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portscotland-my.sharepoint.com/personal/duncan_bennington_sportscotland_org_uk/Documents/Desktop/Charges Review Updated March 2026/"/>
    </mc:Choice>
  </mc:AlternateContent>
  <xr:revisionPtr revIDLastSave="20" documentId="8_{68DF1A8C-5C4F-466B-98B1-9D9632FEF766}" xr6:coauthVersionLast="47" xr6:coauthVersionMax="47" xr10:uidLastSave="{609FF723-BDFC-4532-B4E8-B8ABBDA96180}"/>
  <bookViews>
    <workbookView xWindow="28680" yWindow="-120" windowWidth="29040" windowHeight="15720" tabRatio="599" firstSheet="13" activeTab="14" xr2:uid="{00000000-000D-0000-FFFF-FFFF00000000}"/>
  </bookViews>
  <sheets>
    <sheet name="Introduction" sheetId="57" r:id="rId1"/>
    <sheet name="Table 1" sheetId="32" r:id="rId2"/>
    <sheet name="Table 2" sheetId="26" r:id="rId3"/>
    <sheet name="Table 3" sheetId="31" r:id="rId4"/>
    <sheet name="Table 4" sheetId="33" r:id="rId5"/>
    <sheet name="Table 5" sheetId="35" r:id="rId6"/>
    <sheet name="Table 6" sheetId="37" r:id="rId7"/>
    <sheet name="Table 7" sheetId="49" state="hidden" r:id="rId8"/>
    <sheet name="Table 8" sheetId="50" state="hidden" r:id="rId9"/>
    <sheet name="Hall charges" sheetId="19" r:id="rId10"/>
    <sheet name="Appendix 1" sheetId="6" r:id="rId11"/>
    <sheet name="Appendix 2" sheetId="10" r:id="rId12"/>
    <sheet name="Appendix 3" sheetId="11" r:id="rId13"/>
    <sheet name="Appendix 4a" sheetId="23" r:id="rId14"/>
    <sheet name="Appendix b" sheetId="59" r:id="rId15"/>
    <sheet name="Appendix c" sheetId="60" r:id="rId16"/>
    <sheet name="Appendix d" sheetId="61" r:id="rId17"/>
    <sheet name="Appendix 5" sheetId="39" r:id="rId18"/>
    <sheet name="RPI Vs Mean Charges" sheetId="30" r:id="rId19"/>
    <sheet name="RPI Data" sheetId="36" r:id="rId20"/>
    <sheet name="Charges Data" sheetId="1" r:id="rId21"/>
    <sheet name="Concessions data" sheetId="51" state="hidden" r:id="rId22"/>
  </sheets>
  <definedNames>
    <definedName name="_xlnm._FilterDatabase" localSheetId="20" hidden="1">'Charges Data'!$A$4:$CK$623</definedName>
    <definedName name="_xlnm._FilterDatabase" localSheetId="19" hidden="1">'RPI Data'!$B$10:$D$203</definedName>
    <definedName name="_xlnm._FilterDatabase" localSheetId="7" hidden="1">'Concessions data'!$B$5:$AJ$58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4" i="61" l="1"/>
  <c r="F34" i="61"/>
  <c r="E34" i="61"/>
  <c r="D34" i="61"/>
  <c r="G33" i="61"/>
  <c r="F33" i="61"/>
  <c r="E33" i="61"/>
  <c r="D33" i="61"/>
  <c r="G32" i="61"/>
  <c r="F32" i="61"/>
  <c r="E32" i="61"/>
  <c r="D32" i="61"/>
  <c r="G31" i="61"/>
  <c r="F31" i="61"/>
  <c r="E31" i="61"/>
  <c r="D31" i="61"/>
  <c r="G30" i="61"/>
  <c r="F30" i="61"/>
  <c r="E30" i="61"/>
  <c r="D30" i="61"/>
  <c r="G29" i="61"/>
  <c r="F29" i="61"/>
  <c r="E29" i="61"/>
  <c r="D29" i="61"/>
  <c r="G28" i="61"/>
  <c r="F28" i="61"/>
  <c r="E28" i="61"/>
  <c r="D28" i="61"/>
  <c r="G27" i="61"/>
  <c r="F27" i="61"/>
  <c r="E27" i="61"/>
  <c r="D27" i="61"/>
  <c r="G26" i="61"/>
  <c r="F26" i="61"/>
  <c r="E26" i="61"/>
  <c r="D26" i="61"/>
  <c r="G25" i="61"/>
  <c r="F25" i="61"/>
  <c r="E25" i="61"/>
  <c r="D25" i="61"/>
  <c r="G24" i="61"/>
  <c r="F24" i="61"/>
  <c r="E24" i="61"/>
  <c r="D24" i="61"/>
  <c r="G23" i="61"/>
  <c r="F23" i="61"/>
  <c r="E23" i="61"/>
  <c r="D23" i="61"/>
  <c r="G22" i="61"/>
  <c r="F22" i="61"/>
  <c r="E22" i="61"/>
  <c r="D22" i="61"/>
  <c r="G21" i="61"/>
  <c r="F21" i="61"/>
  <c r="E21" i="61"/>
  <c r="D21" i="61"/>
  <c r="G20" i="61"/>
  <c r="F20" i="61"/>
  <c r="E20" i="61"/>
  <c r="D20" i="61"/>
  <c r="G19" i="61"/>
  <c r="F19" i="61"/>
  <c r="E19" i="61"/>
  <c r="D19" i="61"/>
  <c r="G18" i="61"/>
  <c r="F18" i="61"/>
  <c r="E18" i="61"/>
  <c r="D18" i="61"/>
  <c r="G17" i="61"/>
  <c r="F17" i="61"/>
  <c r="E17" i="61"/>
  <c r="D17" i="61"/>
  <c r="G16" i="61"/>
  <c r="F16" i="61"/>
  <c r="E16" i="61"/>
  <c r="D16" i="61"/>
  <c r="G15" i="61"/>
  <c r="F15" i="61"/>
  <c r="E15" i="61"/>
  <c r="D15" i="61"/>
  <c r="G14" i="61"/>
  <c r="F14" i="61"/>
  <c r="E14" i="61"/>
  <c r="D14" i="61"/>
  <c r="G13" i="61"/>
  <c r="F13" i="61"/>
  <c r="E13" i="61"/>
  <c r="D13" i="61"/>
  <c r="G12" i="61"/>
  <c r="F12" i="61"/>
  <c r="E12" i="61"/>
  <c r="D12" i="61"/>
  <c r="G11" i="61"/>
  <c r="F11" i="61"/>
  <c r="E11" i="61"/>
  <c r="D11" i="61"/>
  <c r="G10" i="61"/>
  <c r="F10" i="61"/>
  <c r="E10" i="61"/>
  <c r="D10" i="61"/>
  <c r="G9" i="61"/>
  <c r="F9" i="61"/>
  <c r="E9" i="61"/>
  <c r="D9" i="61"/>
  <c r="G8" i="61"/>
  <c r="F8" i="61"/>
  <c r="E8" i="61"/>
  <c r="D8" i="61"/>
  <c r="G7" i="61"/>
  <c r="F7" i="61"/>
  <c r="E7" i="61"/>
  <c r="D7" i="61"/>
  <c r="G55" i="60"/>
  <c r="F55" i="60"/>
  <c r="E55" i="60"/>
  <c r="D55" i="60"/>
  <c r="G54" i="60"/>
  <c r="F54" i="60"/>
  <c r="E54" i="60"/>
  <c r="D54" i="60"/>
  <c r="G53" i="60"/>
  <c r="F53" i="60"/>
  <c r="E53" i="60"/>
  <c r="D53" i="60"/>
  <c r="G52" i="60"/>
  <c r="F52" i="60"/>
  <c r="E52" i="60"/>
  <c r="D52" i="60"/>
  <c r="G51" i="60"/>
  <c r="F51" i="60"/>
  <c r="E51" i="60"/>
  <c r="D51" i="60"/>
  <c r="G50" i="60"/>
  <c r="F50" i="60"/>
  <c r="E50" i="60"/>
  <c r="D50" i="60"/>
  <c r="G49" i="60"/>
  <c r="F49" i="60"/>
  <c r="E49" i="60"/>
  <c r="D49" i="60"/>
  <c r="G48" i="60"/>
  <c r="F48" i="60"/>
  <c r="E48" i="60"/>
  <c r="D48" i="60"/>
  <c r="G47" i="60"/>
  <c r="F47" i="60"/>
  <c r="E47" i="60"/>
  <c r="D47" i="60"/>
  <c r="G46" i="60"/>
  <c r="F46" i="60"/>
  <c r="E46" i="60"/>
  <c r="D46" i="60"/>
  <c r="G45" i="60"/>
  <c r="F45" i="60"/>
  <c r="E45" i="60"/>
  <c r="D45" i="60"/>
  <c r="G44" i="60"/>
  <c r="F44" i="60"/>
  <c r="E44" i="60"/>
  <c r="D44" i="60"/>
  <c r="G43" i="60"/>
  <c r="F43" i="60"/>
  <c r="E43" i="60"/>
  <c r="D43" i="60"/>
  <c r="G42" i="60"/>
  <c r="F42" i="60"/>
  <c r="E42" i="60"/>
  <c r="D42" i="60"/>
  <c r="G41" i="60"/>
  <c r="F41" i="60"/>
  <c r="E41" i="60"/>
  <c r="D41" i="60"/>
  <c r="G40" i="60"/>
  <c r="F40" i="60"/>
  <c r="E40" i="60"/>
  <c r="D40" i="60"/>
  <c r="G39" i="60"/>
  <c r="F39" i="60"/>
  <c r="E39" i="60"/>
  <c r="D39" i="60"/>
  <c r="G38" i="60"/>
  <c r="F38" i="60"/>
  <c r="E38" i="60"/>
  <c r="D38" i="60"/>
  <c r="G37" i="60"/>
  <c r="F37" i="60"/>
  <c r="E37" i="60"/>
  <c r="D37" i="60"/>
  <c r="G36" i="60"/>
  <c r="F36" i="60"/>
  <c r="E36" i="60"/>
  <c r="D36" i="60"/>
  <c r="G35" i="60"/>
  <c r="F35" i="60"/>
  <c r="E35" i="60"/>
  <c r="D35" i="60"/>
  <c r="G34" i="60"/>
  <c r="F34" i="60"/>
  <c r="E34" i="60"/>
  <c r="D34" i="60"/>
  <c r="G33" i="60"/>
  <c r="F33" i="60"/>
  <c r="E33" i="60"/>
  <c r="D33" i="60"/>
  <c r="G32" i="60"/>
  <c r="F32" i="60"/>
  <c r="E32" i="60"/>
  <c r="D32" i="60"/>
  <c r="G31" i="60"/>
  <c r="F31" i="60"/>
  <c r="E31" i="60"/>
  <c r="D31" i="60"/>
  <c r="G30" i="60"/>
  <c r="F30" i="60"/>
  <c r="E30" i="60"/>
  <c r="D30" i="60"/>
  <c r="G29" i="60"/>
  <c r="F29" i="60"/>
  <c r="E29" i="60"/>
  <c r="D29" i="60"/>
  <c r="G28" i="60"/>
  <c r="F28" i="60"/>
  <c r="E28" i="60"/>
  <c r="D28" i="60"/>
  <c r="G27" i="60"/>
  <c r="F27" i="60"/>
  <c r="E27" i="60"/>
  <c r="D27" i="60"/>
  <c r="G26" i="60"/>
  <c r="F26" i="60"/>
  <c r="E26" i="60"/>
  <c r="D26" i="60"/>
  <c r="G25" i="60"/>
  <c r="F25" i="60"/>
  <c r="E25" i="60"/>
  <c r="D25" i="60"/>
  <c r="G24" i="60"/>
  <c r="F24" i="60"/>
  <c r="E24" i="60"/>
  <c r="D24" i="60"/>
  <c r="G23" i="60"/>
  <c r="F23" i="60"/>
  <c r="E23" i="60"/>
  <c r="D23" i="60"/>
  <c r="G22" i="60"/>
  <c r="F22" i="60"/>
  <c r="E22" i="60"/>
  <c r="D22" i="60"/>
  <c r="G21" i="60"/>
  <c r="F21" i="60"/>
  <c r="E21" i="60"/>
  <c r="D21" i="60"/>
  <c r="G20" i="60"/>
  <c r="F20" i="60"/>
  <c r="E20" i="60"/>
  <c r="D20" i="60"/>
  <c r="G19" i="60"/>
  <c r="F19" i="60"/>
  <c r="E19" i="60"/>
  <c r="D19" i="60"/>
  <c r="G18" i="60"/>
  <c r="F18" i="60"/>
  <c r="E18" i="60"/>
  <c r="D18" i="60"/>
  <c r="G17" i="60"/>
  <c r="F17" i="60"/>
  <c r="E17" i="60"/>
  <c r="D17" i="60"/>
  <c r="G16" i="60"/>
  <c r="F16" i="60"/>
  <c r="E16" i="60"/>
  <c r="D16" i="60"/>
  <c r="G15" i="60"/>
  <c r="F15" i="60"/>
  <c r="E15" i="60"/>
  <c r="D15" i="60"/>
  <c r="G14" i="60"/>
  <c r="F14" i="60"/>
  <c r="E14" i="60"/>
  <c r="D14" i="60"/>
  <c r="G13" i="60"/>
  <c r="F13" i="60"/>
  <c r="E13" i="60"/>
  <c r="D13" i="60"/>
  <c r="G12" i="60"/>
  <c r="F12" i="60"/>
  <c r="E12" i="60"/>
  <c r="D12" i="60"/>
  <c r="G11" i="60"/>
  <c r="F11" i="60"/>
  <c r="E11" i="60"/>
  <c r="D11" i="60"/>
  <c r="G10" i="60"/>
  <c r="F10" i="60"/>
  <c r="E10" i="60"/>
  <c r="D10" i="60"/>
  <c r="G9" i="60"/>
  <c r="F9" i="60"/>
  <c r="E9" i="60"/>
  <c r="D9" i="60"/>
  <c r="G8" i="60"/>
  <c r="F8" i="60"/>
  <c r="E8" i="60"/>
  <c r="D8" i="60"/>
  <c r="G7" i="60"/>
  <c r="F7" i="60"/>
  <c r="E7" i="60"/>
  <c r="D7" i="60"/>
  <c r="G6" i="60"/>
  <c r="F6" i="60"/>
  <c r="E6" i="60"/>
  <c r="D6" i="60"/>
  <c r="G5" i="60"/>
  <c r="F5" i="60"/>
  <c r="E5" i="60"/>
  <c r="D5" i="60"/>
  <c r="G42" i="59"/>
  <c r="F42" i="59"/>
  <c r="E42" i="59"/>
  <c r="D42" i="59"/>
  <c r="G41" i="59"/>
  <c r="F41" i="59"/>
  <c r="E41" i="59"/>
  <c r="D41" i="59"/>
  <c r="G40" i="59"/>
  <c r="F40" i="59"/>
  <c r="E40" i="59"/>
  <c r="D40" i="59"/>
  <c r="G39" i="59"/>
  <c r="F39" i="59"/>
  <c r="E39" i="59"/>
  <c r="D39" i="59"/>
  <c r="G38" i="59"/>
  <c r="F38" i="59"/>
  <c r="E38" i="59"/>
  <c r="D38" i="59"/>
  <c r="G37" i="59"/>
  <c r="F37" i="59"/>
  <c r="E37" i="59"/>
  <c r="D37" i="59"/>
  <c r="G36" i="59"/>
  <c r="F36" i="59"/>
  <c r="E36" i="59"/>
  <c r="D36" i="59"/>
  <c r="G35" i="59"/>
  <c r="F35" i="59"/>
  <c r="E35" i="59"/>
  <c r="D35" i="59"/>
  <c r="G34" i="59"/>
  <c r="F34" i="59"/>
  <c r="E34" i="59"/>
  <c r="D34" i="59"/>
  <c r="G33" i="59"/>
  <c r="F33" i="59"/>
  <c r="E33" i="59"/>
  <c r="D33" i="59"/>
  <c r="G32" i="59"/>
  <c r="F32" i="59"/>
  <c r="E32" i="59"/>
  <c r="D32" i="59"/>
  <c r="G31" i="59"/>
  <c r="F31" i="59"/>
  <c r="E31" i="59"/>
  <c r="D31" i="59"/>
  <c r="G30" i="59"/>
  <c r="F30" i="59"/>
  <c r="E30" i="59"/>
  <c r="D30" i="59"/>
  <c r="G29" i="59"/>
  <c r="F29" i="59"/>
  <c r="E29" i="59"/>
  <c r="D29" i="59"/>
  <c r="G28" i="59"/>
  <c r="F28" i="59"/>
  <c r="E28" i="59"/>
  <c r="D28" i="59"/>
  <c r="G27" i="59"/>
  <c r="F27" i="59"/>
  <c r="E27" i="59"/>
  <c r="D27" i="59"/>
  <c r="G26" i="59"/>
  <c r="F26" i="59"/>
  <c r="E26" i="59"/>
  <c r="D26" i="59"/>
  <c r="G25" i="59"/>
  <c r="F25" i="59"/>
  <c r="E25" i="59"/>
  <c r="D25" i="59"/>
  <c r="G24" i="59"/>
  <c r="F24" i="59"/>
  <c r="E24" i="59"/>
  <c r="D24" i="59"/>
  <c r="G23" i="59"/>
  <c r="F23" i="59"/>
  <c r="E23" i="59"/>
  <c r="D23" i="59"/>
  <c r="G22" i="59"/>
  <c r="F22" i="59"/>
  <c r="E22" i="59"/>
  <c r="D22" i="59"/>
  <c r="G21" i="59"/>
  <c r="F21" i="59"/>
  <c r="E21" i="59"/>
  <c r="D21" i="59"/>
  <c r="G20" i="59"/>
  <c r="F20" i="59"/>
  <c r="E20" i="59"/>
  <c r="D20" i="59"/>
  <c r="G19" i="59"/>
  <c r="F19" i="59"/>
  <c r="E19" i="59"/>
  <c r="D19" i="59"/>
  <c r="G18" i="59"/>
  <c r="F18" i="59"/>
  <c r="E18" i="59"/>
  <c r="D18" i="59"/>
  <c r="G17" i="59"/>
  <c r="F17" i="59"/>
  <c r="E17" i="59"/>
  <c r="D17" i="59"/>
  <c r="G16" i="59"/>
  <c r="F16" i="59"/>
  <c r="E16" i="59"/>
  <c r="D16" i="59"/>
  <c r="G15" i="59"/>
  <c r="F15" i="59"/>
  <c r="E15" i="59"/>
  <c r="D15" i="59"/>
  <c r="G14" i="59"/>
  <c r="F14" i="59"/>
  <c r="E14" i="59"/>
  <c r="D14" i="59"/>
  <c r="G13" i="59"/>
  <c r="F13" i="59"/>
  <c r="E13" i="59"/>
  <c r="D13" i="59"/>
  <c r="G12" i="59"/>
  <c r="F12" i="59"/>
  <c r="E12" i="59"/>
  <c r="D12" i="59"/>
  <c r="G11" i="59"/>
  <c r="F11" i="59"/>
  <c r="E11" i="59"/>
  <c r="D11" i="59"/>
  <c r="G10" i="59"/>
  <c r="F10" i="59"/>
  <c r="E10" i="59"/>
  <c r="D10" i="59"/>
  <c r="G9" i="59"/>
  <c r="F9" i="59"/>
  <c r="E9" i="59"/>
  <c r="D9" i="59"/>
  <c r="G8" i="59"/>
  <c r="F8" i="59"/>
  <c r="E8" i="59"/>
  <c r="D8" i="59"/>
  <c r="G7" i="59"/>
  <c r="F7" i="59"/>
  <c r="E7" i="59"/>
  <c r="D7" i="59"/>
  <c r="G6" i="59"/>
  <c r="F6" i="59"/>
  <c r="E6" i="59"/>
  <c r="D6" i="59"/>
  <c r="G5" i="59"/>
  <c r="F5" i="59"/>
  <c r="E5" i="59"/>
  <c r="D5" i="59"/>
  <c r="U47" i="37"/>
  <c r="U46" i="37"/>
  <c r="U45" i="37"/>
  <c r="U44" i="37"/>
  <c r="U43" i="37"/>
  <c r="U42" i="37"/>
  <c r="U41" i="37"/>
  <c r="U40" i="37"/>
  <c r="U39" i="37"/>
  <c r="U38" i="37"/>
  <c r="U37" i="37"/>
  <c r="U36" i="37"/>
  <c r="U35" i="37"/>
  <c r="U34" i="37"/>
  <c r="U33" i="37"/>
  <c r="U32" i="37"/>
  <c r="U31" i="37"/>
  <c r="U30" i="37"/>
  <c r="U29" i="37"/>
  <c r="L47" i="37"/>
  <c r="K47" i="37"/>
  <c r="J47" i="37"/>
  <c r="I47" i="37"/>
  <c r="L46" i="37"/>
  <c r="K46" i="37"/>
  <c r="J46" i="37"/>
  <c r="I46" i="37"/>
  <c r="L45" i="37"/>
  <c r="K45" i="37"/>
  <c r="J45" i="37"/>
  <c r="I45" i="37"/>
  <c r="L44" i="37"/>
  <c r="K44" i="37"/>
  <c r="J44" i="37"/>
  <c r="I44" i="37"/>
  <c r="L43" i="37"/>
  <c r="K43" i="37"/>
  <c r="J43" i="37"/>
  <c r="I43" i="37"/>
  <c r="L42" i="37"/>
  <c r="K42" i="37"/>
  <c r="J42" i="37"/>
  <c r="I42" i="37"/>
  <c r="L41" i="37"/>
  <c r="K41" i="37"/>
  <c r="J41" i="37"/>
  <c r="I41" i="37"/>
  <c r="L40" i="37"/>
  <c r="K40" i="37"/>
  <c r="J40" i="37"/>
  <c r="I40" i="37"/>
  <c r="L39" i="37"/>
  <c r="K39" i="37"/>
  <c r="J39" i="37"/>
  <c r="I39" i="37"/>
  <c r="L38" i="37"/>
  <c r="K38" i="37"/>
  <c r="J38" i="37"/>
  <c r="I38" i="37"/>
  <c r="L37" i="37"/>
  <c r="K37" i="37"/>
  <c r="J37" i="37"/>
  <c r="I37" i="37"/>
  <c r="L36" i="37"/>
  <c r="K36" i="37"/>
  <c r="J36" i="37"/>
  <c r="I36" i="37"/>
  <c r="L35" i="37"/>
  <c r="K35" i="37"/>
  <c r="J35" i="37"/>
  <c r="I35" i="37"/>
  <c r="L34" i="37"/>
  <c r="K34" i="37"/>
  <c r="J34" i="37"/>
  <c r="I34" i="37"/>
  <c r="L33" i="37"/>
  <c r="K33" i="37"/>
  <c r="J33" i="37"/>
  <c r="I33" i="37"/>
  <c r="L32" i="37"/>
  <c r="K32" i="37"/>
  <c r="J32" i="37"/>
  <c r="I32" i="37"/>
  <c r="L31" i="37"/>
  <c r="K31" i="37"/>
  <c r="J31" i="37"/>
  <c r="I31" i="37"/>
  <c r="L30" i="37"/>
  <c r="K30" i="37"/>
  <c r="J30" i="37"/>
  <c r="I30" i="37"/>
  <c r="L29" i="37"/>
  <c r="K29" i="37"/>
  <c r="J29" i="37"/>
  <c r="I29" i="37"/>
  <c r="G222" i="36"/>
  <c r="H222" i="36" s="1"/>
  <c r="I222" i="36" s="1"/>
  <c r="G215" i="36"/>
  <c r="H215" i="36" s="1"/>
  <c r="I215" i="36" s="1"/>
  <c r="G203" i="36"/>
  <c r="G191" i="36"/>
  <c r="G179" i="36"/>
  <c r="H179" i="36" s="1"/>
  <c r="G167" i="36"/>
  <c r="H167" i="36" s="1"/>
  <c r="G26" i="35"/>
  <c r="H26" i="35"/>
  <c r="H25" i="35"/>
  <c r="H6" i="35"/>
  <c r="F468" i="1"/>
  <c r="G468" i="1"/>
  <c r="H468" i="1"/>
  <c r="I468" i="1"/>
  <c r="F469" i="1"/>
  <c r="G469" i="1"/>
  <c r="H469" i="1"/>
  <c r="I469" i="1"/>
  <c r="D6" i="30"/>
  <c r="D7" i="30"/>
  <c r="D8" i="30" s="1"/>
  <c r="D9" i="30" s="1"/>
  <c r="F222" i="36"/>
  <c r="G508" i="1"/>
  <c r="D177" i="39" a="1"/>
  <c r="D177" i="39" s="1"/>
  <c r="AJ19" i="19"/>
  <c r="F177" i="39" a="1"/>
  <c r="F177" i="39" s="1"/>
  <c r="E70" i="39" a="1"/>
  <c r="E70" i="39" s="1"/>
  <c r="F106" i="39" a="1"/>
  <c r="F106" i="39" s="1"/>
  <c r="E106" i="39" a="1"/>
  <c r="E106" i="39" s="1"/>
  <c r="D106" i="39" a="1"/>
  <c r="D106" i="39" s="1"/>
  <c r="D142" i="39" a="1"/>
  <c r="D142" i="39" s="1"/>
  <c r="D187" i="39" a="1"/>
  <c r="D187" i="39" s="1"/>
  <c r="D115" i="39" a="1"/>
  <c r="D115" i="39" s="1"/>
  <c r="D151" i="39" a="1"/>
  <c r="D151" i="39" s="1"/>
  <c r="G117" i="39" a="1"/>
  <c r="G117" i="39" s="1"/>
  <c r="G189" i="39" a="1"/>
  <c r="G189" i="39" s="1"/>
  <c r="F81" i="39" a="1"/>
  <c r="F81" i="39" s="1"/>
  <c r="D45" i="39" a="1"/>
  <c r="D45" i="39" s="1"/>
  <c r="H203" i="36"/>
  <c r="I203" i="36"/>
  <c r="H191" i="36"/>
  <c r="F215" i="36"/>
  <c r="G221" i="36"/>
  <c r="H221" i="36" s="1"/>
  <c r="I221" i="36" s="1"/>
  <c r="F221" i="36"/>
  <c r="F28" i="37"/>
  <c r="E28" i="37"/>
  <c r="D28" i="37"/>
  <c r="C22" i="49"/>
  <c r="D83" i="39" a="1"/>
  <c r="D83" i="39" s="1"/>
  <c r="AK159" i="50"/>
  <c r="AJ159" i="50" s="1"/>
  <c r="AI159" i="50" s="1"/>
  <c r="AH159" i="50" s="1"/>
  <c r="AG159" i="50" s="1"/>
  <c r="AF159" i="50" s="1"/>
  <c r="AE159" i="50" s="1"/>
  <c r="AD159" i="50" s="1"/>
  <c r="AC159" i="50" s="1"/>
  <c r="AB159" i="50" s="1"/>
  <c r="AA159" i="50" s="1"/>
  <c r="Z159" i="50" s="1"/>
  <c r="Y159" i="50" s="1"/>
  <c r="X159" i="50" s="1"/>
  <c r="W159" i="50" s="1"/>
  <c r="V159" i="50" s="1"/>
  <c r="U159" i="50" s="1"/>
  <c r="T159" i="50" s="1"/>
  <c r="S159" i="50" s="1"/>
  <c r="R159" i="50" s="1"/>
  <c r="Q159" i="50" s="1"/>
  <c r="P159" i="50" s="1"/>
  <c r="O159" i="50" s="1"/>
  <c r="N159" i="50" s="1"/>
  <c r="M159" i="50" s="1"/>
  <c r="L159" i="50" s="1"/>
  <c r="K159" i="50" s="1"/>
  <c r="J159" i="50" s="1"/>
  <c r="I159" i="50" s="1"/>
  <c r="H159" i="50" s="1"/>
  <c r="G159" i="50" s="1"/>
  <c r="F159" i="50" s="1"/>
  <c r="E159" i="50" s="1"/>
  <c r="G86" i="50"/>
  <c r="H86" i="50"/>
  <c r="I86" i="50"/>
  <c r="J86" i="50"/>
  <c r="K86" i="50"/>
  <c r="L86" i="50"/>
  <c r="M86" i="50"/>
  <c r="N86" i="50"/>
  <c r="O86" i="50"/>
  <c r="P86" i="50"/>
  <c r="Q86" i="50"/>
  <c r="R86" i="50"/>
  <c r="S86" i="50"/>
  <c r="T86" i="50"/>
  <c r="U86" i="50"/>
  <c r="V86" i="50"/>
  <c r="W86" i="50"/>
  <c r="X86" i="50"/>
  <c r="Y86" i="50"/>
  <c r="Z86" i="50"/>
  <c r="AA86" i="50"/>
  <c r="AB86" i="50"/>
  <c r="AC86" i="50"/>
  <c r="AD86" i="50"/>
  <c r="AE86" i="50"/>
  <c r="AF86" i="50"/>
  <c r="AG86" i="50"/>
  <c r="AH86" i="50"/>
  <c r="AI86" i="50"/>
  <c r="AJ86" i="50"/>
  <c r="AK86" i="50"/>
  <c r="F86" i="50"/>
  <c r="G66" i="50"/>
  <c r="H66" i="50"/>
  <c r="I66" i="50"/>
  <c r="J66" i="50"/>
  <c r="K66" i="50"/>
  <c r="L66" i="50"/>
  <c r="M66" i="50"/>
  <c r="N66" i="50"/>
  <c r="O66" i="50"/>
  <c r="P66" i="50"/>
  <c r="Q66" i="50"/>
  <c r="R66" i="50"/>
  <c r="S66" i="50"/>
  <c r="T66" i="50"/>
  <c r="U66" i="50"/>
  <c r="V66" i="50"/>
  <c r="W66" i="50"/>
  <c r="X66" i="50"/>
  <c r="Y66" i="50"/>
  <c r="Z66" i="50"/>
  <c r="AA66" i="50"/>
  <c r="AB66" i="50"/>
  <c r="AC66" i="50"/>
  <c r="AD66" i="50"/>
  <c r="AE66" i="50"/>
  <c r="AF66" i="50"/>
  <c r="AG66" i="50"/>
  <c r="AH66" i="50"/>
  <c r="AI66" i="50"/>
  <c r="AJ66" i="50"/>
  <c r="AK66" i="50"/>
  <c r="F66" i="50"/>
  <c r="G46" i="50"/>
  <c r="G125" i="50" s="1"/>
  <c r="H46" i="50"/>
  <c r="H125" i="50" s="1"/>
  <c r="I46" i="50"/>
  <c r="I125" i="50" s="1"/>
  <c r="J46" i="50"/>
  <c r="J125" i="50" s="1"/>
  <c r="K46" i="50"/>
  <c r="K125" i="50" s="1"/>
  <c r="L46" i="50"/>
  <c r="L125" i="50" s="1"/>
  <c r="M46" i="50"/>
  <c r="M125" i="50" s="1"/>
  <c r="N46" i="50"/>
  <c r="N125" i="50" s="1"/>
  <c r="O46" i="50"/>
  <c r="O125" i="50" s="1"/>
  <c r="P46" i="50"/>
  <c r="P125" i="50" s="1"/>
  <c r="Q46" i="50"/>
  <c r="Q125" i="50" s="1"/>
  <c r="R46" i="50"/>
  <c r="R125" i="50" s="1"/>
  <c r="S46" i="50"/>
  <c r="S125" i="50" s="1"/>
  <c r="T46" i="50"/>
  <c r="T125" i="50" s="1"/>
  <c r="U46" i="50"/>
  <c r="U125" i="50" s="1"/>
  <c r="V46" i="50"/>
  <c r="V125" i="50" s="1"/>
  <c r="W46" i="50"/>
  <c r="W125" i="50" s="1"/>
  <c r="X46" i="50"/>
  <c r="X125" i="50" s="1"/>
  <c r="Y46" i="50"/>
  <c r="Y125" i="50" s="1"/>
  <c r="Z46" i="50"/>
  <c r="Z125" i="50" s="1"/>
  <c r="AA46" i="50"/>
  <c r="AA125" i="50" s="1"/>
  <c r="AB46" i="50"/>
  <c r="AB125" i="50" s="1"/>
  <c r="AC46" i="50"/>
  <c r="AC125" i="50" s="1"/>
  <c r="AD46" i="50"/>
  <c r="AD125" i="50" s="1"/>
  <c r="AE46" i="50"/>
  <c r="AE125" i="50" s="1"/>
  <c r="AF46" i="50"/>
  <c r="AF125" i="50" s="1"/>
  <c r="AG46" i="50"/>
  <c r="AH46" i="50"/>
  <c r="AH125" i="50" s="1"/>
  <c r="AI46" i="50"/>
  <c r="AI125" i="50" s="1"/>
  <c r="AJ46" i="50"/>
  <c r="AJ125" i="50" s="1"/>
  <c r="AK46" i="50"/>
  <c r="AK125" i="50" s="1"/>
  <c r="F46" i="50"/>
  <c r="F125" i="50" s="1"/>
  <c r="G45" i="50"/>
  <c r="G141" i="50" s="1"/>
  <c r="H45" i="50"/>
  <c r="H141" i="50" s="1"/>
  <c r="I45" i="50"/>
  <c r="I141" i="50" s="1"/>
  <c r="J45" i="50"/>
  <c r="J141" i="50" s="1"/>
  <c r="K45" i="50"/>
  <c r="K141" i="50" s="1"/>
  <c r="L45" i="50"/>
  <c r="L141" i="50" s="1"/>
  <c r="M45" i="50"/>
  <c r="M141" i="50" s="1"/>
  <c r="N45" i="50"/>
  <c r="N141" i="50" s="1"/>
  <c r="O45" i="50"/>
  <c r="O141" i="50" s="1"/>
  <c r="P45" i="50"/>
  <c r="P141" i="50" s="1"/>
  <c r="Q45" i="50"/>
  <c r="Q158" i="50" s="1"/>
  <c r="R45" i="50"/>
  <c r="R141" i="50" s="1"/>
  <c r="S45" i="50"/>
  <c r="S141" i="50" s="1"/>
  <c r="T45" i="50"/>
  <c r="T141" i="50" s="1"/>
  <c r="U45" i="50"/>
  <c r="U158" i="50" s="1"/>
  <c r="V45" i="50"/>
  <c r="V141" i="50" s="1"/>
  <c r="W45" i="50"/>
  <c r="W141" i="50" s="1"/>
  <c r="X45" i="50"/>
  <c r="X141" i="50" s="1"/>
  <c r="Y45" i="50"/>
  <c r="Y158" i="50" s="1"/>
  <c r="Z45" i="50"/>
  <c r="Z141" i="50" s="1"/>
  <c r="AA45" i="50"/>
  <c r="AA141" i="50" s="1"/>
  <c r="AB45" i="50"/>
  <c r="AB141" i="50" s="1"/>
  <c r="AC45" i="50"/>
  <c r="AC141" i="50" s="1"/>
  <c r="AD45" i="50"/>
  <c r="AD141" i="50" s="1"/>
  <c r="AE45" i="50"/>
  <c r="AE141" i="50" s="1"/>
  <c r="AF45" i="50"/>
  <c r="AF141" i="50" s="1"/>
  <c r="AG45" i="50"/>
  <c r="AG141" i="50" s="1"/>
  <c r="AH45" i="50"/>
  <c r="AH141" i="50" s="1"/>
  <c r="AI45" i="50"/>
  <c r="AI141" i="50" s="1"/>
  <c r="AJ45" i="50"/>
  <c r="AJ141" i="50" s="1"/>
  <c r="AK45" i="50"/>
  <c r="AK158" i="50" s="1"/>
  <c r="F45" i="50"/>
  <c r="F141" i="50" s="1"/>
  <c r="G65" i="50"/>
  <c r="H65" i="50"/>
  <c r="I65" i="50"/>
  <c r="J65" i="50"/>
  <c r="K65" i="50"/>
  <c r="L65" i="50"/>
  <c r="M65" i="50"/>
  <c r="N65" i="50"/>
  <c r="O65" i="50"/>
  <c r="P65" i="50"/>
  <c r="Q65" i="50"/>
  <c r="R65" i="50"/>
  <c r="S65" i="50"/>
  <c r="T65" i="50"/>
  <c r="U65" i="50"/>
  <c r="V65" i="50"/>
  <c r="W65" i="50"/>
  <c r="X65" i="50"/>
  <c r="Y65" i="50"/>
  <c r="Z65" i="50"/>
  <c r="AA65" i="50"/>
  <c r="AB65" i="50"/>
  <c r="AC65" i="50"/>
  <c r="AD65" i="50"/>
  <c r="AE65" i="50"/>
  <c r="AF65" i="50"/>
  <c r="AG65" i="50"/>
  <c r="AH65" i="50"/>
  <c r="AI65" i="50"/>
  <c r="AJ65" i="50"/>
  <c r="AK65" i="50"/>
  <c r="F65" i="50"/>
  <c r="G85" i="50"/>
  <c r="H85" i="50"/>
  <c r="I85" i="50"/>
  <c r="J85" i="50"/>
  <c r="K85" i="50"/>
  <c r="L85" i="50"/>
  <c r="M85" i="50"/>
  <c r="N85" i="50"/>
  <c r="O85" i="50"/>
  <c r="P85" i="50"/>
  <c r="Q85" i="50"/>
  <c r="R85" i="50"/>
  <c r="S85" i="50"/>
  <c r="T85" i="50"/>
  <c r="U85" i="50"/>
  <c r="V85" i="50"/>
  <c r="W85" i="50"/>
  <c r="X85" i="50"/>
  <c r="Y85" i="50"/>
  <c r="Z85" i="50"/>
  <c r="AA85" i="50"/>
  <c r="AB85" i="50"/>
  <c r="AC85" i="50"/>
  <c r="AD85" i="50"/>
  <c r="AE85" i="50"/>
  <c r="AF85" i="50"/>
  <c r="AG85" i="50"/>
  <c r="AH85" i="50"/>
  <c r="AI85" i="50"/>
  <c r="AJ85" i="50"/>
  <c r="AK85" i="50"/>
  <c r="F85" i="50"/>
  <c r="F57" i="51"/>
  <c r="G57" i="51"/>
  <c r="H57" i="51"/>
  <c r="I57" i="51"/>
  <c r="J57" i="51"/>
  <c r="K57" i="51"/>
  <c r="L57" i="51"/>
  <c r="M57" i="51"/>
  <c r="N57" i="51"/>
  <c r="O57" i="51"/>
  <c r="P57" i="51"/>
  <c r="Q57" i="51"/>
  <c r="R57" i="51"/>
  <c r="S57" i="51"/>
  <c r="T57" i="51"/>
  <c r="U57" i="51"/>
  <c r="V57" i="51"/>
  <c r="W57" i="51"/>
  <c r="X57" i="51"/>
  <c r="Y57" i="51"/>
  <c r="Z57" i="51"/>
  <c r="AA57" i="51"/>
  <c r="AB57" i="51"/>
  <c r="AC57" i="51"/>
  <c r="AD57" i="51"/>
  <c r="AE57" i="51"/>
  <c r="AF57" i="51"/>
  <c r="AG57" i="51"/>
  <c r="AH57" i="51"/>
  <c r="AI57" i="51"/>
  <c r="AJ57" i="51"/>
  <c r="E57" i="51"/>
  <c r="D51" i="51"/>
  <c r="D52" i="51"/>
  <c r="C21" i="49" s="1"/>
  <c r="D53" i="51"/>
  <c r="D54" i="51"/>
  <c r="D55" i="51"/>
  <c r="D56" i="51"/>
  <c r="D46" i="39" a="1"/>
  <c r="D46" i="39" s="1"/>
  <c r="D82" i="39" a="1"/>
  <c r="D82" i="39" s="1"/>
  <c r="G73" i="39" a="1"/>
  <c r="G73" i="39" s="1"/>
  <c r="D181" i="39" a="1"/>
  <c r="D181" i="39" s="1"/>
  <c r="E109" i="39" a="1"/>
  <c r="E109" i="39" s="1"/>
  <c r="G63" i="39" a="1"/>
  <c r="G63" i="39" s="1"/>
  <c r="F203" i="36"/>
  <c r="K21" i="19"/>
  <c r="M21" i="19"/>
  <c r="N21" i="19"/>
  <c r="O21" i="19"/>
  <c r="P21" i="19"/>
  <c r="Q21" i="19"/>
  <c r="R21" i="19"/>
  <c r="S21" i="19"/>
  <c r="T21" i="19"/>
  <c r="U21" i="19"/>
  <c r="V21" i="19"/>
  <c r="W21" i="19"/>
  <c r="X21" i="19"/>
  <c r="Y21" i="19"/>
  <c r="Z21" i="19"/>
  <c r="AA21" i="19"/>
  <c r="AB21" i="19"/>
  <c r="AC21" i="19"/>
  <c r="AE21" i="19"/>
  <c r="AF21" i="19"/>
  <c r="AG21" i="19"/>
  <c r="AH21" i="19"/>
  <c r="AI21" i="19"/>
  <c r="AL21" i="19"/>
  <c r="AM21" i="19"/>
  <c r="AN21" i="19"/>
  <c r="AO21" i="19"/>
  <c r="K20" i="19"/>
  <c r="M20" i="19"/>
  <c r="N20" i="19"/>
  <c r="O20" i="19"/>
  <c r="P20" i="19"/>
  <c r="Q20" i="19"/>
  <c r="R20" i="19"/>
  <c r="S20" i="19"/>
  <c r="T20" i="19"/>
  <c r="U20" i="19"/>
  <c r="V20" i="19"/>
  <c r="W20" i="19"/>
  <c r="X20" i="19"/>
  <c r="Y20" i="19"/>
  <c r="Z20" i="19"/>
  <c r="AA20" i="19"/>
  <c r="AB20" i="19"/>
  <c r="AC20" i="19"/>
  <c r="AD20" i="19"/>
  <c r="AE20" i="19"/>
  <c r="AF20" i="19"/>
  <c r="AG20" i="19"/>
  <c r="AH20" i="19"/>
  <c r="AI20" i="19"/>
  <c r="AL20" i="19"/>
  <c r="AM20" i="19"/>
  <c r="AN20" i="19"/>
  <c r="AO20" i="19"/>
  <c r="K19" i="19"/>
  <c r="M19" i="19"/>
  <c r="N19" i="19"/>
  <c r="O19" i="19"/>
  <c r="P19" i="19"/>
  <c r="Q19" i="19"/>
  <c r="R19" i="19"/>
  <c r="S19" i="19"/>
  <c r="T19" i="19"/>
  <c r="U19" i="19"/>
  <c r="V19" i="19"/>
  <c r="W19" i="19"/>
  <c r="X19" i="19"/>
  <c r="Y19" i="19"/>
  <c r="Z19" i="19"/>
  <c r="AA19" i="19"/>
  <c r="AB19" i="19"/>
  <c r="AC19" i="19"/>
  <c r="AD19" i="19"/>
  <c r="AE19" i="19"/>
  <c r="AF19" i="19"/>
  <c r="AG19" i="19"/>
  <c r="AH19" i="19"/>
  <c r="AI19" i="19"/>
  <c r="AL19" i="19"/>
  <c r="AM19" i="19"/>
  <c r="AN19" i="19"/>
  <c r="AO19" i="19"/>
  <c r="K18" i="19"/>
  <c r="L18" i="19"/>
  <c r="M18" i="19"/>
  <c r="N18" i="19"/>
  <c r="O18" i="19"/>
  <c r="P18" i="19"/>
  <c r="Q18" i="19"/>
  <c r="R18" i="19"/>
  <c r="S18" i="19"/>
  <c r="T18" i="19"/>
  <c r="U18" i="19"/>
  <c r="V18" i="19"/>
  <c r="W18" i="19"/>
  <c r="X18" i="19"/>
  <c r="Y18" i="19"/>
  <c r="Z18" i="19"/>
  <c r="AA18" i="19"/>
  <c r="AB18" i="19"/>
  <c r="AC18" i="19"/>
  <c r="AD18" i="19"/>
  <c r="AE18" i="19"/>
  <c r="AF18" i="19"/>
  <c r="AG18" i="19"/>
  <c r="AH18" i="19"/>
  <c r="AI18" i="19"/>
  <c r="AL18" i="19"/>
  <c r="AM18" i="19"/>
  <c r="AN18" i="19"/>
  <c r="AO18" i="19"/>
  <c r="K17" i="19"/>
  <c r="M17" i="19"/>
  <c r="N17" i="19"/>
  <c r="O17" i="19"/>
  <c r="P17" i="19"/>
  <c r="Q17" i="19"/>
  <c r="R17" i="19"/>
  <c r="S17" i="19"/>
  <c r="T17" i="19"/>
  <c r="U17" i="19"/>
  <c r="V17" i="19"/>
  <c r="W17" i="19"/>
  <c r="X17" i="19"/>
  <c r="Y17" i="19"/>
  <c r="Z17" i="19"/>
  <c r="AA17" i="19"/>
  <c r="AB17" i="19"/>
  <c r="AC17" i="19"/>
  <c r="AE17" i="19"/>
  <c r="AF17" i="19"/>
  <c r="AG17" i="19"/>
  <c r="AH17" i="19"/>
  <c r="AI17" i="19"/>
  <c r="AJ17" i="19"/>
  <c r="AL17" i="19"/>
  <c r="AM17" i="19"/>
  <c r="AN17" i="19"/>
  <c r="AO17" i="19"/>
  <c r="K16" i="19"/>
  <c r="M16" i="19"/>
  <c r="N16" i="19"/>
  <c r="O16" i="19"/>
  <c r="P16" i="19"/>
  <c r="Q16" i="19"/>
  <c r="R16" i="19"/>
  <c r="S16" i="19"/>
  <c r="T16" i="19"/>
  <c r="U16" i="19"/>
  <c r="V16" i="19"/>
  <c r="W16" i="19"/>
  <c r="X16" i="19"/>
  <c r="Y16" i="19"/>
  <c r="Z16" i="19"/>
  <c r="AA16" i="19"/>
  <c r="AB16" i="19"/>
  <c r="AC16" i="19"/>
  <c r="AD16" i="19"/>
  <c r="AE16" i="19"/>
  <c r="AF16" i="19"/>
  <c r="AG16" i="19"/>
  <c r="AH16" i="19"/>
  <c r="AI16" i="19"/>
  <c r="AL16" i="19"/>
  <c r="AM16" i="19"/>
  <c r="AN16" i="19"/>
  <c r="AO16" i="19"/>
  <c r="M15" i="19"/>
  <c r="N15" i="19"/>
  <c r="O15" i="19"/>
  <c r="P15" i="19"/>
  <c r="Q15" i="19"/>
  <c r="R15" i="19"/>
  <c r="S15" i="19"/>
  <c r="T15" i="19"/>
  <c r="U15" i="19"/>
  <c r="V15" i="19"/>
  <c r="W15" i="19"/>
  <c r="X15" i="19"/>
  <c r="Y15" i="19"/>
  <c r="Z15" i="19"/>
  <c r="AA15" i="19"/>
  <c r="AB15" i="19"/>
  <c r="AC15" i="19"/>
  <c r="AD15" i="19"/>
  <c r="AE15" i="19"/>
  <c r="AF15" i="19"/>
  <c r="AG15" i="19"/>
  <c r="AH15" i="19"/>
  <c r="AI15" i="19"/>
  <c r="AL15" i="19"/>
  <c r="AM15" i="19"/>
  <c r="AN15" i="19"/>
  <c r="AO15" i="19"/>
  <c r="K15" i="19"/>
  <c r="M14" i="19"/>
  <c r="N14" i="19"/>
  <c r="O14" i="19"/>
  <c r="P14" i="19"/>
  <c r="Q14" i="19"/>
  <c r="R14" i="19"/>
  <c r="S14" i="19"/>
  <c r="T14" i="19"/>
  <c r="U14" i="19"/>
  <c r="V14" i="19"/>
  <c r="W14" i="19"/>
  <c r="X14" i="19"/>
  <c r="Y14" i="19"/>
  <c r="Z14" i="19"/>
  <c r="AA14" i="19"/>
  <c r="AB14" i="19"/>
  <c r="AC14" i="19"/>
  <c r="AE14" i="19"/>
  <c r="AF14" i="19"/>
  <c r="AG14" i="19"/>
  <c r="AH14" i="19"/>
  <c r="AI14" i="19"/>
  <c r="AL14" i="19"/>
  <c r="AM14" i="19"/>
  <c r="AN14" i="19"/>
  <c r="AO14" i="19"/>
  <c r="K14" i="19"/>
  <c r="J17" i="19"/>
  <c r="J18" i="19"/>
  <c r="J19" i="19"/>
  <c r="J20" i="19"/>
  <c r="J21" i="19"/>
  <c r="J16" i="19"/>
  <c r="J15" i="19"/>
  <c r="J14" i="19"/>
  <c r="F191" i="36"/>
  <c r="D47" i="39" a="1"/>
  <c r="D47" i="39" s="1"/>
  <c r="D191" i="39" a="1"/>
  <c r="D191" i="39" s="1"/>
  <c r="D93" i="51"/>
  <c r="D92" i="51"/>
  <c r="D86" i="51"/>
  <c r="D85" i="51"/>
  <c r="D79" i="51"/>
  <c r="D78" i="51"/>
  <c r="F179" i="36"/>
  <c r="G188" i="39" a="1"/>
  <c r="G188" i="39" s="1"/>
  <c r="G191" i="39" a="1"/>
  <c r="G191" i="39" s="1"/>
  <c r="G192" i="39" a="1"/>
  <c r="G192" i="39" s="1"/>
  <c r="G194" i="39" a="1"/>
  <c r="G194" i="39" s="1"/>
  <c r="G195" i="39" a="1"/>
  <c r="G195" i="39" s="1"/>
  <c r="G201" i="39" a="1"/>
  <c r="G201" i="39" s="1"/>
  <c r="G202" i="39" a="1"/>
  <c r="G202" i="39" s="1"/>
  <c r="G209" i="39" a="1"/>
  <c r="G209" i="39" s="1"/>
  <c r="G211" i="39" a="1"/>
  <c r="G211" i="39" s="1"/>
  <c r="G212" i="39" a="1"/>
  <c r="G212" i="39" s="1"/>
  <c r="G216" i="39" a="1"/>
  <c r="G216" i="39" s="1"/>
  <c r="G218" i="39" a="1"/>
  <c r="G218" i="39" s="1"/>
  <c r="G187" i="39" a="1"/>
  <c r="G187" i="39" s="1"/>
  <c r="F188" i="39" a="1"/>
  <c r="F188" i="39" s="1"/>
  <c r="F191" i="39" a="1"/>
  <c r="F191" i="39" s="1"/>
  <c r="F192" i="39" a="1"/>
  <c r="F192" i="39" s="1"/>
  <c r="F193" i="39" a="1"/>
  <c r="F193" i="39" s="1"/>
  <c r="F194" i="39" a="1"/>
  <c r="F194" i="39" s="1"/>
  <c r="F195" i="39" a="1"/>
  <c r="F195" i="39" s="1"/>
  <c r="F198" i="39" a="1"/>
  <c r="F198" i="39" s="1"/>
  <c r="F199" i="39" a="1"/>
  <c r="F199" i="39" s="1"/>
  <c r="F201" i="39" a="1"/>
  <c r="F201" i="39" s="1"/>
  <c r="F202" i="39" a="1"/>
  <c r="F202" i="39" s="1"/>
  <c r="F209" i="39" a="1"/>
  <c r="F209" i="39" s="1"/>
  <c r="F210" i="39" a="1"/>
  <c r="F210" i="39" s="1"/>
  <c r="F211" i="39" a="1"/>
  <c r="F211" i="39" s="1"/>
  <c r="F212" i="39" a="1"/>
  <c r="F212" i="39" s="1"/>
  <c r="F216" i="39" a="1"/>
  <c r="F216" i="39" s="1"/>
  <c r="F217" i="39" a="1"/>
  <c r="F217" i="39" s="1"/>
  <c r="F218" i="39" a="1"/>
  <c r="F218" i="39" s="1"/>
  <c r="F187" i="39" a="1"/>
  <c r="F187" i="39" s="1"/>
  <c r="E188" i="39" a="1"/>
  <c r="E188" i="39" s="1"/>
  <c r="E191" i="39" a="1"/>
  <c r="E191" i="39" s="1"/>
  <c r="E192" i="39" a="1"/>
  <c r="E192" i="39" s="1"/>
  <c r="E193" i="39" a="1"/>
  <c r="E193" i="39" s="1"/>
  <c r="E194" i="39" a="1"/>
  <c r="E194" i="39" s="1"/>
  <c r="E195" i="39" a="1"/>
  <c r="E195" i="39" s="1"/>
  <c r="E197" i="39" a="1"/>
  <c r="E197" i="39" s="1"/>
  <c r="E198" i="39" a="1"/>
  <c r="E198" i="39" s="1"/>
  <c r="E199" i="39" a="1"/>
  <c r="E199" i="39" s="1"/>
  <c r="E201" i="39" a="1"/>
  <c r="E201" i="39" s="1"/>
  <c r="E202" i="39" a="1"/>
  <c r="E202" i="39" s="1"/>
  <c r="E204" i="39" a="1"/>
  <c r="E204" i="39" s="1"/>
  <c r="E208" i="39" a="1"/>
  <c r="E208" i="39" s="1"/>
  <c r="E209" i="39" a="1"/>
  <c r="E209" i="39" s="1"/>
  <c r="E210" i="39" a="1"/>
  <c r="E210" i="39" s="1"/>
  <c r="E211" i="39" a="1"/>
  <c r="E211" i="39" s="1"/>
  <c r="E212" i="39" a="1"/>
  <c r="E212" i="39" s="1"/>
  <c r="E215" i="39" a="1"/>
  <c r="E215" i="39" s="1"/>
  <c r="E216" i="39" a="1"/>
  <c r="E216" i="39" s="1"/>
  <c r="E218" i="39" a="1"/>
  <c r="E218" i="39" s="1"/>
  <c r="E187" i="39" a="1"/>
  <c r="E187" i="39" s="1"/>
  <c r="D218" i="39" a="1"/>
  <c r="D218" i="39" s="1"/>
  <c r="D188" i="39" a="1"/>
  <c r="D188" i="39" s="1"/>
  <c r="D192" i="39" a="1"/>
  <c r="D192" i="39" s="1"/>
  <c r="D193" i="39" a="1"/>
  <c r="D193" i="39" s="1"/>
  <c r="D194" i="39" a="1"/>
  <c r="D194" i="39" s="1"/>
  <c r="D195" i="39" a="1"/>
  <c r="D195" i="39" s="1"/>
  <c r="D197" i="39" a="1"/>
  <c r="D197" i="39" s="1"/>
  <c r="D198" i="39" a="1"/>
  <c r="D198" i="39" s="1"/>
  <c r="D199" i="39" a="1"/>
  <c r="D199" i="39" s="1"/>
  <c r="D201" i="39" a="1"/>
  <c r="D201" i="39" s="1"/>
  <c r="D202" i="39" a="1"/>
  <c r="D202" i="39" s="1"/>
  <c r="D204" i="39" a="1"/>
  <c r="D204" i="39" s="1"/>
  <c r="D208" i="39" a="1"/>
  <c r="D208" i="39" s="1"/>
  <c r="D209" i="39" a="1"/>
  <c r="D209" i="39" s="1"/>
  <c r="D210" i="39" a="1"/>
  <c r="D210" i="39" s="1"/>
  <c r="D211" i="39" a="1"/>
  <c r="D211" i="39" s="1"/>
  <c r="D212" i="39" a="1"/>
  <c r="D212" i="39" s="1"/>
  <c r="D215" i="39" a="1"/>
  <c r="D215" i="39" s="1"/>
  <c r="D216" i="39" a="1"/>
  <c r="D216" i="39" s="1"/>
  <c r="D217" i="39" a="1"/>
  <c r="D217" i="39" s="1"/>
  <c r="G80" i="39" a="1"/>
  <c r="G80" i="39" s="1"/>
  <c r="G81" i="39" a="1"/>
  <c r="G81" i="39" s="1"/>
  <c r="G83" i="39" a="1"/>
  <c r="G83" i="39" s="1"/>
  <c r="G84" i="39" a="1"/>
  <c r="G84" i="39" s="1"/>
  <c r="G87" i="39" a="1"/>
  <c r="G87" i="39" s="1"/>
  <c r="G93" i="39" a="1"/>
  <c r="G93" i="39" s="1"/>
  <c r="G95" i="39" a="1"/>
  <c r="G95" i="39" s="1"/>
  <c r="G101" i="39" a="1"/>
  <c r="G101" i="39" s="1"/>
  <c r="G102" i="39" a="1"/>
  <c r="G102" i="39" s="1"/>
  <c r="G103" i="39" a="1"/>
  <c r="G103" i="39" s="1"/>
  <c r="G108" i="39" a="1"/>
  <c r="G108" i="39" s="1"/>
  <c r="G109" i="39" a="1"/>
  <c r="G109" i="39" s="1"/>
  <c r="G110" i="39" a="1"/>
  <c r="G110" i="39" s="1"/>
  <c r="G79" i="39" a="1"/>
  <c r="G79" i="39" s="1"/>
  <c r="F80" i="39" a="1"/>
  <c r="F80" i="39" s="1"/>
  <c r="F82" i="39" a="1"/>
  <c r="F82" i="39" s="1"/>
  <c r="F83" i="39" a="1"/>
  <c r="F83" i="39" s="1"/>
  <c r="F84" i="39" a="1"/>
  <c r="F84" i="39" s="1"/>
  <c r="F87" i="39" a="1"/>
  <c r="F87" i="39" s="1"/>
  <c r="F91" i="39" a="1"/>
  <c r="F91" i="39" s="1"/>
  <c r="F93" i="39" a="1"/>
  <c r="F93" i="39" s="1"/>
  <c r="F95" i="39" a="1"/>
  <c r="F95" i="39" s="1"/>
  <c r="F98" i="39" a="1"/>
  <c r="F98" i="39" s="1"/>
  <c r="F101" i="39" a="1"/>
  <c r="F101" i="39" s="1"/>
  <c r="F102" i="39" a="1"/>
  <c r="F102" i="39" s="1"/>
  <c r="F103" i="39" a="1"/>
  <c r="F103" i="39" s="1"/>
  <c r="F104" i="39" a="1"/>
  <c r="F104" i="39" s="1"/>
  <c r="F108" i="39" a="1"/>
  <c r="F108" i="39" s="1"/>
  <c r="F109" i="39" a="1"/>
  <c r="F109" i="39" s="1"/>
  <c r="F110" i="39" a="1"/>
  <c r="F110" i="39" s="1"/>
  <c r="F79" i="39" a="1"/>
  <c r="F79" i="39" s="1"/>
  <c r="E80" i="39" a="1"/>
  <c r="E80" i="39" s="1"/>
  <c r="E81" i="39" a="1"/>
  <c r="E81" i="39" s="1"/>
  <c r="E82" i="39" a="1"/>
  <c r="E82" i="39" s="1"/>
  <c r="E83" i="39" a="1"/>
  <c r="E83" i="39" s="1"/>
  <c r="E84" i="39" a="1"/>
  <c r="E84" i="39" s="1"/>
  <c r="E85" i="39" a="1"/>
  <c r="E85" i="39" s="1"/>
  <c r="E87" i="39" a="1"/>
  <c r="E87" i="39" s="1"/>
  <c r="E90" i="39" a="1"/>
  <c r="E90" i="39" s="1"/>
  <c r="E91" i="39" a="1"/>
  <c r="E91" i="39" s="1"/>
  <c r="E92" i="39" a="1"/>
  <c r="E92" i="39" s="1"/>
  <c r="E93" i="39" a="1"/>
  <c r="E93" i="39" s="1"/>
  <c r="E94" i="39" a="1"/>
  <c r="E94" i="39" s="1"/>
  <c r="E95" i="39" a="1"/>
  <c r="E95" i="39" s="1"/>
  <c r="E96" i="39" a="1"/>
  <c r="E96" i="39" s="1"/>
  <c r="E98" i="39" a="1"/>
  <c r="E98" i="39" s="1"/>
  <c r="E100" i="39" a="1"/>
  <c r="E100" i="39" s="1"/>
  <c r="E101" i="39" a="1"/>
  <c r="E101" i="39" s="1"/>
  <c r="E102" i="39" a="1"/>
  <c r="E102" i="39" s="1"/>
  <c r="E103" i="39" a="1"/>
  <c r="E103" i="39" s="1"/>
  <c r="E104" i="39" a="1"/>
  <c r="E104" i="39" s="1"/>
  <c r="E108" i="39" a="1"/>
  <c r="E108" i="39" s="1"/>
  <c r="E110" i="39" a="1"/>
  <c r="E110" i="39" s="1"/>
  <c r="E79" i="39" a="1"/>
  <c r="E79" i="39" s="1"/>
  <c r="D80" i="39" a="1"/>
  <c r="D80" i="39" s="1"/>
  <c r="D81" i="39" a="1"/>
  <c r="D81" i="39" s="1"/>
  <c r="D84" i="39" a="1"/>
  <c r="D84" i="39" s="1"/>
  <c r="D85" i="39" a="1"/>
  <c r="D85" i="39" s="1"/>
  <c r="D87" i="39" a="1"/>
  <c r="D87" i="39" s="1"/>
  <c r="D90" i="39" a="1"/>
  <c r="D90" i="39" s="1"/>
  <c r="D91" i="39" a="1"/>
  <c r="D91" i="39" s="1"/>
  <c r="D92" i="39" a="1"/>
  <c r="D92" i="39" s="1"/>
  <c r="D93" i="39" a="1"/>
  <c r="D93" i="39" s="1"/>
  <c r="D94" i="39" a="1"/>
  <c r="D94" i="39" s="1"/>
  <c r="D95" i="39" a="1"/>
  <c r="D95" i="39" s="1"/>
  <c r="D96" i="39" a="1"/>
  <c r="D96" i="39" s="1"/>
  <c r="D98" i="39" a="1"/>
  <c r="D98" i="39" s="1"/>
  <c r="D100" i="39" a="1"/>
  <c r="D100" i="39" s="1"/>
  <c r="D101" i="39" a="1"/>
  <c r="D101" i="39" s="1"/>
  <c r="D102" i="39" a="1"/>
  <c r="D102" i="39" s="1"/>
  <c r="D103" i="39" a="1"/>
  <c r="D103" i="39" s="1"/>
  <c r="D104" i="39" a="1"/>
  <c r="D104" i="39" s="1"/>
  <c r="D108" i="39" a="1"/>
  <c r="D108" i="39" s="1"/>
  <c r="D109" i="39" a="1"/>
  <c r="D109" i="39" s="1"/>
  <c r="D110" i="39" a="1"/>
  <c r="D110" i="39" s="1"/>
  <c r="D79" i="39" a="1"/>
  <c r="D79" i="39" s="1"/>
  <c r="G152" i="39" a="1"/>
  <c r="G152" i="39" s="1"/>
  <c r="G155" i="39" a="1"/>
  <c r="G155" i="39" s="1"/>
  <c r="G156" i="39" a="1"/>
  <c r="G156" i="39" s="1"/>
  <c r="G158" i="39" a="1"/>
  <c r="G158" i="39" s="1"/>
  <c r="G159" i="39" a="1"/>
  <c r="G159" i="39" s="1"/>
  <c r="G160" i="39" a="1"/>
  <c r="G160" i="39" s="1"/>
  <c r="G165" i="39" a="1"/>
  <c r="G165" i="39" s="1"/>
  <c r="G166" i="39" a="1"/>
  <c r="G166" i="39" s="1"/>
  <c r="G173" i="39" a="1"/>
  <c r="G173" i="39" s="1"/>
  <c r="G175" i="39" a="1"/>
  <c r="G175" i="39" s="1"/>
  <c r="G176" i="39" a="1"/>
  <c r="G176" i="39" s="1"/>
  <c r="G180" i="39" a="1"/>
  <c r="G180" i="39" s="1"/>
  <c r="G182" i="39" a="1"/>
  <c r="G182" i="39" s="1"/>
  <c r="G151" i="39" a="1"/>
  <c r="G151" i="39" s="1"/>
  <c r="F182" i="39" a="1"/>
  <c r="F182" i="39" s="1"/>
  <c r="F152" i="39" a="1"/>
  <c r="F152" i="39" s="1"/>
  <c r="F153" i="39" a="1"/>
  <c r="F153" i="39" s="1"/>
  <c r="F154" i="39" a="1"/>
  <c r="F154" i="39" s="1"/>
  <c r="F156" i="39" a="1"/>
  <c r="F156" i="39" s="1"/>
  <c r="F157" i="39" a="1"/>
  <c r="F157" i="39" s="1"/>
  <c r="F159" i="39" a="1"/>
  <c r="F159" i="39" s="1"/>
  <c r="F160" i="39" a="1"/>
  <c r="F160" i="39" s="1"/>
  <c r="F162" i="39" a="1"/>
  <c r="F162" i="39" s="1"/>
  <c r="F163" i="39" a="1"/>
  <c r="F163" i="39" s="1"/>
  <c r="F165" i="39" a="1"/>
  <c r="F165" i="39" s="1"/>
  <c r="F166" i="39" a="1"/>
  <c r="F166" i="39" s="1"/>
  <c r="F173" i="39" a="1"/>
  <c r="F173" i="39" s="1"/>
  <c r="F174" i="39" a="1"/>
  <c r="F174" i="39" s="1"/>
  <c r="F175" i="39" a="1"/>
  <c r="F175" i="39" s="1"/>
  <c r="F176" i="39" a="1"/>
  <c r="F176" i="39" s="1"/>
  <c r="F180" i="39" a="1"/>
  <c r="F180" i="39" s="1"/>
  <c r="F151" i="39" a="1"/>
  <c r="F151" i="39" s="1"/>
  <c r="E152" i="39" a="1"/>
  <c r="E152" i="39" s="1"/>
  <c r="E153" i="39" a="1"/>
  <c r="E153" i="39" s="1"/>
  <c r="E155" i="39" a="1"/>
  <c r="E155" i="39" s="1"/>
  <c r="E156" i="39" a="1"/>
  <c r="E156" i="39" s="1"/>
  <c r="E157" i="39" a="1"/>
  <c r="E157" i="39" s="1"/>
  <c r="E158" i="39" a="1"/>
  <c r="E158" i="39" s="1"/>
  <c r="E159" i="39" a="1"/>
  <c r="E159" i="39" s="1"/>
  <c r="E160" i="39" a="1"/>
  <c r="E160" i="39" s="1"/>
  <c r="E161" i="39" a="1"/>
  <c r="E161" i="39" s="1"/>
  <c r="E162" i="39" a="1"/>
  <c r="E162" i="39" s="1"/>
  <c r="E163" i="39" a="1"/>
  <c r="E163" i="39" s="1"/>
  <c r="E165" i="39" a="1"/>
  <c r="E165" i="39" s="1"/>
  <c r="E166" i="39" a="1"/>
  <c r="E166" i="39" s="1"/>
  <c r="E168" i="39" a="1"/>
  <c r="E168" i="39" s="1"/>
  <c r="E172" i="39" a="1"/>
  <c r="E172" i="39" s="1"/>
  <c r="E173" i="39" a="1"/>
  <c r="E173" i="39" s="1"/>
  <c r="E174" i="39" a="1"/>
  <c r="E174" i="39" s="1"/>
  <c r="E175" i="39" a="1"/>
  <c r="E175" i="39" s="1"/>
  <c r="E176" i="39" a="1"/>
  <c r="E176" i="39" s="1"/>
  <c r="E179" i="39" a="1"/>
  <c r="E179" i="39" s="1"/>
  <c r="E180" i="39" a="1"/>
  <c r="E180" i="39" s="1"/>
  <c r="E182" i="39" a="1"/>
  <c r="E182" i="39" s="1"/>
  <c r="E151" i="39" a="1"/>
  <c r="E151" i="39" s="1"/>
  <c r="D152" i="39" a="1"/>
  <c r="D152" i="39" s="1"/>
  <c r="D154" i="39" a="1"/>
  <c r="D154" i="39" s="1"/>
  <c r="D155" i="39" a="1"/>
  <c r="D155" i="39" s="1"/>
  <c r="D156" i="39" a="1"/>
  <c r="D156" i="39" s="1"/>
  <c r="D157" i="39" a="1"/>
  <c r="D157" i="39" s="1"/>
  <c r="D158" i="39" a="1"/>
  <c r="D158" i="39" s="1"/>
  <c r="D159" i="39" a="1"/>
  <c r="D159" i="39" s="1"/>
  <c r="D160" i="39" a="1"/>
  <c r="D160" i="39" s="1"/>
  <c r="D161" i="39" a="1"/>
  <c r="D161" i="39" s="1"/>
  <c r="D162" i="39" a="1"/>
  <c r="D162" i="39" s="1"/>
  <c r="D163" i="39" a="1"/>
  <c r="D163" i="39" s="1"/>
  <c r="D165" i="39" a="1"/>
  <c r="D165" i="39" s="1"/>
  <c r="D166" i="39" a="1"/>
  <c r="D166" i="39" s="1"/>
  <c r="D168" i="39" a="1"/>
  <c r="D168" i="39" s="1"/>
  <c r="D172" i="39" a="1"/>
  <c r="D172" i="39" s="1"/>
  <c r="D173" i="39" a="1"/>
  <c r="D173" i="39" s="1"/>
  <c r="D174" i="39" a="1"/>
  <c r="D174" i="39" s="1"/>
  <c r="D175" i="39" a="1"/>
  <c r="D175" i="39" s="1"/>
  <c r="D176" i="39" a="1"/>
  <c r="D176" i="39" s="1"/>
  <c r="D179" i="39" a="1"/>
  <c r="D179" i="39" s="1"/>
  <c r="D180" i="39" a="1"/>
  <c r="D180" i="39" s="1"/>
  <c r="D182" i="39" a="1"/>
  <c r="D182" i="39" s="1"/>
  <c r="G116" i="39" a="1"/>
  <c r="G116" i="39" s="1"/>
  <c r="G119" i="39" a="1"/>
  <c r="G119" i="39" s="1"/>
  <c r="G122" i="39" a="1"/>
  <c r="G122" i="39" s="1"/>
  <c r="G123" i="39" a="1"/>
  <c r="G123" i="39" s="1"/>
  <c r="G129" i="39" a="1"/>
  <c r="G129" i="39" s="1"/>
  <c r="G131" i="39" a="1"/>
  <c r="G131" i="39" s="1"/>
  <c r="G137" i="39" a="1"/>
  <c r="G137" i="39" s="1"/>
  <c r="G138" i="39" a="1"/>
  <c r="G138" i="39" s="1"/>
  <c r="G143" i="39" a="1"/>
  <c r="G143" i="39" s="1"/>
  <c r="G145" i="39" a="1"/>
  <c r="G145" i="39" s="1"/>
  <c r="F116" i="39" a="1"/>
  <c r="F116" i="39" s="1"/>
  <c r="F117" i="39" a="1"/>
  <c r="F117" i="39" s="1"/>
  <c r="F118" i="39" a="1"/>
  <c r="F118" i="39" s="1"/>
  <c r="F120" i="39" a="1"/>
  <c r="F120" i="39" s="1"/>
  <c r="F123" i="39" a="1"/>
  <c r="F123" i="39" s="1"/>
  <c r="F127" i="39" a="1"/>
  <c r="F127" i="39" s="1"/>
  <c r="F129" i="39" a="1"/>
  <c r="F129" i="39" s="1"/>
  <c r="F131" i="39" a="1"/>
  <c r="F131" i="39" s="1"/>
  <c r="F137" i="39" a="1"/>
  <c r="F137" i="39" s="1"/>
  <c r="F138" i="39" a="1"/>
  <c r="F138" i="39" s="1"/>
  <c r="F143" i="39" a="1"/>
  <c r="F143" i="39" s="1"/>
  <c r="F145" i="39" a="1"/>
  <c r="F145" i="39" s="1"/>
  <c r="F146" i="39" a="1"/>
  <c r="F146" i="39" s="1"/>
  <c r="F115" i="39" a="1"/>
  <c r="F115" i="39" s="1"/>
  <c r="E116" i="39" a="1"/>
  <c r="E116" i="39" s="1"/>
  <c r="E117" i="39" a="1"/>
  <c r="E117" i="39" s="1"/>
  <c r="E118" i="39" a="1"/>
  <c r="E118" i="39" s="1"/>
  <c r="E119" i="39" a="1"/>
  <c r="E119" i="39" s="1"/>
  <c r="E120" i="39" a="1"/>
  <c r="E120" i="39" s="1"/>
  <c r="E121" i="39" a="1"/>
  <c r="E121" i="39" s="1"/>
  <c r="E122" i="39" a="1"/>
  <c r="E122" i="39" s="1"/>
  <c r="E123" i="39" a="1"/>
  <c r="E123" i="39" s="1"/>
  <c r="E124" i="39" a="1"/>
  <c r="E124" i="39" s="1"/>
  <c r="E125" i="39" a="1"/>
  <c r="E125" i="39" s="1"/>
  <c r="E127" i="39" a="1"/>
  <c r="E127" i="39" s="1"/>
  <c r="E129" i="39" a="1"/>
  <c r="E129" i="39" s="1"/>
  <c r="E130" i="39" a="1"/>
  <c r="E130" i="39" s="1"/>
  <c r="E131" i="39" a="1"/>
  <c r="E131" i="39" s="1"/>
  <c r="E132" i="39" a="1"/>
  <c r="E132" i="39" s="1"/>
  <c r="E135" i="39" a="1"/>
  <c r="E135" i="39" s="1"/>
  <c r="E136" i="39" a="1"/>
  <c r="E136" i="39" s="1"/>
  <c r="E137" i="39" a="1"/>
  <c r="E137" i="39" s="1"/>
  <c r="E138" i="39" a="1"/>
  <c r="E138" i="39" s="1"/>
  <c r="E139" i="39" a="1"/>
  <c r="E139" i="39" s="1"/>
  <c r="E141" i="39" a="1"/>
  <c r="E141" i="39" s="1"/>
  <c r="E143" i="39" a="1"/>
  <c r="E143" i="39" s="1"/>
  <c r="E144" i="39" a="1"/>
  <c r="E144" i="39" s="1"/>
  <c r="E145" i="39" a="1"/>
  <c r="E145" i="39" s="1"/>
  <c r="E146" i="39" a="1"/>
  <c r="E146" i="39" s="1"/>
  <c r="E115" i="39" a="1"/>
  <c r="E115" i="39" s="1"/>
  <c r="D116" i="39" a="1"/>
  <c r="D116" i="39" s="1"/>
  <c r="D118" i="39" a="1"/>
  <c r="D118" i="39" s="1"/>
  <c r="D119" i="39" a="1"/>
  <c r="D119" i="39" s="1"/>
  <c r="D120" i="39" a="1"/>
  <c r="D120" i="39" s="1"/>
  <c r="D121" i="39" a="1"/>
  <c r="D121" i="39" s="1"/>
  <c r="D122" i="39" a="1"/>
  <c r="D122" i="39" s="1"/>
  <c r="D123" i="39" a="1"/>
  <c r="D123" i="39" s="1"/>
  <c r="D124" i="39" a="1"/>
  <c r="D124" i="39" s="1"/>
  <c r="D125" i="39" a="1"/>
  <c r="D125" i="39" s="1"/>
  <c r="D127" i="39" a="1"/>
  <c r="D127" i="39" s="1"/>
  <c r="D129" i="39" a="1"/>
  <c r="D129" i="39" s="1"/>
  <c r="D130" i="39" a="1"/>
  <c r="D130" i="39" s="1"/>
  <c r="D131" i="39" a="1"/>
  <c r="D131" i="39" s="1"/>
  <c r="D132" i="39" a="1"/>
  <c r="D132" i="39" s="1"/>
  <c r="D135" i="39" a="1"/>
  <c r="D135" i="39" s="1"/>
  <c r="D136" i="39" a="1"/>
  <c r="D136" i="39" s="1"/>
  <c r="D137" i="39" a="1"/>
  <c r="D137" i="39" s="1"/>
  <c r="D138" i="39" a="1"/>
  <c r="D138" i="39" s="1"/>
  <c r="D139" i="39" a="1"/>
  <c r="D139" i="39" s="1"/>
  <c r="D143" i="39" a="1"/>
  <c r="D143" i="39" s="1"/>
  <c r="D144" i="39" a="1"/>
  <c r="D144" i="39" s="1"/>
  <c r="D145" i="39" a="1"/>
  <c r="D145" i="39" s="1"/>
  <c r="D146" i="39" a="1"/>
  <c r="D146" i="39" s="1"/>
  <c r="G45" i="39" a="1"/>
  <c r="G45" i="39" s="1"/>
  <c r="G47" i="39" a="1"/>
  <c r="G47" i="39" s="1"/>
  <c r="G48" i="39" a="1"/>
  <c r="G48" i="39" s="1"/>
  <c r="G50" i="39" a="1"/>
  <c r="G50" i="39" s="1"/>
  <c r="G52" i="39" a="1"/>
  <c r="G52" i="39" s="1"/>
  <c r="G54" i="39" a="1"/>
  <c r="G54" i="39" s="1"/>
  <c r="G56" i="39" a="1"/>
  <c r="G56" i="39" s="1"/>
  <c r="G57" i="39" a="1"/>
  <c r="G57" i="39" s="1"/>
  <c r="G58" i="39" a="1"/>
  <c r="G58" i="39" s="1"/>
  <c r="G59" i="39" a="1"/>
  <c r="G59" i="39" s="1"/>
  <c r="G60" i="39" a="1"/>
  <c r="G60" i="39" s="1"/>
  <c r="G64" i="39" a="1"/>
  <c r="G64" i="39" s="1"/>
  <c r="G65" i="39" a="1"/>
  <c r="G65" i="39" s="1"/>
  <c r="G67" i="39" a="1"/>
  <c r="G67" i="39" s="1"/>
  <c r="G71" i="39" a="1"/>
  <c r="G71" i="39" s="1"/>
  <c r="G72" i="39" a="1"/>
  <c r="G72" i="39" s="1"/>
  <c r="G74" i="39" a="1"/>
  <c r="G74" i="39" s="1"/>
  <c r="G43" i="39" a="1"/>
  <c r="G43" i="39" s="1"/>
  <c r="F45" i="39" a="1"/>
  <c r="F45" i="39" s="1"/>
  <c r="F46" i="39" a="1"/>
  <c r="F46" i="39" s="1"/>
  <c r="F47" i="39" a="1"/>
  <c r="F47" i="39" s="1"/>
  <c r="F48" i="39" a="1"/>
  <c r="F48" i="39" s="1"/>
  <c r="F49" i="39" a="1"/>
  <c r="F49" i="39" s="1"/>
  <c r="F52" i="39" a="1"/>
  <c r="F52" i="39" s="1"/>
  <c r="F54" i="39" a="1"/>
  <c r="F54" i="39" s="1"/>
  <c r="F55" i="39" a="1"/>
  <c r="F55" i="39" s="1"/>
  <c r="F56" i="39" a="1"/>
  <c r="F56" i="39" s="1"/>
  <c r="F57" i="39" a="1"/>
  <c r="F57" i="39" s="1"/>
  <c r="F58" i="39" a="1"/>
  <c r="F58" i="39" s="1"/>
  <c r="F59" i="39" a="1"/>
  <c r="F59" i="39" s="1"/>
  <c r="F60" i="39" a="1"/>
  <c r="F60" i="39" s="1"/>
  <c r="F62" i="39" a="1"/>
  <c r="F62" i="39" s="1"/>
  <c r="F65" i="39" a="1"/>
  <c r="F65" i="39" s="1"/>
  <c r="F66" i="39" a="1"/>
  <c r="F66" i="39" s="1"/>
  <c r="F67" i="39" a="1"/>
  <c r="F67" i="39" s="1"/>
  <c r="F71" i="39" a="1"/>
  <c r="F71" i="39" s="1"/>
  <c r="F72" i="39" a="1"/>
  <c r="F72" i="39" s="1"/>
  <c r="F73" i="39" a="1"/>
  <c r="F73" i="39" s="1"/>
  <c r="F74" i="39" a="1"/>
  <c r="F74" i="39" s="1"/>
  <c r="F43" i="39" a="1"/>
  <c r="F43" i="39" s="1"/>
  <c r="E43" i="39" a="1"/>
  <c r="E43" i="39" s="1"/>
  <c r="E45" i="39" a="1"/>
  <c r="E45" i="39" s="1"/>
  <c r="E46" i="39" a="1"/>
  <c r="E46" i="39" s="1"/>
  <c r="E47" i="39" a="1"/>
  <c r="E47" i="39" s="1"/>
  <c r="E48" i="39" a="1"/>
  <c r="E48" i="39" s="1"/>
  <c r="E49" i="39" a="1"/>
  <c r="E49" i="39" s="1"/>
  <c r="E50" i="39" a="1"/>
  <c r="E50" i="39" s="1"/>
  <c r="E52" i="39" a="1"/>
  <c r="E52" i="39" s="1"/>
  <c r="E53" i="39" a="1"/>
  <c r="E53" i="39" s="1"/>
  <c r="E54" i="39" a="1"/>
  <c r="E54" i="39" s="1"/>
  <c r="E55" i="39" a="1"/>
  <c r="E55" i="39" s="1"/>
  <c r="E56" i="39" a="1"/>
  <c r="E56" i="39" s="1"/>
  <c r="E57" i="39" a="1"/>
  <c r="E57" i="39" s="1"/>
  <c r="E58" i="39" a="1"/>
  <c r="E58" i="39" s="1"/>
  <c r="E59" i="39" a="1"/>
  <c r="E59" i="39" s="1"/>
  <c r="E60" i="39" a="1"/>
  <c r="E60" i="39" s="1"/>
  <c r="E62" i="39" a="1"/>
  <c r="E62" i="39" s="1"/>
  <c r="E64" i="39" a="1"/>
  <c r="E64" i="39" s="1"/>
  <c r="E65" i="39" a="1"/>
  <c r="E65" i="39" s="1"/>
  <c r="E66" i="39" a="1"/>
  <c r="E66" i="39" s="1"/>
  <c r="E67" i="39" a="1"/>
  <c r="E67" i="39" s="1"/>
  <c r="E71" i="39" a="1"/>
  <c r="E71" i="39" s="1"/>
  <c r="E72" i="39" a="1"/>
  <c r="E72" i="39" s="1"/>
  <c r="E73" i="39" a="1"/>
  <c r="E73" i="39" s="1"/>
  <c r="E74" i="39" a="1"/>
  <c r="E74" i="39" s="1"/>
  <c r="D48" i="39" a="1"/>
  <c r="D48" i="39" s="1"/>
  <c r="D49" i="39" a="1"/>
  <c r="D49" i="39" s="1"/>
  <c r="D50" i="39" a="1"/>
  <c r="D50" i="39" s="1"/>
  <c r="D52" i="39" a="1"/>
  <c r="D52" i="39" s="1"/>
  <c r="D53" i="39" a="1"/>
  <c r="D53" i="39" s="1"/>
  <c r="D54" i="39" a="1"/>
  <c r="D54" i="39" s="1"/>
  <c r="D55" i="39" a="1"/>
  <c r="D55" i="39" s="1"/>
  <c r="D56" i="39" a="1"/>
  <c r="D56" i="39" s="1"/>
  <c r="D57" i="39" a="1"/>
  <c r="D57" i="39" s="1"/>
  <c r="D58" i="39" a="1"/>
  <c r="D58" i="39" s="1"/>
  <c r="D59" i="39" a="1"/>
  <c r="D59" i="39" s="1"/>
  <c r="D60" i="39" a="1"/>
  <c r="D60" i="39" s="1"/>
  <c r="D62" i="39" a="1"/>
  <c r="D62" i="39" s="1"/>
  <c r="D64" i="39" a="1"/>
  <c r="D64" i="39" s="1"/>
  <c r="D65" i="39" a="1"/>
  <c r="D65" i="39" s="1"/>
  <c r="D66" i="39" a="1"/>
  <c r="D66" i="39" s="1"/>
  <c r="D67" i="39" a="1"/>
  <c r="D67" i="39" s="1"/>
  <c r="D71" i="39" a="1"/>
  <c r="D71" i="39" s="1"/>
  <c r="D72" i="39" a="1"/>
  <c r="D72" i="39" s="1"/>
  <c r="D74" i="39" a="1"/>
  <c r="D74" i="39" s="1"/>
  <c r="D43" i="39" a="1"/>
  <c r="D43" i="39" s="1"/>
  <c r="F8" i="39" a="1"/>
  <c r="F8" i="39" s="1"/>
  <c r="F9" i="39" a="1"/>
  <c r="F9" i="39" s="1"/>
  <c r="F10" i="39" a="1"/>
  <c r="F10" i="39" s="1"/>
  <c r="F11" i="39" a="1"/>
  <c r="F11" i="39" s="1"/>
  <c r="F12" i="39" a="1"/>
  <c r="F12" i="39" s="1"/>
  <c r="F13" i="39" a="1"/>
  <c r="F13" i="39" s="1"/>
  <c r="F15" i="39" a="1"/>
  <c r="F15" i="39" s="1"/>
  <c r="F16" i="39" a="1"/>
  <c r="F16" i="39" s="1"/>
  <c r="F18" i="39" a="1"/>
  <c r="F18" i="39" s="1"/>
  <c r="F19" i="39" a="1"/>
  <c r="F19" i="39" s="1"/>
  <c r="F20" i="39" a="1"/>
  <c r="F20" i="39" s="1"/>
  <c r="F21" i="39" a="1"/>
  <c r="F21" i="39" s="1"/>
  <c r="F22" i="39" a="1"/>
  <c r="F22" i="39" s="1"/>
  <c r="F23" i="39" a="1"/>
  <c r="F23" i="39" s="1"/>
  <c r="F25" i="39" a="1"/>
  <c r="F25" i="39" s="1"/>
  <c r="F26" i="39" a="1"/>
  <c r="F26" i="39" s="1"/>
  <c r="F28" i="39" a="1"/>
  <c r="F28" i="39" s="1"/>
  <c r="F29" i="39" a="1"/>
  <c r="F29" i="39" s="1"/>
  <c r="F30" i="39" a="1"/>
  <c r="F30" i="39" s="1"/>
  <c r="F31" i="39" a="1"/>
  <c r="F31" i="39" s="1"/>
  <c r="F32" i="39" a="1"/>
  <c r="F32" i="39" s="1"/>
  <c r="F35" i="39" a="1"/>
  <c r="F35" i="39" s="1"/>
  <c r="F36" i="39" a="1"/>
  <c r="F36" i="39" s="1"/>
  <c r="F38" i="39" a="1"/>
  <c r="F38" i="39" s="1"/>
  <c r="F7" i="39" a="1"/>
  <c r="F7" i="39" s="1"/>
  <c r="E8" i="39" a="1"/>
  <c r="E8" i="39" s="1"/>
  <c r="E9" i="39" a="1"/>
  <c r="E9" i="39" s="1"/>
  <c r="E10" i="39" a="1"/>
  <c r="E10" i="39" s="1"/>
  <c r="E12" i="39" a="1"/>
  <c r="E12" i="39" s="1"/>
  <c r="E13" i="39" a="1"/>
  <c r="E13" i="39" s="1"/>
  <c r="E14" i="39" a="1"/>
  <c r="E14" i="39" s="1"/>
  <c r="E15" i="39" a="1"/>
  <c r="E15" i="39" s="1"/>
  <c r="E16" i="39" a="1"/>
  <c r="E16" i="39" s="1"/>
  <c r="E18" i="39" a="1"/>
  <c r="E18" i="39" s="1"/>
  <c r="E19" i="39" a="1"/>
  <c r="E19" i="39" s="1"/>
  <c r="E22" i="39" a="1"/>
  <c r="E22" i="39" s="1"/>
  <c r="E23" i="39" a="1"/>
  <c r="E23" i="39" s="1"/>
  <c r="E25" i="39" a="1"/>
  <c r="E25" i="39" s="1"/>
  <c r="E26" i="39" a="1"/>
  <c r="E26" i="39" s="1"/>
  <c r="E28" i="39" a="1"/>
  <c r="E28" i="39" s="1"/>
  <c r="E30" i="39" a="1"/>
  <c r="E30" i="39" s="1"/>
  <c r="E31" i="39" a="1"/>
  <c r="E31" i="39" s="1"/>
  <c r="E32" i="39" a="1"/>
  <c r="E32" i="39" s="1"/>
  <c r="E36" i="39" a="1"/>
  <c r="E36" i="39" s="1"/>
  <c r="E38" i="39" a="1"/>
  <c r="E38" i="39" s="1"/>
  <c r="E7" i="39" a="1"/>
  <c r="E7" i="39" s="1"/>
  <c r="D8" i="39" a="1"/>
  <c r="D8" i="39" s="1"/>
  <c r="D9" i="39" a="1"/>
  <c r="D9" i="39" s="1"/>
  <c r="D10" i="39" a="1"/>
  <c r="D10" i="39" s="1"/>
  <c r="D11" i="39" a="1"/>
  <c r="D11" i="39" s="1"/>
  <c r="D12" i="39" a="1"/>
  <c r="D12" i="39" s="1"/>
  <c r="D13" i="39" a="1"/>
  <c r="D13" i="39" s="1"/>
  <c r="D14" i="39" a="1"/>
  <c r="D14" i="39" s="1"/>
  <c r="D15" i="39" a="1"/>
  <c r="D15" i="39" s="1"/>
  <c r="D16" i="39" a="1"/>
  <c r="D16" i="39" s="1"/>
  <c r="D18" i="39" a="1"/>
  <c r="D18" i="39" s="1"/>
  <c r="D19" i="39" a="1"/>
  <c r="D19" i="39" s="1"/>
  <c r="D20" i="39" a="1"/>
  <c r="D20" i="39" s="1"/>
  <c r="D21" i="39" a="1"/>
  <c r="D21" i="39" s="1"/>
  <c r="D22" i="39" a="1"/>
  <c r="D22" i="39" s="1"/>
  <c r="D23" i="39" a="1"/>
  <c r="D23" i="39" s="1"/>
  <c r="D24" i="39" a="1"/>
  <c r="D24" i="39" s="1"/>
  <c r="D25" i="39" a="1"/>
  <c r="D25" i="39" s="1"/>
  <c r="D26" i="39" a="1"/>
  <c r="D26" i="39" s="1"/>
  <c r="D28" i="39" a="1"/>
  <c r="D28" i="39" s="1"/>
  <c r="D29" i="39" a="1"/>
  <c r="D29" i="39" s="1"/>
  <c r="D30" i="39" a="1"/>
  <c r="D30" i="39" s="1"/>
  <c r="D31" i="39" a="1"/>
  <c r="D31" i="39" s="1"/>
  <c r="D32" i="39" a="1"/>
  <c r="D32" i="39" s="1"/>
  <c r="D35" i="39" a="1"/>
  <c r="D35" i="39" s="1"/>
  <c r="D36" i="39" a="1"/>
  <c r="D36" i="39" s="1"/>
  <c r="D38" i="39" a="1"/>
  <c r="D38" i="39" s="1"/>
  <c r="D7" i="39" a="1"/>
  <c r="D7" i="39" s="1"/>
  <c r="G14" i="39" a="1"/>
  <c r="G14" i="39" s="1"/>
  <c r="G15" i="39" a="1"/>
  <c r="G15" i="39" s="1"/>
  <c r="G16" i="39" a="1"/>
  <c r="G16" i="39" s="1"/>
  <c r="G20" i="39" a="1"/>
  <c r="G20" i="39" s="1"/>
  <c r="G21" i="39" a="1"/>
  <c r="G21" i="39" s="1"/>
  <c r="G22" i="39" a="1"/>
  <c r="G22" i="39" s="1"/>
  <c r="G23" i="39" a="1"/>
  <c r="G23" i="39" s="1"/>
  <c r="G28" i="39" a="1"/>
  <c r="G28" i="39" s="1"/>
  <c r="G29" i="39" a="1"/>
  <c r="G29" i="39" s="1"/>
  <c r="G31" i="39" a="1"/>
  <c r="G31" i="39" s="1"/>
  <c r="G32" i="39" a="1"/>
  <c r="G32" i="39" s="1"/>
  <c r="G35" i="39" a="1"/>
  <c r="G35" i="39" s="1"/>
  <c r="G36" i="39" a="1"/>
  <c r="G36" i="39" s="1"/>
  <c r="G38" i="39" a="1"/>
  <c r="G38" i="39" s="1"/>
  <c r="G7" i="39" a="1"/>
  <c r="G7" i="39" s="1"/>
  <c r="G8" i="39" a="1"/>
  <c r="G8" i="39" s="1"/>
  <c r="G12" i="39" a="1"/>
  <c r="G12" i="39" s="1"/>
  <c r="D71" i="51"/>
  <c r="D70" i="51"/>
  <c r="D64" i="51"/>
  <c r="D63" i="51"/>
  <c r="F30" i="50"/>
  <c r="F126" i="50" s="1"/>
  <c r="F131" i="36"/>
  <c r="E177" i="39" l="1" a="1"/>
  <c r="E177" i="39" s="1"/>
  <c r="AJ15" i="19"/>
  <c r="AJ20" i="19"/>
  <c r="AJ18" i="19"/>
  <c r="AJ16" i="19"/>
  <c r="AJ21" i="19"/>
  <c r="G33" i="39" a="1"/>
  <c r="G33" i="39" s="1"/>
  <c r="D141" i="39" a="1"/>
  <c r="D141" i="39" s="1"/>
  <c r="D33" i="39" a="1"/>
  <c r="D33" i="39" s="1"/>
  <c r="G177" i="39" a="1"/>
  <c r="G177" i="39" s="1"/>
  <c r="F33" i="39" a="1"/>
  <c r="F33" i="39" s="1"/>
  <c r="AJ14" i="19"/>
  <c r="F70" i="39" a="1"/>
  <c r="F70" i="39" s="1"/>
  <c r="D70" i="39" a="1"/>
  <c r="D70" i="39" s="1"/>
  <c r="E214" i="39" a="1"/>
  <c r="E214" i="39" s="1"/>
  <c r="D178" i="39" a="1"/>
  <c r="D178" i="39" s="1"/>
  <c r="F178" i="39" a="1"/>
  <c r="F178" i="39" s="1"/>
  <c r="AK17" i="19"/>
  <c r="AK19" i="19"/>
  <c r="AK21" i="19"/>
  <c r="D214" i="39" a="1"/>
  <c r="D214" i="39" s="1"/>
  <c r="AK14" i="19"/>
  <c r="E142" i="39" a="1"/>
  <c r="E142" i="39" s="1"/>
  <c r="E147" i="39" s="1"/>
  <c r="F34" i="39" a="1"/>
  <c r="F34" i="39" s="1"/>
  <c r="F142" i="39" a="1"/>
  <c r="F142" i="39" s="1"/>
  <c r="F147" i="39" s="1"/>
  <c r="E34" i="39" a="1"/>
  <c r="E34" i="39" s="1"/>
  <c r="E178" i="39" a="1"/>
  <c r="E178" i="39" s="1"/>
  <c r="AK15" i="19"/>
  <c r="D34" i="39" a="1"/>
  <c r="D34" i="39" s="1"/>
  <c r="F214" i="39" a="1"/>
  <c r="F214" i="39" s="1"/>
  <c r="AK18" i="19"/>
  <c r="AK16" i="19"/>
  <c r="AK20" i="19"/>
  <c r="E111" i="39"/>
  <c r="F111" i="39"/>
  <c r="G111" i="39"/>
  <c r="G75" i="39"/>
  <c r="D111" i="39"/>
  <c r="D153" i="39" a="1"/>
  <c r="D153" i="39" s="1"/>
  <c r="G153" i="39" a="1"/>
  <c r="G153" i="39" s="1"/>
  <c r="L16" i="19"/>
  <c r="F189" i="39" a="1"/>
  <c r="F189" i="39" s="1"/>
  <c r="L21" i="19"/>
  <c r="L15" i="19"/>
  <c r="G9" i="39" a="1"/>
  <c r="G9" i="39" s="1"/>
  <c r="L14" i="19"/>
  <c r="L20" i="19"/>
  <c r="E189" i="39" a="1"/>
  <c r="E189" i="39" s="1"/>
  <c r="L19" i="19"/>
  <c r="D189" i="39" a="1"/>
  <c r="D189" i="39" s="1"/>
  <c r="L17" i="19"/>
  <c r="D117" i="39" a="1"/>
  <c r="D117" i="39" s="1"/>
  <c r="I191" i="36"/>
  <c r="I179" i="36"/>
  <c r="AG125" i="50"/>
  <c r="E125" i="50" s="1"/>
  <c r="F23" i="50" s="1"/>
  <c r="F142" i="50"/>
  <c r="AH142" i="50"/>
  <c r="AD142" i="50"/>
  <c r="Z142" i="50"/>
  <c r="V142" i="50"/>
  <c r="R142" i="50"/>
  <c r="N142" i="50"/>
  <c r="J142" i="50"/>
  <c r="AK142" i="50"/>
  <c r="AG142" i="50"/>
  <c r="AC142" i="50"/>
  <c r="Y142" i="50"/>
  <c r="U142" i="50"/>
  <c r="Q142" i="50"/>
  <c r="M142" i="50"/>
  <c r="I142" i="50"/>
  <c r="AJ142" i="50"/>
  <c r="AF142" i="50"/>
  <c r="AB142" i="50"/>
  <c r="X142" i="50"/>
  <c r="T142" i="50"/>
  <c r="P142" i="50"/>
  <c r="L142" i="50"/>
  <c r="H142" i="50"/>
  <c r="AI142" i="50"/>
  <c r="AE142" i="50"/>
  <c r="AA142" i="50"/>
  <c r="W142" i="50"/>
  <c r="S142" i="50"/>
  <c r="O142" i="50"/>
  <c r="K142" i="50"/>
  <c r="G142" i="50"/>
  <c r="F108" i="50"/>
  <c r="AH108" i="50"/>
  <c r="AD108" i="50"/>
  <c r="Z108" i="50"/>
  <c r="V108" i="50"/>
  <c r="R108" i="50"/>
  <c r="N108" i="50"/>
  <c r="J108" i="50"/>
  <c r="I108" i="50"/>
  <c r="AJ108" i="50"/>
  <c r="AF108" i="50"/>
  <c r="AB108" i="50"/>
  <c r="X108" i="50"/>
  <c r="T108" i="50"/>
  <c r="P108" i="50"/>
  <c r="L108" i="50"/>
  <c r="H108" i="50"/>
  <c r="AK108" i="50"/>
  <c r="AG108" i="50"/>
  <c r="AC108" i="50"/>
  <c r="Y108" i="50"/>
  <c r="U108" i="50"/>
  <c r="Q108" i="50"/>
  <c r="M108" i="50"/>
  <c r="AI108" i="50"/>
  <c r="AE108" i="50"/>
  <c r="AA108" i="50"/>
  <c r="W108" i="50"/>
  <c r="S108" i="50"/>
  <c r="O108" i="50"/>
  <c r="K108" i="50"/>
  <c r="G108" i="50"/>
  <c r="Y141" i="50"/>
  <c r="AG158" i="50"/>
  <c r="I158" i="50"/>
  <c r="AK141" i="50"/>
  <c r="U141" i="50"/>
  <c r="AJ158" i="50"/>
  <c r="AF158" i="50"/>
  <c r="AB158" i="50"/>
  <c r="X158" i="50"/>
  <c r="T158" i="50"/>
  <c r="P158" i="50"/>
  <c r="L158" i="50"/>
  <c r="H158" i="50"/>
  <c r="AC158" i="50"/>
  <c r="M158" i="50"/>
  <c r="Q141" i="50"/>
  <c r="AI158" i="50"/>
  <c r="AE158" i="50"/>
  <c r="AA158" i="50"/>
  <c r="W158" i="50"/>
  <c r="S158" i="50"/>
  <c r="O158" i="50"/>
  <c r="K158" i="50"/>
  <c r="G158" i="50"/>
  <c r="F158" i="50"/>
  <c r="AH158" i="50"/>
  <c r="AD158" i="50"/>
  <c r="Z158" i="50"/>
  <c r="V158" i="50"/>
  <c r="R158" i="50"/>
  <c r="N158" i="50"/>
  <c r="J158" i="50"/>
  <c r="O124" i="50"/>
  <c r="AI107" i="50"/>
  <c r="W107" i="50"/>
  <c r="AJ107" i="50"/>
  <c r="AF107" i="50"/>
  <c r="AB107" i="50"/>
  <c r="X107" i="50"/>
  <c r="T107" i="50"/>
  <c r="P107" i="50"/>
  <c r="L107" i="50"/>
  <c r="H107" i="50"/>
  <c r="AJ124" i="50"/>
  <c r="AF124" i="50"/>
  <c r="AB124" i="50"/>
  <c r="X124" i="50"/>
  <c r="T124" i="50"/>
  <c r="P124" i="50"/>
  <c r="L124" i="50"/>
  <c r="H124" i="50"/>
  <c r="AE107" i="50"/>
  <c r="S107" i="50"/>
  <c r="G107" i="50"/>
  <c r="G124" i="50"/>
  <c r="F107" i="50"/>
  <c r="AH107" i="50"/>
  <c r="AD107" i="50"/>
  <c r="Z107" i="50"/>
  <c r="V107" i="50"/>
  <c r="R107" i="50"/>
  <c r="N107" i="50"/>
  <c r="J107" i="50"/>
  <c r="F124" i="50"/>
  <c r="AH124" i="50"/>
  <c r="AD124" i="50"/>
  <c r="Z124" i="50"/>
  <c r="V124" i="50"/>
  <c r="R124" i="50"/>
  <c r="N124" i="50"/>
  <c r="J124" i="50"/>
  <c r="AA107" i="50"/>
  <c r="O107" i="50"/>
  <c r="K107" i="50"/>
  <c r="AI124" i="50"/>
  <c r="AE124" i="50"/>
  <c r="AA124" i="50"/>
  <c r="W124" i="50"/>
  <c r="S124" i="50"/>
  <c r="K124" i="50"/>
  <c r="AK107" i="50"/>
  <c r="AG107" i="50"/>
  <c r="AC107" i="50"/>
  <c r="Y107" i="50"/>
  <c r="U107" i="50"/>
  <c r="Q107" i="50"/>
  <c r="M107" i="50"/>
  <c r="I107" i="50"/>
  <c r="AK124" i="50"/>
  <c r="AG124" i="50"/>
  <c r="AC124" i="50"/>
  <c r="Y124" i="50"/>
  <c r="U124" i="50"/>
  <c r="Q124" i="50"/>
  <c r="M124" i="50"/>
  <c r="I124" i="50"/>
  <c r="F37" i="39" a="1"/>
  <c r="F37" i="39" s="1"/>
  <c r="D73" i="39" a="1"/>
  <c r="D73" i="39" s="1"/>
  <c r="G37" i="39" a="1"/>
  <c r="G37" i="39" s="1"/>
  <c r="E37" i="39" a="1"/>
  <c r="E37" i="39" s="1"/>
  <c r="F181" i="39" a="1"/>
  <c r="F181" i="39" s="1"/>
  <c r="E217" i="39" a="1"/>
  <c r="E217" i="39" s="1"/>
  <c r="G217" i="39" a="1"/>
  <c r="G217" i="39" s="1"/>
  <c r="G219" i="39" s="1"/>
  <c r="E181" i="39" a="1"/>
  <c r="E181" i="39" s="1"/>
  <c r="G181" i="39" a="1"/>
  <c r="G181" i="39" s="1"/>
  <c r="D37" i="39" a="1"/>
  <c r="D37" i="39" s="1"/>
  <c r="D63" i="39" a="1"/>
  <c r="D63" i="39" s="1"/>
  <c r="F63" i="39" a="1"/>
  <c r="F63" i="39" s="1"/>
  <c r="G27" i="39" a="1"/>
  <c r="G27" i="39" s="1"/>
  <c r="E171" i="39" a="1"/>
  <c r="E171" i="39" s="1"/>
  <c r="E207" i="39" a="1"/>
  <c r="E207" i="39" s="1"/>
  <c r="D27" i="39" a="1"/>
  <c r="D27" i="39" s="1"/>
  <c r="E27" i="39" a="1"/>
  <c r="E27" i="39" s="1"/>
  <c r="F27" i="39" a="1"/>
  <c r="F27" i="39" s="1"/>
  <c r="D171" i="39" a="1"/>
  <c r="D171" i="39" s="1"/>
  <c r="D207" i="39" a="1"/>
  <c r="D207" i="39" s="1"/>
  <c r="E63" i="39" a="1"/>
  <c r="E63" i="39" s="1"/>
  <c r="E75" i="39" s="1"/>
  <c r="AD14" i="19"/>
  <c r="AD17" i="19"/>
  <c r="AD21" i="19"/>
  <c r="D94" i="51"/>
  <c r="D95" i="51" s="1"/>
  <c r="G25" i="39" a="1"/>
  <c r="G25" i="39" s="1"/>
  <c r="G11" i="39" a="1"/>
  <c r="G11" i="39" s="1"/>
  <c r="F155" i="39" a="1"/>
  <c r="F155" i="39" s="1"/>
  <c r="D87" i="51"/>
  <c r="D88" i="51" s="1"/>
  <c r="D80" i="51"/>
  <c r="D81" i="51" s="1"/>
  <c r="D65" i="51"/>
  <c r="D66" i="51" s="1"/>
  <c r="D72" i="51"/>
  <c r="D73" i="51" s="1"/>
  <c r="D147" i="39" l="1"/>
  <c r="F75" i="39"/>
  <c r="F219" i="39"/>
  <c r="D75" i="39"/>
  <c r="F39" i="39"/>
  <c r="D39" i="39"/>
  <c r="F183" i="39"/>
  <c r="E183" i="39"/>
  <c r="D219" i="39"/>
  <c r="E219" i="39"/>
  <c r="G39" i="39"/>
  <c r="G183" i="39"/>
  <c r="D183" i="39"/>
  <c r="E39" i="39"/>
  <c r="E142" i="50"/>
  <c r="E108" i="50"/>
  <c r="D23" i="50" s="1"/>
  <c r="E141" i="50"/>
  <c r="H23" i="50" s="1"/>
  <c r="E158" i="50"/>
  <c r="J23" i="50" s="1"/>
  <c r="E107" i="50"/>
  <c r="D22" i="50" s="1"/>
  <c r="E124" i="50"/>
  <c r="F22" i="50" s="1"/>
  <c r="F402" i="1"/>
  <c r="C2" i="39"/>
  <c r="D50" i="51"/>
  <c r="D49" i="51"/>
  <c r="D48" i="51"/>
  <c r="D47" i="51"/>
  <c r="D46" i="51"/>
  <c r="D45" i="51"/>
  <c r="D44" i="51"/>
  <c r="D43" i="51"/>
  <c r="D42" i="51"/>
  <c r="D41" i="51"/>
  <c r="D40" i="51"/>
  <c r="D39" i="51"/>
  <c r="D38" i="51"/>
  <c r="D37" i="51"/>
  <c r="D36" i="51"/>
  <c r="D35" i="51"/>
  <c r="D34" i="51"/>
  <c r="D33" i="51"/>
  <c r="D32" i="51"/>
  <c r="D31" i="51"/>
  <c r="D30" i="51"/>
  <c r="D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8" i="51"/>
  <c r="D7" i="51"/>
  <c r="D6" i="51"/>
  <c r="AK84" i="50"/>
  <c r="AJ84" i="50"/>
  <c r="AI84" i="50"/>
  <c r="AH84" i="50"/>
  <c r="AG84" i="50"/>
  <c r="AF84" i="50"/>
  <c r="AE84" i="50"/>
  <c r="AD84" i="50"/>
  <c r="AC84" i="50"/>
  <c r="AB84" i="50"/>
  <c r="AA84" i="50"/>
  <c r="Z84" i="50"/>
  <c r="Y84" i="50"/>
  <c r="X84" i="50"/>
  <c r="W84" i="50"/>
  <c r="V84" i="50"/>
  <c r="U84" i="50"/>
  <c r="T84" i="50"/>
  <c r="S84" i="50"/>
  <c r="R84" i="50"/>
  <c r="Q84" i="50"/>
  <c r="P84" i="50"/>
  <c r="O84" i="50"/>
  <c r="N84" i="50"/>
  <c r="M84" i="50"/>
  <c r="L84" i="50"/>
  <c r="K84" i="50"/>
  <c r="J84" i="50"/>
  <c r="I84" i="50"/>
  <c r="H84" i="50"/>
  <c r="G84" i="50"/>
  <c r="F84" i="50"/>
  <c r="D84" i="50"/>
  <c r="C84" i="50"/>
  <c r="AK83" i="50"/>
  <c r="AJ83" i="50"/>
  <c r="AI83" i="50"/>
  <c r="AH83" i="50"/>
  <c r="AG83" i="50"/>
  <c r="AF83" i="50"/>
  <c r="AE83" i="50"/>
  <c r="AD83" i="50"/>
  <c r="AC83" i="50"/>
  <c r="AB83" i="50"/>
  <c r="AA83" i="50"/>
  <c r="Z83" i="50"/>
  <c r="Y83" i="50"/>
  <c r="X83" i="50"/>
  <c r="W83" i="50"/>
  <c r="V83" i="50"/>
  <c r="U83" i="50"/>
  <c r="T83" i="50"/>
  <c r="S83" i="50"/>
  <c r="R83" i="50"/>
  <c r="Q83" i="50"/>
  <c r="P83" i="50"/>
  <c r="O83" i="50"/>
  <c r="N83" i="50"/>
  <c r="M83" i="50"/>
  <c r="L83" i="50"/>
  <c r="K83" i="50"/>
  <c r="J83" i="50"/>
  <c r="I83" i="50"/>
  <c r="H83" i="50"/>
  <c r="G83" i="50"/>
  <c r="F83" i="50"/>
  <c r="D83" i="50"/>
  <c r="C83" i="50"/>
  <c r="AK82" i="50"/>
  <c r="AJ82" i="50"/>
  <c r="AI82" i="50"/>
  <c r="AH82" i="50"/>
  <c r="AG82" i="50"/>
  <c r="AF82" i="50"/>
  <c r="AE82" i="50"/>
  <c r="AD82" i="50"/>
  <c r="AC82" i="50"/>
  <c r="AB82" i="50"/>
  <c r="AA82" i="50"/>
  <c r="Z82" i="50"/>
  <c r="Y82" i="50"/>
  <c r="X82" i="50"/>
  <c r="W82" i="50"/>
  <c r="V82" i="50"/>
  <c r="U82" i="50"/>
  <c r="T82" i="50"/>
  <c r="S82" i="50"/>
  <c r="R82" i="50"/>
  <c r="Q82" i="50"/>
  <c r="P82" i="50"/>
  <c r="O82" i="50"/>
  <c r="N82" i="50"/>
  <c r="M82" i="50"/>
  <c r="L82" i="50"/>
  <c r="K82" i="50"/>
  <c r="J82" i="50"/>
  <c r="I82" i="50"/>
  <c r="H82" i="50"/>
  <c r="G82" i="50"/>
  <c r="F82" i="50"/>
  <c r="D82" i="50"/>
  <c r="C82" i="50"/>
  <c r="AK81" i="50"/>
  <c r="AJ81" i="50"/>
  <c r="AI81" i="50"/>
  <c r="AH81" i="50"/>
  <c r="AG81" i="50"/>
  <c r="AF81" i="50"/>
  <c r="AE81" i="50"/>
  <c r="AD81" i="50"/>
  <c r="AC81" i="50"/>
  <c r="AB81" i="50"/>
  <c r="AA81" i="50"/>
  <c r="Z81" i="50"/>
  <c r="Y81" i="50"/>
  <c r="X81" i="50"/>
  <c r="W81" i="50"/>
  <c r="V81" i="50"/>
  <c r="U81" i="50"/>
  <c r="T81" i="50"/>
  <c r="S81" i="50"/>
  <c r="R81" i="50"/>
  <c r="Q81" i="50"/>
  <c r="P81" i="50"/>
  <c r="O81" i="50"/>
  <c r="N81" i="50"/>
  <c r="M81" i="50"/>
  <c r="L81" i="50"/>
  <c r="K81" i="50"/>
  <c r="J81" i="50"/>
  <c r="I81" i="50"/>
  <c r="H81" i="50"/>
  <c r="G81" i="50"/>
  <c r="F81" i="50"/>
  <c r="D81" i="50"/>
  <c r="C81" i="50"/>
  <c r="AK80" i="50"/>
  <c r="AJ80" i="50"/>
  <c r="AI80" i="50"/>
  <c r="AH80" i="50"/>
  <c r="AG80" i="50"/>
  <c r="AF80" i="50"/>
  <c r="AE80" i="50"/>
  <c r="AD80" i="50"/>
  <c r="AC80" i="50"/>
  <c r="AB80" i="50"/>
  <c r="AA80" i="50"/>
  <c r="Z80" i="50"/>
  <c r="Y80" i="50"/>
  <c r="X80" i="50"/>
  <c r="W80" i="50"/>
  <c r="V80" i="50"/>
  <c r="U80" i="50"/>
  <c r="T80" i="50"/>
  <c r="S80" i="50"/>
  <c r="R80" i="50"/>
  <c r="Q80" i="50"/>
  <c r="P80" i="50"/>
  <c r="O80" i="50"/>
  <c r="N80" i="50"/>
  <c r="M80" i="50"/>
  <c r="L80" i="50"/>
  <c r="K80" i="50"/>
  <c r="J80" i="50"/>
  <c r="I80" i="50"/>
  <c r="H80" i="50"/>
  <c r="G80" i="50"/>
  <c r="F80" i="50"/>
  <c r="D80" i="50"/>
  <c r="C80" i="50"/>
  <c r="AK79" i="50"/>
  <c r="AJ79" i="50"/>
  <c r="AI79" i="50"/>
  <c r="AH79" i="50"/>
  <c r="AG79" i="50"/>
  <c r="AF79" i="50"/>
  <c r="AE79" i="50"/>
  <c r="AD79" i="50"/>
  <c r="AC79" i="50"/>
  <c r="AB79" i="50"/>
  <c r="AA79" i="50"/>
  <c r="Z79" i="50"/>
  <c r="Y79" i="50"/>
  <c r="X79" i="50"/>
  <c r="W79" i="50"/>
  <c r="V79" i="50"/>
  <c r="U79" i="50"/>
  <c r="T79" i="50"/>
  <c r="S79" i="50"/>
  <c r="R79" i="50"/>
  <c r="Q79" i="50"/>
  <c r="P79" i="50"/>
  <c r="O79" i="50"/>
  <c r="N79" i="50"/>
  <c r="M79" i="50"/>
  <c r="L79" i="50"/>
  <c r="K79" i="50"/>
  <c r="J79" i="50"/>
  <c r="I79" i="50"/>
  <c r="H79" i="50"/>
  <c r="G79" i="50"/>
  <c r="F79" i="50"/>
  <c r="D79" i="50"/>
  <c r="C79" i="50"/>
  <c r="AK78" i="50"/>
  <c r="AJ78" i="50"/>
  <c r="AI78" i="50"/>
  <c r="AH78" i="50"/>
  <c r="AG78" i="50"/>
  <c r="AF78" i="50"/>
  <c r="AE78" i="50"/>
  <c r="AD78" i="50"/>
  <c r="AC78" i="50"/>
  <c r="AB78" i="50"/>
  <c r="AA78" i="50"/>
  <c r="Z78" i="50"/>
  <c r="Y78" i="50"/>
  <c r="X78" i="50"/>
  <c r="W78" i="50"/>
  <c r="V78" i="50"/>
  <c r="U78" i="50"/>
  <c r="T78" i="50"/>
  <c r="S78" i="50"/>
  <c r="R78" i="50"/>
  <c r="Q78" i="50"/>
  <c r="P78" i="50"/>
  <c r="O78" i="50"/>
  <c r="N78" i="50"/>
  <c r="M78" i="50"/>
  <c r="L78" i="50"/>
  <c r="K78" i="50"/>
  <c r="J78" i="50"/>
  <c r="I78" i="50"/>
  <c r="H78" i="50"/>
  <c r="G78" i="50"/>
  <c r="F78" i="50"/>
  <c r="D78" i="50"/>
  <c r="C78" i="50"/>
  <c r="AK77" i="50"/>
  <c r="AJ77" i="50"/>
  <c r="AI77" i="50"/>
  <c r="AH77" i="50"/>
  <c r="AG77" i="50"/>
  <c r="AF77" i="50"/>
  <c r="AE77" i="50"/>
  <c r="AD77" i="50"/>
  <c r="AC77" i="50"/>
  <c r="AB77" i="50"/>
  <c r="AA77" i="50"/>
  <c r="Z77" i="50"/>
  <c r="Y77" i="50"/>
  <c r="X77" i="50"/>
  <c r="W77" i="50"/>
  <c r="V77" i="50"/>
  <c r="U77" i="50"/>
  <c r="T77" i="50"/>
  <c r="S77" i="50"/>
  <c r="R77" i="50"/>
  <c r="Q77" i="50"/>
  <c r="P77" i="50"/>
  <c r="O77" i="50"/>
  <c r="N77" i="50"/>
  <c r="M77" i="50"/>
  <c r="L77" i="50"/>
  <c r="K77" i="50"/>
  <c r="J77" i="50"/>
  <c r="I77" i="50"/>
  <c r="H77" i="50"/>
  <c r="G77" i="50"/>
  <c r="F77" i="50"/>
  <c r="D77" i="50"/>
  <c r="C77" i="50"/>
  <c r="AK76" i="50"/>
  <c r="AJ76" i="50"/>
  <c r="AI76" i="50"/>
  <c r="AH76" i="50"/>
  <c r="AG76" i="50"/>
  <c r="AF76" i="50"/>
  <c r="AE76" i="50"/>
  <c r="AD76" i="50"/>
  <c r="AC76" i="50"/>
  <c r="AB76" i="50"/>
  <c r="AA76" i="50"/>
  <c r="Z76" i="50"/>
  <c r="Y76" i="50"/>
  <c r="X76" i="50"/>
  <c r="W76" i="50"/>
  <c r="V76" i="50"/>
  <c r="U76" i="50"/>
  <c r="T76" i="50"/>
  <c r="S76" i="50"/>
  <c r="R76" i="50"/>
  <c r="Q76" i="50"/>
  <c r="P76" i="50"/>
  <c r="O76" i="50"/>
  <c r="N76" i="50"/>
  <c r="M76" i="50"/>
  <c r="L76" i="50"/>
  <c r="K76" i="50"/>
  <c r="J76" i="50"/>
  <c r="I76" i="50"/>
  <c r="H76" i="50"/>
  <c r="G76" i="50"/>
  <c r="F76" i="50"/>
  <c r="D76" i="50"/>
  <c r="C76" i="50"/>
  <c r="AK75" i="50"/>
  <c r="AJ75" i="50"/>
  <c r="AI75" i="50"/>
  <c r="AH75" i="50"/>
  <c r="AG75" i="50"/>
  <c r="AF75" i="50"/>
  <c r="AE75" i="50"/>
  <c r="AD75" i="50"/>
  <c r="AC75" i="50"/>
  <c r="AB75" i="50"/>
  <c r="AA75" i="50"/>
  <c r="Z75" i="50"/>
  <c r="Y75" i="50"/>
  <c r="X75" i="50"/>
  <c r="W75" i="50"/>
  <c r="V75" i="50"/>
  <c r="U75" i="50"/>
  <c r="T75" i="50"/>
  <c r="S75" i="50"/>
  <c r="R75" i="50"/>
  <c r="Q75" i="50"/>
  <c r="P75" i="50"/>
  <c r="O75" i="50"/>
  <c r="N75" i="50"/>
  <c r="M75" i="50"/>
  <c r="L75" i="50"/>
  <c r="K75" i="50"/>
  <c r="J75" i="50"/>
  <c r="I75" i="50"/>
  <c r="H75" i="50"/>
  <c r="G75" i="50"/>
  <c r="F75" i="50"/>
  <c r="D75" i="50"/>
  <c r="C75" i="50"/>
  <c r="AK74" i="50"/>
  <c r="AJ74" i="50"/>
  <c r="AI74" i="50"/>
  <c r="AH74" i="50"/>
  <c r="AG74" i="50"/>
  <c r="AF74" i="50"/>
  <c r="AE74" i="50"/>
  <c r="AD74" i="50"/>
  <c r="AC74" i="50"/>
  <c r="AB74" i="50"/>
  <c r="AA74" i="50"/>
  <c r="Z74" i="50"/>
  <c r="Y74" i="50"/>
  <c r="X74" i="50"/>
  <c r="W74" i="50"/>
  <c r="V74" i="50"/>
  <c r="U74" i="50"/>
  <c r="T74" i="50"/>
  <c r="S74" i="50"/>
  <c r="R74" i="50"/>
  <c r="Q74" i="50"/>
  <c r="P74" i="50"/>
  <c r="O74" i="50"/>
  <c r="N74" i="50"/>
  <c r="M74" i="50"/>
  <c r="L74" i="50"/>
  <c r="K74" i="50"/>
  <c r="J74" i="50"/>
  <c r="I74" i="50"/>
  <c r="H74" i="50"/>
  <c r="G74" i="50"/>
  <c r="F74" i="50"/>
  <c r="D74" i="50"/>
  <c r="C74" i="50"/>
  <c r="AK73" i="50"/>
  <c r="AJ73" i="50"/>
  <c r="AI73" i="50"/>
  <c r="AH73" i="50"/>
  <c r="AG73" i="50"/>
  <c r="AF73" i="50"/>
  <c r="AE73" i="50"/>
  <c r="AD73" i="50"/>
  <c r="AC73" i="50"/>
  <c r="AB73" i="50"/>
  <c r="AA73" i="50"/>
  <c r="Z73" i="50"/>
  <c r="Y73" i="50"/>
  <c r="X73" i="50"/>
  <c r="W73" i="50"/>
  <c r="V73" i="50"/>
  <c r="U73" i="50"/>
  <c r="T73" i="50"/>
  <c r="S73" i="50"/>
  <c r="R73" i="50"/>
  <c r="Q73" i="50"/>
  <c r="P73" i="50"/>
  <c r="O73" i="50"/>
  <c r="N73" i="50"/>
  <c r="M73" i="50"/>
  <c r="L73" i="50"/>
  <c r="K73" i="50"/>
  <c r="J73" i="50"/>
  <c r="I73" i="50"/>
  <c r="H73" i="50"/>
  <c r="G73" i="50"/>
  <c r="F73" i="50"/>
  <c r="D73" i="50"/>
  <c r="C73" i="50"/>
  <c r="AK72" i="50"/>
  <c r="AJ72" i="50"/>
  <c r="AI72" i="50"/>
  <c r="AH72" i="50"/>
  <c r="AG72" i="50"/>
  <c r="AF72" i="50"/>
  <c r="AE72" i="50"/>
  <c r="AD72" i="50"/>
  <c r="AC72" i="50"/>
  <c r="AB72" i="50"/>
  <c r="AA72" i="50"/>
  <c r="Z72" i="50"/>
  <c r="Y72" i="50"/>
  <c r="X72" i="50"/>
  <c r="W72" i="50"/>
  <c r="V72" i="50"/>
  <c r="U72" i="50"/>
  <c r="T72" i="50"/>
  <c r="S72" i="50"/>
  <c r="R72" i="50"/>
  <c r="Q72" i="50"/>
  <c r="P72" i="50"/>
  <c r="O72" i="50"/>
  <c r="N72" i="50"/>
  <c r="M72" i="50"/>
  <c r="L72" i="50"/>
  <c r="K72" i="50"/>
  <c r="J72" i="50"/>
  <c r="I72" i="50"/>
  <c r="H72" i="50"/>
  <c r="G72" i="50"/>
  <c r="F72" i="50"/>
  <c r="D72" i="50"/>
  <c r="C72" i="50"/>
  <c r="AK71" i="50"/>
  <c r="AJ71" i="50"/>
  <c r="AI71" i="50"/>
  <c r="AH71" i="50"/>
  <c r="AG71" i="50"/>
  <c r="AF71" i="50"/>
  <c r="AE71" i="50"/>
  <c r="AD71" i="50"/>
  <c r="AC71" i="50"/>
  <c r="AB71" i="50"/>
  <c r="AA71" i="50"/>
  <c r="Z71" i="50"/>
  <c r="Y71" i="50"/>
  <c r="X71" i="50"/>
  <c r="W71" i="50"/>
  <c r="V71" i="50"/>
  <c r="U71" i="50"/>
  <c r="T71" i="50"/>
  <c r="S71" i="50"/>
  <c r="R71" i="50"/>
  <c r="Q71" i="50"/>
  <c r="P71" i="50"/>
  <c r="O71" i="50"/>
  <c r="N71" i="50"/>
  <c r="M71" i="50"/>
  <c r="L71" i="50"/>
  <c r="K71" i="50"/>
  <c r="J71" i="50"/>
  <c r="I71" i="50"/>
  <c r="H71" i="50"/>
  <c r="G71" i="50"/>
  <c r="F71" i="50"/>
  <c r="D71" i="50"/>
  <c r="C71" i="50"/>
  <c r="AK70" i="50"/>
  <c r="AJ70" i="50"/>
  <c r="AI70" i="50"/>
  <c r="AH70" i="50"/>
  <c r="AG70" i="50"/>
  <c r="AF70" i="50"/>
  <c r="AE70" i="50"/>
  <c r="AD70" i="50"/>
  <c r="AC70" i="50"/>
  <c r="AB70" i="50"/>
  <c r="AA70" i="50"/>
  <c r="Z70" i="50"/>
  <c r="Y70" i="50"/>
  <c r="X70" i="50"/>
  <c r="W70" i="50"/>
  <c r="V70" i="50"/>
  <c r="U70" i="50"/>
  <c r="T70" i="50"/>
  <c r="S70" i="50"/>
  <c r="R70" i="50"/>
  <c r="Q70" i="50"/>
  <c r="P70" i="50"/>
  <c r="O70" i="50"/>
  <c r="N70" i="50"/>
  <c r="M70" i="50"/>
  <c r="L70" i="50"/>
  <c r="K70" i="50"/>
  <c r="J70" i="50"/>
  <c r="I70" i="50"/>
  <c r="H70" i="50"/>
  <c r="G70" i="50"/>
  <c r="F70" i="50"/>
  <c r="F109" i="50" s="1"/>
  <c r="D70" i="50"/>
  <c r="C70" i="50"/>
  <c r="AK69" i="50"/>
  <c r="AJ69" i="50"/>
  <c r="AI69" i="50"/>
  <c r="AH69" i="50"/>
  <c r="AG69" i="50"/>
  <c r="AF69" i="50"/>
  <c r="AE69" i="50"/>
  <c r="AD69" i="50"/>
  <c r="AC69" i="50"/>
  <c r="AB69" i="50"/>
  <c r="AA69" i="50"/>
  <c r="Z69" i="50"/>
  <c r="Y69" i="50"/>
  <c r="X69" i="50"/>
  <c r="W69" i="50"/>
  <c r="V69" i="50"/>
  <c r="U69" i="50"/>
  <c r="T69" i="50"/>
  <c r="S69" i="50"/>
  <c r="R69" i="50"/>
  <c r="Q69" i="50"/>
  <c r="P69" i="50"/>
  <c r="O69" i="50"/>
  <c r="N69" i="50"/>
  <c r="M69" i="50"/>
  <c r="L69" i="50"/>
  <c r="K69" i="50"/>
  <c r="J69" i="50"/>
  <c r="I69" i="50"/>
  <c r="H69" i="50"/>
  <c r="G69" i="50"/>
  <c r="F69" i="50"/>
  <c r="D69" i="50"/>
  <c r="C69" i="50"/>
  <c r="AK64" i="50"/>
  <c r="AJ64" i="50"/>
  <c r="AI64" i="50"/>
  <c r="AH64" i="50"/>
  <c r="AG64" i="50"/>
  <c r="AF64" i="50"/>
  <c r="AE64" i="50"/>
  <c r="AD64" i="50"/>
  <c r="AC64" i="50"/>
  <c r="AB64" i="50"/>
  <c r="AA64" i="50"/>
  <c r="Z64" i="50"/>
  <c r="Y64" i="50"/>
  <c r="X64" i="50"/>
  <c r="W64" i="50"/>
  <c r="V64" i="50"/>
  <c r="U64" i="50"/>
  <c r="T64" i="50"/>
  <c r="S64" i="50"/>
  <c r="R64" i="50"/>
  <c r="Q64" i="50"/>
  <c r="P64" i="50"/>
  <c r="O64" i="50"/>
  <c r="N64" i="50"/>
  <c r="M64" i="50"/>
  <c r="L64" i="50"/>
  <c r="K64" i="50"/>
  <c r="J64" i="50"/>
  <c r="I64" i="50"/>
  <c r="H64" i="50"/>
  <c r="G64" i="50"/>
  <c r="F64" i="50"/>
  <c r="D64" i="50"/>
  <c r="C64" i="50"/>
  <c r="AK63" i="50"/>
  <c r="AJ63" i="50"/>
  <c r="AI63" i="50"/>
  <c r="AH63" i="50"/>
  <c r="AG63" i="50"/>
  <c r="AF63" i="50"/>
  <c r="AE63" i="50"/>
  <c r="AD63" i="50"/>
  <c r="AC63" i="50"/>
  <c r="AB63" i="50"/>
  <c r="AA63" i="50"/>
  <c r="Z63" i="50"/>
  <c r="Y63" i="50"/>
  <c r="X63" i="50"/>
  <c r="W63" i="50"/>
  <c r="V63" i="50"/>
  <c r="U63" i="50"/>
  <c r="T63" i="50"/>
  <c r="S63" i="50"/>
  <c r="R63" i="50"/>
  <c r="Q63" i="50"/>
  <c r="P63" i="50"/>
  <c r="O63" i="50"/>
  <c r="N63" i="50"/>
  <c r="M63" i="50"/>
  <c r="L63" i="50"/>
  <c r="K63" i="50"/>
  <c r="J63" i="50"/>
  <c r="I63" i="50"/>
  <c r="H63" i="50"/>
  <c r="G63" i="50"/>
  <c r="F63" i="50"/>
  <c r="D63" i="50"/>
  <c r="C63" i="50"/>
  <c r="AK62" i="50"/>
  <c r="AJ62" i="50"/>
  <c r="AI62" i="50"/>
  <c r="AH62" i="50"/>
  <c r="AG62" i="50"/>
  <c r="AF62" i="50"/>
  <c r="AE62" i="50"/>
  <c r="AD62" i="50"/>
  <c r="AC62" i="50"/>
  <c r="AB62" i="50"/>
  <c r="AA62" i="50"/>
  <c r="Z62" i="50"/>
  <c r="Y62" i="50"/>
  <c r="X62" i="50"/>
  <c r="W62" i="50"/>
  <c r="V62" i="50"/>
  <c r="U62" i="50"/>
  <c r="T62" i="50"/>
  <c r="S62" i="50"/>
  <c r="R62" i="50"/>
  <c r="Q62" i="50"/>
  <c r="P62" i="50"/>
  <c r="O62" i="50"/>
  <c r="N62" i="50"/>
  <c r="M62" i="50"/>
  <c r="L62" i="50"/>
  <c r="K62" i="50"/>
  <c r="J62" i="50"/>
  <c r="I62" i="50"/>
  <c r="H62" i="50"/>
  <c r="G62" i="50"/>
  <c r="F62" i="50"/>
  <c r="D62" i="50"/>
  <c r="C62" i="50"/>
  <c r="AK61" i="50"/>
  <c r="AJ61" i="50"/>
  <c r="AI61" i="50"/>
  <c r="AH61" i="50"/>
  <c r="AG61" i="50"/>
  <c r="AF61" i="50"/>
  <c r="AE61" i="50"/>
  <c r="AD61" i="50"/>
  <c r="AC61" i="50"/>
  <c r="AB61" i="50"/>
  <c r="AA61" i="50"/>
  <c r="Z61" i="50"/>
  <c r="Y61" i="50"/>
  <c r="X61" i="50"/>
  <c r="W61" i="50"/>
  <c r="V61" i="50"/>
  <c r="U61" i="50"/>
  <c r="T61" i="50"/>
  <c r="S61" i="50"/>
  <c r="R61" i="50"/>
  <c r="Q61" i="50"/>
  <c r="P61" i="50"/>
  <c r="O61" i="50"/>
  <c r="N61" i="50"/>
  <c r="M61" i="50"/>
  <c r="L61" i="50"/>
  <c r="K61" i="50"/>
  <c r="J61" i="50"/>
  <c r="I61" i="50"/>
  <c r="H61" i="50"/>
  <c r="G61" i="50"/>
  <c r="F61" i="50"/>
  <c r="D61" i="50"/>
  <c r="C61" i="50"/>
  <c r="AK60" i="50"/>
  <c r="AJ60" i="50"/>
  <c r="AI60" i="50"/>
  <c r="AH60" i="50"/>
  <c r="AG60" i="50"/>
  <c r="AF60" i="50"/>
  <c r="AE60" i="50"/>
  <c r="AD60" i="50"/>
  <c r="AC60" i="50"/>
  <c r="AB60" i="50"/>
  <c r="AA60" i="50"/>
  <c r="Z60" i="50"/>
  <c r="Y60" i="50"/>
  <c r="X60" i="50"/>
  <c r="W60" i="50"/>
  <c r="V60" i="50"/>
  <c r="U60" i="50"/>
  <c r="T60" i="50"/>
  <c r="S60" i="50"/>
  <c r="R60" i="50"/>
  <c r="Q60" i="50"/>
  <c r="P60" i="50"/>
  <c r="O60" i="50"/>
  <c r="N60" i="50"/>
  <c r="M60" i="50"/>
  <c r="L60" i="50"/>
  <c r="K60" i="50"/>
  <c r="J60" i="50"/>
  <c r="I60" i="50"/>
  <c r="H60" i="50"/>
  <c r="G60" i="50"/>
  <c r="F60" i="50"/>
  <c r="D60" i="50"/>
  <c r="C60" i="50"/>
  <c r="AK59" i="50"/>
  <c r="AJ59" i="50"/>
  <c r="AI59" i="50"/>
  <c r="AH59" i="50"/>
  <c r="AG59" i="50"/>
  <c r="AF59" i="50"/>
  <c r="AE59" i="50"/>
  <c r="AD59" i="50"/>
  <c r="AC59" i="50"/>
  <c r="AB59" i="50"/>
  <c r="AA59" i="50"/>
  <c r="Z59" i="50"/>
  <c r="Y59" i="50"/>
  <c r="X59" i="50"/>
  <c r="W59" i="50"/>
  <c r="V59" i="50"/>
  <c r="U59" i="50"/>
  <c r="T59" i="50"/>
  <c r="S59" i="50"/>
  <c r="R59" i="50"/>
  <c r="Q59" i="50"/>
  <c r="P59" i="50"/>
  <c r="O59" i="50"/>
  <c r="N59" i="50"/>
  <c r="M59" i="50"/>
  <c r="L59" i="50"/>
  <c r="K59" i="50"/>
  <c r="J59" i="50"/>
  <c r="I59" i="50"/>
  <c r="H59" i="50"/>
  <c r="G59" i="50"/>
  <c r="F59" i="50"/>
  <c r="D59" i="50"/>
  <c r="C59" i="50"/>
  <c r="AK58" i="50"/>
  <c r="AJ58" i="50"/>
  <c r="AI58" i="50"/>
  <c r="AH58" i="50"/>
  <c r="AG58" i="50"/>
  <c r="AF58" i="50"/>
  <c r="AE58" i="50"/>
  <c r="AD58" i="50"/>
  <c r="AC58" i="50"/>
  <c r="AB58" i="50"/>
  <c r="AA58" i="50"/>
  <c r="Z58" i="50"/>
  <c r="Y58" i="50"/>
  <c r="X58" i="50"/>
  <c r="W58" i="50"/>
  <c r="V58" i="50"/>
  <c r="U58" i="50"/>
  <c r="T58" i="50"/>
  <c r="S58" i="50"/>
  <c r="R58" i="50"/>
  <c r="Q58" i="50"/>
  <c r="P58" i="50"/>
  <c r="O58" i="50"/>
  <c r="N58" i="50"/>
  <c r="M58" i="50"/>
  <c r="L58" i="50"/>
  <c r="K58" i="50"/>
  <c r="J58" i="50"/>
  <c r="I58" i="50"/>
  <c r="H58" i="50"/>
  <c r="G58" i="50"/>
  <c r="F58" i="50"/>
  <c r="D58" i="50"/>
  <c r="C58" i="50"/>
  <c r="AK57" i="50"/>
  <c r="AJ57" i="50"/>
  <c r="AI57" i="50"/>
  <c r="AH57" i="50"/>
  <c r="AG57" i="50"/>
  <c r="AF57" i="50"/>
  <c r="AE57" i="50"/>
  <c r="AD57" i="50"/>
  <c r="AC57" i="50"/>
  <c r="AB57" i="50"/>
  <c r="AA57" i="50"/>
  <c r="Z57" i="50"/>
  <c r="Y57" i="50"/>
  <c r="X57" i="50"/>
  <c r="W57" i="50"/>
  <c r="V57" i="50"/>
  <c r="U57" i="50"/>
  <c r="T57" i="50"/>
  <c r="S57" i="50"/>
  <c r="R57" i="50"/>
  <c r="Q57" i="50"/>
  <c r="P57" i="50"/>
  <c r="O57" i="50"/>
  <c r="N57" i="50"/>
  <c r="M57" i="50"/>
  <c r="L57" i="50"/>
  <c r="K57" i="50"/>
  <c r="J57" i="50"/>
  <c r="I57" i="50"/>
  <c r="H57" i="50"/>
  <c r="G57" i="50"/>
  <c r="F57" i="50"/>
  <c r="D57" i="50"/>
  <c r="C57" i="50"/>
  <c r="AK56" i="50"/>
  <c r="AJ56" i="50"/>
  <c r="AI56" i="50"/>
  <c r="AH56" i="50"/>
  <c r="AG56" i="50"/>
  <c r="AF56" i="50"/>
  <c r="AE56" i="50"/>
  <c r="AD56" i="50"/>
  <c r="AC56" i="50"/>
  <c r="AB56" i="50"/>
  <c r="AA56" i="50"/>
  <c r="Z56" i="50"/>
  <c r="Y56" i="50"/>
  <c r="X56" i="50"/>
  <c r="W56" i="50"/>
  <c r="V56" i="50"/>
  <c r="U56" i="50"/>
  <c r="T56" i="50"/>
  <c r="S56" i="50"/>
  <c r="R56" i="50"/>
  <c r="Q56" i="50"/>
  <c r="P56" i="50"/>
  <c r="O56" i="50"/>
  <c r="N56" i="50"/>
  <c r="M56" i="50"/>
  <c r="L56" i="50"/>
  <c r="K56" i="50"/>
  <c r="J56" i="50"/>
  <c r="I56" i="50"/>
  <c r="H56" i="50"/>
  <c r="G56" i="50"/>
  <c r="F56" i="50"/>
  <c r="D56" i="50"/>
  <c r="C56" i="50"/>
  <c r="AK55" i="50"/>
  <c r="AJ55" i="50"/>
  <c r="AI55" i="50"/>
  <c r="AH55" i="50"/>
  <c r="AG55" i="50"/>
  <c r="AF55" i="50"/>
  <c r="AE55" i="50"/>
  <c r="AD55" i="50"/>
  <c r="AC55" i="50"/>
  <c r="AB55" i="50"/>
  <c r="AA55" i="50"/>
  <c r="Z55" i="50"/>
  <c r="Y55" i="50"/>
  <c r="X55" i="50"/>
  <c r="W55" i="50"/>
  <c r="V55" i="50"/>
  <c r="U55" i="50"/>
  <c r="T55" i="50"/>
  <c r="S55" i="50"/>
  <c r="R55" i="50"/>
  <c r="Q55" i="50"/>
  <c r="P55" i="50"/>
  <c r="O55" i="50"/>
  <c r="N55" i="50"/>
  <c r="M55" i="50"/>
  <c r="L55" i="50"/>
  <c r="K55" i="50"/>
  <c r="J55" i="50"/>
  <c r="I55" i="50"/>
  <c r="H55" i="50"/>
  <c r="G55" i="50"/>
  <c r="F55" i="50"/>
  <c r="D55" i="50"/>
  <c r="C55" i="50"/>
  <c r="AK54" i="50"/>
  <c r="AJ54" i="50"/>
  <c r="AI54" i="50"/>
  <c r="AH54" i="50"/>
  <c r="AG54" i="50"/>
  <c r="AF54" i="50"/>
  <c r="AE54" i="50"/>
  <c r="AD54" i="50"/>
  <c r="AC54" i="50"/>
  <c r="AB54" i="50"/>
  <c r="AA54" i="50"/>
  <c r="Z54" i="50"/>
  <c r="Y54" i="50"/>
  <c r="X54" i="50"/>
  <c r="W54" i="50"/>
  <c r="V54" i="50"/>
  <c r="U54" i="50"/>
  <c r="T54" i="50"/>
  <c r="S54" i="50"/>
  <c r="R54" i="50"/>
  <c r="Q54" i="50"/>
  <c r="P54" i="50"/>
  <c r="O54" i="50"/>
  <c r="N54" i="50"/>
  <c r="M54" i="50"/>
  <c r="L54" i="50"/>
  <c r="K54" i="50"/>
  <c r="J54" i="50"/>
  <c r="I54" i="50"/>
  <c r="H54" i="50"/>
  <c r="G54" i="50"/>
  <c r="F54" i="50"/>
  <c r="D54" i="50"/>
  <c r="C54" i="50"/>
  <c r="AK53" i="50"/>
  <c r="AJ53" i="50"/>
  <c r="AI53" i="50"/>
  <c r="AH53" i="50"/>
  <c r="AG53" i="50"/>
  <c r="AF53" i="50"/>
  <c r="AE53" i="50"/>
  <c r="AD53" i="50"/>
  <c r="AC53" i="50"/>
  <c r="AB53" i="50"/>
  <c r="AA53" i="50"/>
  <c r="Z53" i="50"/>
  <c r="Y53" i="50"/>
  <c r="X53" i="50"/>
  <c r="W53" i="50"/>
  <c r="V53" i="50"/>
  <c r="U53" i="50"/>
  <c r="T53" i="50"/>
  <c r="S53" i="50"/>
  <c r="R53" i="50"/>
  <c r="Q53" i="50"/>
  <c r="P53" i="50"/>
  <c r="O53" i="50"/>
  <c r="N53" i="50"/>
  <c r="M53" i="50"/>
  <c r="L53" i="50"/>
  <c r="K53" i="50"/>
  <c r="J53" i="50"/>
  <c r="I53" i="50"/>
  <c r="H53" i="50"/>
  <c r="G53" i="50"/>
  <c r="F53" i="50"/>
  <c r="D53" i="50"/>
  <c r="C53" i="50"/>
  <c r="AK52" i="50"/>
  <c r="AJ52" i="50"/>
  <c r="AI52" i="50"/>
  <c r="AH52" i="50"/>
  <c r="AG52" i="50"/>
  <c r="AF52" i="50"/>
  <c r="AE52" i="50"/>
  <c r="AD52" i="50"/>
  <c r="AC52" i="50"/>
  <c r="AB52" i="50"/>
  <c r="AA52" i="50"/>
  <c r="Z52" i="50"/>
  <c r="Y52" i="50"/>
  <c r="X52" i="50"/>
  <c r="W52" i="50"/>
  <c r="V52" i="50"/>
  <c r="U52" i="50"/>
  <c r="T52" i="50"/>
  <c r="S52" i="50"/>
  <c r="R52" i="50"/>
  <c r="Q52" i="50"/>
  <c r="P52" i="50"/>
  <c r="O52" i="50"/>
  <c r="N52" i="50"/>
  <c r="M52" i="50"/>
  <c r="L52" i="50"/>
  <c r="K52" i="50"/>
  <c r="J52" i="50"/>
  <c r="I52" i="50"/>
  <c r="H52" i="50"/>
  <c r="G52" i="50"/>
  <c r="F52" i="50"/>
  <c r="D52" i="50"/>
  <c r="C52" i="50"/>
  <c r="AK51" i="50"/>
  <c r="AJ51" i="50"/>
  <c r="AI51" i="50"/>
  <c r="AH51" i="50"/>
  <c r="AG51" i="50"/>
  <c r="AF51" i="50"/>
  <c r="AE51" i="50"/>
  <c r="AD51" i="50"/>
  <c r="AC51" i="50"/>
  <c r="AB51" i="50"/>
  <c r="AA51" i="50"/>
  <c r="Z51" i="50"/>
  <c r="Y51" i="50"/>
  <c r="X51" i="50"/>
  <c r="W51" i="50"/>
  <c r="V51" i="50"/>
  <c r="U51" i="50"/>
  <c r="T51" i="50"/>
  <c r="S51" i="50"/>
  <c r="R51" i="50"/>
  <c r="Q51" i="50"/>
  <c r="P51" i="50"/>
  <c r="O51" i="50"/>
  <c r="N51" i="50"/>
  <c r="M51" i="50"/>
  <c r="L51" i="50"/>
  <c r="K51" i="50"/>
  <c r="J51" i="50"/>
  <c r="I51" i="50"/>
  <c r="H51" i="50"/>
  <c r="G51" i="50"/>
  <c r="F51" i="50"/>
  <c r="D51" i="50"/>
  <c r="C51" i="50"/>
  <c r="AK50" i="50"/>
  <c r="AJ50" i="50"/>
  <c r="AI50" i="50"/>
  <c r="AH50" i="50"/>
  <c r="AG50" i="50"/>
  <c r="AF50" i="50"/>
  <c r="AE50" i="50"/>
  <c r="AD50" i="50"/>
  <c r="AC50" i="50"/>
  <c r="AB50" i="50"/>
  <c r="AA50" i="50"/>
  <c r="Z50" i="50"/>
  <c r="Y50" i="50"/>
  <c r="X50" i="50"/>
  <c r="W50" i="50"/>
  <c r="V50" i="50"/>
  <c r="U50" i="50"/>
  <c r="T50" i="50"/>
  <c r="S50" i="50"/>
  <c r="R50" i="50"/>
  <c r="Q50" i="50"/>
  <c r="P50" i="50"/>
  <c r="O50" i="50"/>
  <c r="N50" i="50"/>
  <c r="M50" i="50"/>
  <c r="L50" i="50"/>
  <c r="K50" i="50"/>
  <c r="J50" i="50"/>
  <c r="I50" i="50"/>
  <c r="H50" i="50"/>
  <c r="G50" i="50"/>
  <c r="F50" i="50"/>
  <c r="F92" i="50" s="1"/>
  <c r="D50" i="50"/>
  <c r="C50" i="50"/>
  <c r="AK49" i="50"/>
  <c r="AJ49" i="50"/>
  <c r="AI49" i="50"/>
  <c r="AH49" i="50"/>
  <c r="AG49" i="50"/>
  <c r="AF49" i="50"/>
  <c r="AE49" i="50"/>
  <c r="AD49" i="50"/>
  <c r="AC49" i="50"/>
  <c r="AB49" i="50"/>
  <c r="AA49" i="50"/>
  <c r="Z49" i="50"/>
  <c r="Y49" i="50"/>
  <c r="X49" i="50"/>
  <c r="W49" i="50"/>
  <c r="V49" i="50"/>
  <c r="U49" i="50"/>
  <c r="T49" i="50"/>
  <c r="S49" i="50"/>
  <c r="R49" i="50"/>
  <c r="Q49" i="50"/>
  <c r="P49" i="50"/>
  <c r="O49" i="50"/>
  <c r="N49" i="50"/>
  <c r="M49" i="50"/>
  <c r="L49" i="50"/>
  <c r="K49" i="50"/>
  <c r="J49" i="50"/>
  <c r="I49" i="50"/>
  <c r="H49" i="50"/>
  <c r="G49" i="50"/>
  <c r="F49" i="50"/>
  <c r="D49" i="50"/>
  <c r="C49" i="50"/>
  <c r="AK44" i="50"/>
  <c r="AJ44" i="50"/>
  <c r="AI44" i="50"/>
  <c r="AH44" i="50"/>
  <c r="AG44" i="50"/>
  <c r="AF44" i="50"/>
  <c r="AE44" i="50"/>
  <c r="AD44" i="50"/>
  <c r="AC44" i="50"/>
  <c r="AB44" i="50"/>
  <c r="AA44" i="50"/>
  <c r="Z44" i="50"/>
  <c r="Y44" i="50"/>
  <c r="X44" i="50"/>
  <c r="W44" i="50"/>
  <c r="W106" i="50" s="1"/>
  <c r="V44" i="50"/>
  <c r="V106" i="50" s="1"/>
  <c r="U44" i="50"/>
  <c r="T44" i="50"/>
  <c r="S44" i="50"/>
  <c r="R44" i="50"/>
  <c r="Q44" i="50"/>
  <c r="P44" i="50"/>
  <c r="O44" i="50"/>
  <c r="O140" i="50" s="1"/>
  <c r="N44" i="50"/>
  <c r="N140" i="50" s="1"/>
  <c r="M44" i="50"/>
  <c r="M140" i="50" s="1"/>
  <c r="L44" i="50"/>
  <c r="L140" i="50" s="1"/>
  <c r="K44" i="50"/>
  <c r="K140" i="50" s="1"/>
  <c r="J44" i="50"/>
  <c r="J140" i="50" s="1"/>
  <c r="I44" i="50"/>
  <c r="H44" i="50"/>
  <c r="H140" i="50" s="1"/>
  <c r="G44" i="50"/>
  <c r="F44" i="50"/>
  <c r="F106" i="50" s="1"/>
  <c r="D44" i="50"/>
  <c r="C44" i="50"/>
  <c r="AK43" i="50"/>
  <c r="AJ43" i="50"/>
  <c r="AI43" i="50"/>
  <c r="AI122" i="50" s="1"/>
  <c r="AH43" i="50"/>
  <c r="AG43" i="50"/>
  <c r="AF43" i="50"/>
  <c r="AE43" i="50"/>
  <c r="AD43" i="50"/>
  <c r="AC43" i="50"/>
  <c r="AB43" i="50"/>
  <c r="AB105" i="50" s="1"/>
  <c r="AA43" i="50"/>
  <c r="Z43" i="50"/>
  <c r="Z105" i="50" s="1"/>
  <c r="Y43" i="50"/>
  <c r="Y122" i="50" s="1"/>
  <c r="X43" i="50"/>
  <c r="X105" i="50" s="1"/>
  <c r="W43" i="50"/>
  <c r="V43" i="50"/>
  <c r="U43" i="50"/>
  <c r="T43" i="50"/>
  <c r="S43" i="50"/>
  <c r="R43" i="50"/>
  <c r="Q43" i="50"/>
  <c r="P43" i="50"/>
  <c r="O43" i="50"/>
  <c r="N43" i="50"/>
  <c r="M43" i="50"/>
  <c r="L43" i="50"/>
  <c r="L105" i="50" s="1"/>
  <c r="K43" i="50"/>
  <c r="J43" i="50"/>
  <c r="J105" i="50" s="1"/>
  <c r="I43" i="50"/>
  <c r="H43" i="50"/>
  <c r="H105" i="50" s="1"/>
  <c r="G43" i="50"/>
  <c r="F43" i="50"/>
  <c r="D43" i="50"/>
  <c r="C43" i="50"/>
  <c r="AK42" i="50"/>
  <c r="AJ42" i="50"/>
  <c r="AI42" i="50"/>
  <c r="AH42" i="50"/>
  <c r="AG42" i="50"/>
  <c r="AF42" i="50"/>
  <c r="AE42" i="50"/>
  <c r="AE104" i="50" s="1"/>
  <c r="AD42" i="50"/>
  <c r="AD121" i="50" s="1"/>
  <c r="AC42" i="50"/>
  <c r="AB42" i="50"/>
  <c r="AA42" i="50"/>
  <c r="Z42" i="50"/>
  <c r="Y42" i="50"/>
  <c r="X42" i="50"/>
  <c r="W42" i="50"/>
  <c r="V42" i="50"/>
  <c r="U42" i="50"/>
  <c r="U104" i="50" s="1"/>
  <c r="T42" i="50"/>
  <c r="T104" i="50" s="1"/>
  <c r="S42" i="50"/>
  <c r="S104" i="50" s="1"/>
  <c r="R42" i="50"/>
  <c r="Q42" i="50"/>
  <c r="P42" i="50"/>
  <c r="O42" i="50"/>
  <c r="N42" i="50"/>
  <c r="N121" i="50" s="1"/>
  <c r="M42" i="50"/>
  <c r="L42" i="50"/>
  <c r="K42" i="50"/>
  <c r="K104" i="50" s="1"/>
  <c r="J42" i="50"/>
  <c r="J121" i="50" s="1"/>
  <c r="I42" i="50"/>
  <c r="H42" i="50"/>
  <c r="G42" i="50"/>
  <c r="F42" i="50"/>
  <c r="D42" i="50"/>
  <c r="C42" i="50"/>
  <c r="AK41" i="50"/>
  <c r="AK120" i="50" s="1"/>
  <c r="AJ41" i="50"/>
  <c r="AI41" i="50"/>
  <c r="AH41" i="50"/>
  <c r="AG41" i="50"/>
  <c r="AG103" i="50" s="1"/>
  <c r="AF41" i="50"/>
  <c r="AF103" i="50" s="1"/>
  <c r="AE41" i="50"/>
  <c r="AD41" i="50"/>
  <c r="AC41" i="50"/>
  <c r="AB41" i="50"/>
  <c r="AA41" i="50"/>
  <c r="Z41" i="50"/>
  <c r="Y41" i="50"/>
  <c r="X41" i="50"/>
  <c r="X103" i="50" s="1"/>
  <c r="W41" i="50"/>
  <c r="V41" i="50"/>
  <c r="V103" i="50" s="1"/>
  <c r="U41" i="50"/>
  <c r="U103" i="50" s="1"/>
  <c r="T41" i="50"/>
  <c r="T103" i="50" s="1"/>
  <c r="S41" i="50"/>
  <c r="R41" i="50"/>
  <c r="Q41" i="50"/>
  <c r="P41" i="50"/>
  <c r="P103" i="50" s="1"/>
  <c r="O41" i="50"/>
  <c r="N41" i="50"/>
  <c r="M41" i="50"/>
  <c r="M103" i="50" s="1"/>
  <c r="L41" i="50"/>
  <c r="L103" i="50" s="1"/>
  <c r="K41" i="50"/>
  <c r="J41" i="50"/>
  <c r="J103" i="50" s="1"/>
  <c r="I41" i="50"/>
  <c r="H41" i="50"/>
  <c r="G41" i="50"/>
  <c r="F41" i="50"/>
  <c r="D41" i="50"/>
  <c r="C41" i="50"/>
  <c r="AK40" i="50"/>
  <c r="AJ40" i="50"/>
  <c r="AI40" i="50"/>
  <c r="AH40" i="50"/>
  <c r="AH102" i="50" s="1"/>
  <c r="AG40" i="50"/>
  <c r="AG102" i="50" s="1"/>
  <c r="AF40" i="50"/>
  <c r="AE40" i="50"/>
  <c r="AE102" i="50" s="1"/>
  <c r="AD40" i="50"/>
  <c r="AC40" i="50"/>
  <c r="AB40" i="50"/>
  <c r="AA40" i="50"/>
  <c r="Z40" i="50"/>
  <c r="Z102" i="50" s="1"/>
  <c r="Y40" i="50"/>
  <c r="X40" i="50"/>
  <c r="W40" i="50"/>
  <c r="W102" i="50" s="1"/>
  <c r="V40" i="50"/>
  <c r="V102" i="50" s="1"/>
  <c r="U40" i="50"/>
  <c r="T40" i="50"/>
  <c r="S40" i="50"/>
  <c r="R40" i="50"/>
  <c r="R102" i="50" s="1"/>
  <c r="Q40" i="50"/>
  <c r="P40" i="50"/>
  <c r="P119" i="50" s="1"/>
  <c r="O40" i="50"/>
  <c r="N40" i="50"/>
  <c r="M40" i="50"/>
  <c r="L40" i="50"/>
  <c r="K40" i="50"/>
  <c r="K102" i="50" s="1"/>
  <c r="J40" i="50"/>
  <c r="J102" i="50" s="1"/>
  <c r="I40" i="50"/>
  <c r="H40" i="50"/>
  <c r="G40" i="50"/>
  <c r="F40" i="50"/>
  <c r="F119" i="50" s="1"/>
  <c r="D40" i="50"/>
  <c r="C40" i="50"/>
  <c r="AK39" i="50"/>
  <c r="AJ39" i="50"/>
  <c r="AJ101" i="50" s="1"/>
  <c r="AI39" i="50"/>
  <c r="AI101" i="50" s="1"/>
  <c r="AH39" i="50"/>
  <c r="AH101" i="50" s="1"/>
  <c r="AG39" i="50"/>
  <c r="AF39" i="50"/>
  <c r="AF101" i="50" s="1"/>
  <c r="AE39" i="50"/>
  <c r="AD39" i="50"/>
  <c r="AC39" i="50"/>
  <c r="AB39" i="50"/>
  <c r="AB101" i="50" s="1"/>
  <c r="AA39" i="50"/>
  <c r="Z39" i="50"/>
  <c r="Y39" i="50"/>
  <c r="X39" i="50"/>
  <c r="X101" i="50" s="1"/>
  <c r="W39" i="50"/>
  <c r="V39" i="50"/>
  <c r="U39" i="50"/>
  <c r="T39" i="50"/>
  <c r="T152" i="50" s="1"/>
  <c r="S39" i="50"/>
  <c r="R39" i="50"/>
  <c r="Q39" i="50"/>
  <c r="P39" i="50"/>
  <c r="O39" i="50"/>
  <c r="N39" i="50"/>
  <c r="M39" i="50"/>
  <c r="L39" i="50"/>
  <c r="L101" i="50" s="1"/>
  <c r="K39" i="50"/>
  <c r="J39" i="50"/>
  <c r="I39" i="50"/>
  <c r="H39" i="50"/>
  <c r="G39" i="50"/>
  <c r="F39" i="50"/>
  <c r="D39" i="50"/>
  <c r="C39" i="50"/>
  <c r="AK38" i="50"/>
  <c r="AJ38" i="50"/>
  <c r="AJ100" i="50" s="1"/>
  <c r="AI38" i="50"/>
  <c r="AI134" i="50" s="1"/>
  <c r="AH38" i="50"/>
  <c r="AG38" i="50"/>
  <c r="AF38" i="50"/>
  <c r="AE38" i="50"/>
  <c r="AD38" i="50"/>
  <c r="AD117" i="50" s="1"/>
  <c r="AC38" i="50"/>
  <c r="AB38" i="50"/>
  <c r="AA38" i="50"/>
  <c r="AA100" i="50" s="1"/>
  <c r="Z38" i="50"/>
  <c r="Y38" i="50"/>
  <c r="Y100" i="50" s="1"/>
  <c r="X38" i="50"/>
  <c r="X100" i="50" s="1"/>
  <c r="W38" i="50"/>
  <c r="V38" i="50"/>
  <c r="U38" i="50"/>
  <c r="T38" i="50"/>
  <c r="S38" i="50"/>
  <c r="R38" i="50"/>
  <c r="R117" i="50" s="1"/>
  <c r="Q38" i="50"/>
  <c r="P38" i="50"/>
  <c r="O38" i="50"/>
  <c r="N38" i="50"/>
  <c r="N117" i="50" s="1"/>
  <c r="M38" i="50"/>
  <c r="L38" i="50"/>
  <c r="K38" i="50"/>
  <c r="J38" i="50"/>
  <c r="I38" i="50"/>
  <c r="H38" i="50"/>
  <c r="G38" i="50"/>
  <c r="F38" i="50"/>
  <c r="D38" i="50"/>
  <c r="C38" i="50"/>
  <c r="AK37" i="50"/>
  <c r="AK99" i="50" s="1"/>
  <c r="AJ37" i="50"/>
  <c r="AI37" i="50"/>
  <c r="AH37" i="50"/>
  <c r="AG37" i="50"/>
  <c r="AF37" i="50"/>
  <c r="AF99" i="50" s="1"/>
  <c r="AE37" i="50"/>
  <c r="AD37" i="50"/>
  <c r="AD99" i="50" s="1"/>
  <c r="AC37" i="50"/>
  <c r="AC99" i="50" s="1"/>
  <c r="AB37" i="50"/>
  <c r="AA37" i="50"/>
  <c r="Z37" i="50"/>
  <c r="Y37" i="50"/>
  <c r="X37" i="50"/>
  <c r="W37" i="50"/>
  <c r="V37" i="50"/>
  <c r="U37" i="50"/>
  <c r="U99" i="50" s="1"/>
  <c r="T37" i="50"/>
  <c r="T133" i="50" s="1"/>
  <c r="S37" i="50"/>
  <c r="R37" i="50"/>
  <c r="Q37" i="50"/>
  <c r="P37" i="50"/>
  <c r="O37" i="50"/>
  <c r="N37" i="50"/>
  <c r="M37" i="50"/>
  <c r="L37" i="50"/>
  <c r="K37" i="50"/>
  <c r="J37" i="50"/>
  <c r="I37" i="50"/>
  <c r="H37" i="50"/>
  <c r="G37" i="50"/>
  <c r="F37" i="50"/>
  <c r="D37" i="50"/>
  <c r="C37" i="50"/>
  <c r="AK36" i="50"/>
  <c r="AJ36" i="50"/>
  <c r="AJ115" i="50" s="1"/>
  <c r="AI36" i="50"/>
  <c r="AH36" i="50"/>
  <c r="AG36" i="50"/>
  <c r="AF36" i="50"/>
  <c r="AF115" i="50" s="1"/>
  <c r="AE36" i="50"/>
  <c r="AD36" i="50"/>
  <c r="AC36" i="50"/>
  <c r="AC98" i="50" s="1"/>
  <c r="AB36" i="50"/>
  <c r="AA36" i="50"/>
  <c r="Z36" i="50"/>
  <c r="Y36" i="50"/>
  <c r="X36" i="50"/>
  <c r="W36" i="50"/>
  <c r="V36" i="50"/>
  <c r="V98" i="50" s="1"/>
  <c r="U36" i="50"/>
  <c r="U98" i="50" s="1"/>
  <c r="T36" i="50"/>
  <c r="S36" i="50"/>
  <c r="R36" i="50"/>
  <c r="Q36" i="50"/>
  <c r="P36" i="50"/>
  <c r="O36" i="50"/>
  <c r="N36" i="50"/>
  <c r="M36" i="50"/>
  <c r="L36" i="50"/>
  <c r="K36" i="50"/>
  <c r="J36" i="50"/>
  <c r="I36" i="50"/>
  <c r="H36" i="50"/>
  <c r="G36" i="50"/>
  <c r="F36" i="50"/>
  <c r="D36" i="50"/>
  <c r="C36" i="50"/>
  <c r="AK35" i="50"/>
  <c r="AJ35" i="50"/>
  <c r="AI35" i="50"/>
  <c r="AH35" i="50"/>
  <c r="AG35" i="50"/>
  <c r="AF35" i="50"/>
  <c r="AE35" i="50"/>
  <c r="AD35" i="50"/>
  <c r="AC35" i="50"/>
  <c r="AB35" i="50"/>
  <c r="AB131" i="50" s="1"/>
  <c r="AA35" i="50"/>
  <c r="Z35" i="50"/>
  <c r="Y35" i="50"/>
  <c r="X35" i="50"/>
  <c r="W35" i="50"/>
  <c r="W97" i="50" s="1"/>
  <c r="V35" i="50"/>
  <c r="V131" i="50" s="1"/>
  <c r="U35" i="50"/>
  <c r="T35" i="50"/>
  <c r="S35" i="50"/>
  <c r="R35" i="50"/>
  <c r="Q35" i="50"/>
  <c r="P35" i="50"/>
  <c r="O35" i="50"/>
  <c r="N35" i="50"/>
  <c r="M35" i="50"/>
  <c r="L35" i="50"/>
  <c r="K35" i="50"/>
  <c r="J35" i="50"/>
  <c r="I35" i="50"/>
  <c r="H35" i="50"/>
  <c r="G35" i="50"/>
  <c r="F35" i="50"/>
  <c r="D35" i="50"/>
  <c r="C35" i="50"/>
  <c r="AK34" i="50"/>
  <c r="AJ34" i="50"/>
  <c r="AI34" i="50"/>
  <c r="AH34" i="50"/>
  <c r="AG34" i="50"/>
  <c r="AF34" i="50"/>
  <c r="AE34" i="50"/>
  <c r="AE96" i="50" s="1"/>
  <c r="AD34" i="50"/>
  <c r="AC34" i="50"/>
  <c r="AB34" i="50"/>
  <c r="AB113" i="50" s="1"/>
  <c r="AA34" i="50"/>
  <c r="Z34" i="50"/>
  <c r="Z113" i="50" s="1"/>
  <c r="Y34" i="50"/>
  <c r="X34" i="50"/>
  <c r="X96" i="50" s="1"/>
  <c r="W34" i="50"/>
  <c r="W96" i="50" s="1"/>
  <c r="V34" i="50"/>
  <c r="U34" i="50"/>
  <c r="T34" i="50"/>
  <c r="S34" i="50"/>
  <c r="R34" i="50"/>
  <c r="Q34" i="50"/>
  <c r="P34" i="50"/>
  <c r="O34" i="50"/>
  <c r="N34" i="50"/>
  <c r="M34" i="50"/>
  <c r="L34" i="50"/>
  <c r="K34" i="50"/>
  <c r="J34" i="50"/>
  <c r="I34" i="50"/>
  <c r="H34" i="50"/>
  <c r="G34" i="50"/>
  <c r="F34" i="50"/>
  <c r="F113" i="50" s="1"/>
  <c r="D34" i="50"/>
  <c r="C34" i="50"/>
  <c r="AK33" i="50"/>
  <c r="AK112" i="50" s="1"/>
  <c r="AJ33" i="50"/>
  <c r="AI33" i="50"/>
  <c r="AH33" i="50"/>
  <c r="AG33" i="50"/>
  <c r="AF33" i="50"/>
  <c r="AE33" i="50"/>
  <c r="AD33" i="50"/>
  <c r="AC33" i="50"/>
  <c r="AB33" i="50"/>
  <c r="AA33" i="50"/>
  <c r="Z33" i="50"/>
  <c r="Y33" i="50"/>
  <c r="X33" i="50"/>
  <c r="W33" i="50"/>
  <c r="V33" i="50"/>
  <c r="U33" i="50"/>
  <c r="T33" i="50"/>
  <c r="S33" i="50"/>
  <c r="R33" i="50"/>
  <c r="Q33" i="50"/>
  <c r="P33" i="50"/>
  <c r="O33" i="50"/>
  <c r="O112" i="50" s="1"/>
  <c r="N33" i="50"/>
  <c r="M33" i="50"/>
  <c r="L33" i="50"/>
  <c r="K33" i="50"/>
  <c r="J33" i="50"/>
  <c r="I33" i="50"/>
  <c r="H33" i="50"/>
  <c r="G33" i="50"/>
  <c r="F33" i="50"/>
  <c r="D33" i="50"/>
  <c r="C33" i="50"/>
  <c r="AK32" i="50"/>
  <c r="AJ32" i="50"/>
  <c r="AI32" i="50"/>
  <c r="AH32" i="50"/>
  <c r="AG32" i="50"/>
  <c r="AG94" i="50" s="1"/>
  <c r="AF32" i="50"/>
  <c r="AE32" i="50"/>
  <c r="AD32" i="50"/>
  <c r="AC32" i="50"/>
  <c r="AB32" i="50"/>
  <c r="AA32" i="50"/>
  <c r="Z32" i="50"/>
  <c r="Z94" i="50" s="1"/>
  <c r="Y32" i="50"/>
  <c r="X32" i="50"/>
  <c r="W32" i="50"/>
  <c r="V32" i="50"/>
  <c r="U32" i="50"/>
  <c r="T32" i="50"/>
  <c r="S32" i="50"/>
  <c r="R32" i="50"/>
  <c r="R94" i="50" s="1"/>
  <c r="Q32" i="50"/>
  <c r="Q94" i="50" s="1"/>
  <c r="P32" i="50"/>
  <c r="O32" i="50"/>
  <c r="N32" i="50"/>
  <c r="M32" i="50"/>
  <c r="L32" i="50"/>
  <c r="K32" i="50"/>
  <c r="J32" i="50"/>
  <c r="J94" i="50" s="1"/>
  <c r="I32" i="50"/>
  <c r="H32" i="50"/>
  <c r="H111" i="50" s="1"/>
  <c r="G32" i="50"/>
  <c r="F32" i="50"/>
  <c r="F111" i="50" s="1"/>
  <c r="D32" i="50"/>
  <c r="C32" i="50"/>
  <c r="AK31" i="50"/>
  <c r="AJ31" i="50"/>
  <c r="AI31" i="50"/>
  <c r="AI93" i="50" s="1"/>
  <c r="AH31" i="50"/>
  <c r="AH93" i="50" s="1"/>
  <c r="AG31" i="50"/>
  <c r="AF31" i="50"/>
  <c r="AE31" i="50"/>
  <c r="AD31" i="50"/>
  <c r="AC31" i="50"/>
  <c r="AB31" i="50"/>
  <c r="AA31" i="50"/>
  <c r="AA93" i="50" s="1"/>
  <c r="Z31" i="50"/>
  <c r="Z93" i="50" s="1"/>
  <c r="Y31" i="50"/>
  <c r="X31" i="50"/>
  <c r="W31" i="50"/>
  <c r="V31" i="50"/>
  <c r="U31" i="50"/>
  <c r="U110" i="50" s="1"/>
  <c r="T31" i="50"/>
  <c r="S31" i="50"/>
  <c r="R31" i="50"/>
  <c r="Q31" i="50"/>
  <c r="Q110" i="50" s="1"/>
  <c r="P31" i="50"/>
  <c r="O31" i="50"/>
  <c r="N31" i="50"/>
  <c r="M31" i="50"/>
  <c r="L31" i="50"/>
  <c r="K31" i="50"/>
  <c r="J31" i="50"/>
  <c r="J93" i="50" s="1"/>
  <c r="I31" i="50"/>
  <c r="H31" i="50"/>
  <c r="G31" i="50"/>
  <c r="F31" i="50"/>
  <c r="D31" i="50"/>
  <c r="C31" i="50"/>
  <c r="AK30" i="50"/>
  <c r="AJ30" i="50"/>
  <c r="AJ92" i="50" s="1"/>
  <c r="AI30" i="50"/>
  <c r="AI92" i="50" s="1"/>
  <c r="AH30" i="50"/>
  <c r="AG30" i="50"/>
  <c r="AF30" i="50"/>
  <c r="AE30" i="50"/>
  <c r="AD30" i="50"/>
  <c r="AC30" i="50"/>
  <c r="AB30" i="50"/>
  <c r="AB92" i="50" s="1"/>
  <c r="AA30" i="50"/>
  <c r="AA92" i="50" s="1"/>
  <c r="Z30" i="50"/>
  <c r="Y30" i="50"/>
  <c r="X30" i="50"/>
  <c r="W30" i="50"/>
  <c r="V30" i="50"/>
  <c r="U30" i="50"/>
  <c r="T30" i="50"/>
  <c r="T92" i="50" s="1"/>
  <c r="S30" i="50"/>
  <c r="R30" i="50"/>
  <c r="Q30" i="50"/>
  <c r="Q126" i="50" s="1"/>
  <c r="P30" i="50"/>
  <c r="O30" i="50"/>
  <c r="N30" i="50"/>
  <c r="M30" i="50"/>
  <c r="L30" i="50"/>
  <c r="L92" i="50" s="1"/>
  <c r="K30" i="50"/>
  <c r="K92" i="50" s="1"/>
  <c r="J30" i="50"/>
  <c r="I30" i="50"/>
  <c r="H30" i="50"/>
  <c r="G30" i="50"/>
  <c r="D30" i="50"/>
  <c r="C30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D29" i="50"/>
  <c r="C29" i="50"/>
  <c r="C20" i="49" l="1"/>
  <c r="G106" i="50"/>
  <c r="G140" i="50"/>
  <c r="I106" i="50"/>
  <c r="I140" i="50"/>
  <c r="AD98" i="50"/>
  <c r="C11" i="49"/>
  <c r="C12" i="49"/>
  <c r="C9" i="49"/>
  <c r="C13" i="49"/>
  <c r="C58" i="51"/>
  <c r="C8" i="49"/>
  <c r="C16" i="49"/>
  <c r="C6" i="49"/>
  <c r="C14" i="49"/>
  <c r="C17" i="49"/>
  <c r="C7" i="49"/>
  <c r="C15" i="49"/>
  <c r="C10" i="49"/>
  <c r="C18" i="49"/>
  <c r="C19" i="49"/>
  <c r="AI100" i="50"/>
  <c r="W143" i="50"/>
  <c r="W109" i="50"/>
  <c r="W92" i="50"/>
  <c r="AC144" i="50"/>
  <c r="AC127" i="50"/>
  <c r="AC110" i="50"/>
  <c r="AC93" i="50"/>
  <c r="I146" i="50"/>
  <c r="I129" i="50"/>
  <c r="I112" i="50"/>
  <c r="O147" i="50"/>
  <c r="O113" i="50"/>
  <c r="O130" i="50"/>
  <c r="AK148" i="50"/>
  <c r="AK131" i="50"/>
  <c r="AK97" i="50"/>
  <c r="Q150" i="50"/>
  <c r="Q133" i="50"/>
  <c r="Q116" i="50"/>
  <c r="Q99" i="50"/>
  <c r="W151" i="50"/>
  <c r="W117" i="50"/>
  <c r="W134" i="50"/>
  <c r="W100" i="50"/>
  <c r="U143" i="50"/>
  <c r="U126" i="50"/>
  <c r="U109" i="50"/>
  <c r="U92" i="50"/>
  <c r="K144" i="50"/>
  <c r="K127" i="50"/>
  <c r="K110" i="50"/>
  <c r="AA144" i="50"/>
  <c r="AA127" i="50"/>
  <c r="AA110" i="50"/>
  <c r="I145" i="50"/>
  <c r="I111" i="50"/>
  <c r="Y145" i="50"/>
  <c r="Y128" i="50"/>
  <c r="Y111" i="50"/>
  <c r="G146" i="50"/>
  <c r="G129" i="50"/>
  <c r="G112" i="50"/>
  <c r="G95" i="50"/>
  <c r="W146" i="50"/>
  <c r="W129" i="50"/>
  <c r="W112" i="50"/>
  <c r="W95" i="50"/>
  <c r="AE146" i="50"/>
  <c r="AE129" i="50"/>
  <c r="AE112" i="50"/>
  <c r="AE95" i="50"/>
  <c r="M147" i="50"/>
  <c r="M113" i="50"/>
  <c r="M96" i="50"/>
  <c r="M130" i="50"/>
  <c r="U147" i="50"/>
  <c r="U130" i="50"/>
  <c r="U113" i="50"/>
  <c r="U96" i="50"/>
  <c r="AK147" i="50"/>
  <c r="AK130" i="50"/>
  <c r="AK113" i="50"/>
  <c r="AK96" i="50"/>
  <c r="S148" i="50"/>
  <c r="S131" i="50"/>
  <c r="S97" i="50"/>
  <c r="S114" i="50"/>
  <c r="AI148" i="50"/>
  <c r="AI131" i="50"/>
  <c r="AI97" i="50"/>
  <c r="I149" i="50"/>
  <c r="I132" i="50"/>
  <c r="I115" i="50"/>
  <c r="I98" i="50"/>
  <c r="Y149" i="50"/>
  <c r="Y115" i="50"/>
  <c r="Y132" i="50"/>
  <c r="Y98" i="50"/>
  <c r="G150" i="50"/>
  <c r="G133" i="50"/>
  <c r="G116" i="50"/>
  <c r="G99" i="50"/>
  <c r="O150" i="50"/>
  <c r="O133" i="50"/>
  <c r="O116" i="50"/>
  <c r="O99" i="50"/>
  <c r="AE150" i="50"/>
  <c r="AE133" i="50"/>
  <c r="AE99" i="50"/>
  <c r="AE116" i="50"/>
  <c r="M151" i="50"/>
  <c r="M117" i="50"/>
  <c r="M134" i="50"/>
  <c r="M100" i="50"/>
  <c r="AC151" i="50"/>
  <c r="AC117" i="50"/>
  <c r="AC134" i="50"/>
  <c r="AC100" i="50"/>
  <c r="K152" i="50"/>
  <c r="K118" i="50"/>
  <c r="K135" i="50"/>
  <c r="K101" i="50"/>
  <c r="AA152" i="50"/>
  <c r="AA135" i="50"/>
  <c r="AA118" i="50"/>
  <c r="AA101" i="50"/>
  <c r="I153" i="50"/>
  <c r="I136" i="50"/>
  <c r="I119" i="50"/>
  <c r="I102" i="50"/>
  <c r="Y153" i="50"/>
  <c r="Y136" i="50"/>
  <c r="Y119" i="50"/>
  <c r="Y102" i="50"/>
  <c r="G137" i="50"/>
  <c r="G154" i="50"/>
  <c r="G120" i="50"/>
  <c r="G103" i="50"/>
  <c r="W137" i="50"/>
  <c r="W154" i="50"/>
  <c r="W103" i="50"/>
  <c r="W120" i="50"/>
  <c r="M138" i="50"/>
  <c r="M155" i="50"/>
  <c r="M121" i="50"/>
  <c r="M104" i="50"/>
  <c r="AC138" i="50"/>
  <c r="AC155" i="50"/>
  <c r="AC121" i="50"/>
  <c r="AC104" i="50"/>
  <c r="K139" i="50"/>
  <c r="K156" i="50"/>
  <c r="K122" i="50"/>
  <c r="K105" i="50"/>
  <c r="AA139" i="50"/>
  <c r="AA156" i="50"/>
  <c r="AA122" i="50"/>
  <c r="AA105" i="50"/>
  <c r="I157" i="50"/>
  <c r="I123" i="50"/>
  <c r="Y140" i="50"/>
  <c r="Y157" i="50"/>
  <c r="Y123" i="50"/>
  <c r="F143" i="50"/>
  <c r="N143" i="50"/>
  <c r="N126" i="50"/>
  <c r="N92" i="50"/>
  <c r="N109" i="50"/>
  <c r="V143" i="50"/>
  <c r="V126" i="50"/>
  <c r="V109" i="50"/>
  <c r="V92" i="50"/>
  <c r="AD143" i="50"/>
  <c r="AD126" i="50"/>
  <c r="AD92" i="50"/>
  <c r="L127" i="50"/>
  <c r="L110" i="50"/>
  <c r="L144" i="50"/>
  <c r="L93" i="50"/>
  <c r="T127" i="50"/>
  <c r="T144" i="50"/>
  <c r="T110" i="50"/>
  <c r="T93" i="50"/>
  <c r="AB127" i="50"/>
  <c r="AB110" i="50"/>
  <c r="AB144" i="50"/>
  <c r="AB93" i="50"/>
  <c r="AJ127" i="50"/>
  <c r="AJ144" i="50"/>
  <c r="AJ110" i="50"/>
  <c r="AJ93" i="50"/>
  <c r="J145" i="50"/>
  <c r="J128" i="50"/>
  <c r="J111" i="50"/>
  <c r="R145" i="50"/>
  <c r="R128" i="50"/>
  <c r="R111" i="50"/>
  <c r="Z145" i="50"/>
  <c r="Z128" i="50"/>
  <c r="Z111" i="50"/>
  <c r="AH145" i="50"/>
  <c r="AH128" i="50"/>
  <c r="AH111" i="50"/>
  <c r="H146" i="50"/>
  <c r="H112" i="50"/>
  <c r="H129" i="50"/>
  <c r="P146" i="50"/>
  <c r="P129" i="50"/>
  <c r="P112" i="50"/>
  <c r="X146" i="50"/>
  <c r="X112" i="50"/>
  <c r="X129" i="50"/>
  <c r="AF146" i="50"/>
  <c r="AF129" i="50"/>
  <c r="AF112" i="50"/>
  <c r="F147" i="50"/>
  <c r="F130" i="50"/>
  <c r="F96" i="50"/>
  <c r="N147" i="50"/>
  <c r="N130" i="50"/>
  <c r="N113" i="50"/>
  <c r="N96" i="50"/>
  <c r="V147" i="50"/>
  <c r="V130" i="50"/>
  <c r="V113" i="50"/>
  <c r="V96" i="50"/>
  <c r="AD147" i="50"/>
  <c r="AD130" i="50"/>
  <c r="AD113" i="50"/>
  <c r="AD96" i="50"/>
  <c r="L148" i="50"/>
  <c r="L131" i="50"/>
  <c r="L114" i="50"/>
  <c r="L97" i="50"/>
  <c r="T148" i="50"/>
  <c r="T131" i="50"/>
  <c r="T114" i="50"/>
  <c r="T97" i="50"/>
  <c r="AB148" i="50"/>
  <c r="AB114" i="50"/>
  <c r="AB97" i="50"/>
  <c r="AJ148" i="50"/>
  <c r="AJ131" i="50"/>
  <c r="AJ114" i="50"/>
  <c r="AJ97" i="50"/>
  <c r="J149" i="50"/>
  <c r="J132" i="50"/>
  <c r="J98" i="50"/>
  <c r="J115" i="50"/>
  <c r="R149" i="50"/>
  <c r="R132" i="50"/>
  <c r="R115" i="50"/>
  <c r="R98" i="50"/>
  <c r="Z149" i="50"/>
  <c r="Z132" i="50"/>
  <c r="Z115" i="50"/>
  <c r="Z98" i="50"/>
  <c r="AH149" i="50"/>
  <c r="AH132" i="50"/>
  <c r="AH115" i="50"/>
  <c r="AH98" i="50"/>
  <c r="H150" i="50"/>
  <c r="H116" i="50"/>
  <c r="H133" i="50"/>
  <c r="H99" i="50"/>
  <c r="P150" i="50"/>
  <c r="P116" i="50"/>
  <c r="P99" i="50"/>
  <c r="X150" i="50"/>
  <c r="X116" i="50"/>
  <c r="X133" i="50"/>
  <c r="X99" i="50"/>
  <c r="Y94" i="50"/>
  <c r="X95" i="50"/>
  <c r="V97" i="50"/>
  <c r="T99" i="50"/>
  <c r="O143" i="50"/>
  <c r="O126" i="50"/>
  <c r="O109" i="50"/>
  <c r="O92" i="50"/>
  <c r="K145" i="50"/>
  <c r="K128" i="50"/>
  <c r="K111" i="50"/>
  <c r="K94" i="50"/>
  <c r="Y146" i="50"/>
  <c r="Y129" i="50"/>
  <c r="Y112" i="50"/>
  <c r="M148" i="50"/>
  <c r="M131" i="50"/>
  <c r="M97" i="50"/>
  <c r="I150" i="50"/>
  <c r="I133" i="50"/>
  <c r="I99" i="50"/>
  <c r="I116" i="50"/>
  <c r="AE151" i="50"/>
  <c r="AE117" i="50"/>
  <c r="AE100" i="50"/>
  <c r="AE134" i="50"/>
  <c r="H143" i="50"/>
  <c r="H126" i="50"/>
  <c r="H92" i="50"/>
  <c r="P143" i="50"/>
  <c r="P126" i="50"/>
  <c r="P92" i="50"/>
  <c r="P109" i="50"/>
  <c r="X143" i="50"/>
  <c r="X126" i="50"/>
  <c r="X109" i="50"/>
  <c r="X92" i="50"/>
  <c r="AF143" i="50"/>
  <c r="AF126" i="50"/>
  <c r="AF92" i="50"/>
  <c r="F144" i="50"/>
  <c r="F110" i="50"/>
  <c r="F93" i="50"/>
  <c r="F127" i="50"/>
  <c r="N144" i="50"/>
  <c r="N110" i="50"/>
  <c r="N127" i="50"/>
  <c r="N93" i="50"/>
  <c r="V144" i="50"/>
  <c r="V110" i="50"/>
  <c r="V127" i="50"/>
  <c r="V93" i="50"/>
  <c r="AD144" i="50"/>
  <c r="AD110" i="50"/>
  <c r="AD127" i="50"/>
  <c r="AD93" i="50"/>
  <c r="L145" i="50"/>
  <c r="L128" i="50"/>
  <c r="L94" i="50"/>
  <c r="L111" i="50"/>
  <c r="T145" i="50"/>
  <c r="T128" i="50"/>
  <c r="T111" i="50"/>
  <c r="T94" i="50"/>
  <c r="AB145" i="50"/>
  <c r="AB128" i="50"/>
  <c r="AB94" i="50"/>
  <c r="AJ145" i="50"/>
  <c r="AJ128" i="50"/>
  <c r="AJ111" i="50"/>
  <c r="AJ94" i="50"/>
  <c r="J129" i="50"/>
  <c r="J112" i="50"/>
  <c r="J95" i="50"/>
  <c r="J146" i="50"/>
  <c r="R129" i="50"/>
  <c r="R146" i="50"/>
  <c r="R112" i="50"/>
  <c r="R95" i="50"/>
  <c r="Z129" i="50"/>
  <c r="Z146" i="50"/>
  <c r="Z112" i="50"/>
  <c r="Z95" i="50"/>
  <c r="AH129" i="50"/>
  <c r="AH146" i="50"/>
  <c r="AH112" i="50"/>
  <c r="AH95" i="50"/>
  <c r="H147" i="50"/>
  <c r="H130" i="50"/>
  <c r="H113" i="50"/>
  <c r="P147" i="50"/>
  <c r="P130" i="50"/>
  <c r="P113" i="50"/>
  <c r="X147" i="50"/>
  <c r="X130" i="50"/>
  <c r="X113" i="50"/>
  <c r="AF147" i="50"/>
  <c r="AF130" i="50"/>
  <c r="AF113" i="50"/>
  <c r="F148" i="50"/>
  <c r="F114" i="50"/>
  <c r="F131" i="50"/>
  <c r="N148" i="50"/>
  <c r="N131" i="50"/>
  <c r="N114" i="50"/>
  <c r="V148" i="50"/>
  <c r="V114" i="50"/>
  <c r="AD148" i="50"/>
  <c r="AD131" i="50"/>
  <c r="AD114" i="50"/>
  <c r="L149" i="50"/>
  <c r="L132" i="50"/>
  <c r="L115" i="50"/>
  <c r="L98" i="50"/>
  <c r="T149" i="50"/>
  <c r="T132" i="50"/>
  <c r="T115" i="50"/>
  <c r="T98" i="50"/>
  <c r="AB149" i="50"/>
  <c r="AB132" i="50"/>
  <c r="AB115" i="50"/>
  <c r="AB98" i="50"/>
  <c r="AJ149" i="50"/>
  <c r="AJ132" i="50"/>
  <c r="AJ98" i="50"/>
  <c r="J150" i="50"/>
  <c r="J116" i="50"/>
  <c r="J133" i="50"/>
  <c r="J99" i="50"/>
  <c r="R150" i="50"/>
  <c r="R116" i="50"/>
  <c r="R133" i="50"/>
  <c r="R99" i="50"/>
  <c r="Z150" i="50"/>
  <c r="Z116" i="50"/>
  <c r="Z99" i="50"/>
  <c r="Z133" i="50"/>
  <c r="AH150" i="50"/>
  <c r="AH116" i="50"/>
  <c r="AH133" i="50"/>
  <c r="AH99" i="50"/>
  <c r="H151" i="50"/>
  <c r="H134" i="50"/>
  <c r="H117" i="50"/>
  <c r="H100" i="50"/>
  <c r="P151" i="50"/>
  <c r="P134" i="50"/>
  <c r="P117" i="50"/>
  <c r="X151" i="50"/>
  <c r="X134" i="50"/>
  <c r="X117" i="50"/>
  <c r="AF151" i="50"/>
  <c r="AF134" i="50"/>
  <c r="AF117" i="50"/>
  <c r="AF100" i="50"/>
  <c r="F152" i="50"/>
  <c r="F118" i="50"/>
  <c r="F135" i="50"/>
  <c r="F101" i="50"/>
  <c r="N152" i="50"/>
  <c r="N118" i="50"/>
  <c r="V152" i="50"/>
  <c r="V118" i="50"/>
  <c r="V135" i="50"/>
  <c r="V101" i="50"/>
  <c r="AD152" i="50"/>
  <c r="AD118" i="50"/>
  <c r="AD135" i="50"/>
  <c r="AD101" i="50"/>
  <c r="L136" i="50"/>
  <c r="L153" i="50"/>
  <c r="L102" i="50"/>
  <c r="T136" i="50"/>
  <c r="T153" i="50"/>
  <c r="T102" i="50"/>
  <c r="T119" i="50"/>
  <c r="AB136" i="50"/>
  <c r="AB153" i="50"/>
  <c r="AB102" i="50"/>
  <c r="AB119" i="50"/>
  <c r="AJ136" i="50"/>
  <c r="AJ153" i="50"/>
  <c r="AJ102" i="50"/>
  <c r="AJ119" i="50"/>
  <c r="J137" i="50"/>
  <c r="J120" i="50"/>
  <c r="J154" i="50"/>
  <c r="R137" i="50"/>
  <c r="R120" i="50"/>
  <c r="R154" i="50"/>
  <c r="R103" i="50"/>
  <c r="Z137" i="50"/>
  <c r="Z120" i="50"/>
  <c r="Z154" i="50"/>
  <c r="Z103" i="50"/>
  <c r="AH137" i="50"/>
  <c r="AH120" i="50"/>
  <c r="AH154" i="50"/>
  <c r="AH103" i="50"/>
  <c r="H155" i="50"/>
  <c r="H138" i="50"/>
  <c r="H121" i="50"/>
  <c r="H104" i="50"/>
  <c r="P155" i="50"/>
  <c r="P121" i="50"/>
  <c r="P138" i="50"/>
  <c r="P104" i="50"/>
  <c r="X155" i="50"/>
  <c r="X121" i="50"/>
  <c r="X138" i="50"/>
  <c r="X104" i="50"/>
  <c r="AF155" i="50"/>
  <c r="AF121" i="50"/>
  <c r="AF138" i="50"/>
  <c r="F156" i="50"/>
  <c r="F139" i="50"/>
  <c r="F122" i="50"/>
  <c r="F105" i="50"/>
  <c r="N156" i="50"/>
  <c r="N139" i="50"/>
  <c r="N122" i="50"/>
  <c r="N105" i="50"/>
  <c r="V156" i="50"/>
  <c r="V139" i="50"/>
  <c r="V122" i="50"/>
  <c r="V105" i="50"/>
  <c r="AD156" i="50"/>
  <c r="AD139" i="50"/>
  <c r="AD122" i="50"/>
  <c r="AD105" i="50"/>
  <c r="L157" i="50"/>
  <c r="L106" i="50"/>
  <c r="L123" i="50"/>
  <c r="T140" i="50"/>
  <c r="T157" i="50"/>
  <c r="T123" i="50"/>
  <c r="T106" i="50"/>
  <c r="AB140" i="50"/>
  <c r="AB157" i="50"/>
  <c r="AB106" i="50"/>
  <c r="AB123" i="50"/>
  <c r="AJ140" i="50"/>
  <c r="AJ157" i="50"/>
  <c r="AJ123" i="50"/>
  <c r="AJ106" i="50"/>
  <c r="AF95" i="50"/>
  <c r="AD97" i="50"/>
  <c r="P133" i="50"/>
  <c r="AK144" i="50"/>
  <c r="AK127" i="50"/>
  <c r="AK93" i="50"/>
  <c r="AK110" i="50"/>
  <c r="AI145" i="50"/>
  <c r="AI128" i="50"/>
  <c r="AI111" i="50"/>
  <c r="AI94" i="50"/>
  <c r="AG146" i="50"/>
  <c r="AG129" i="50"/>
  <c r="AG112" i="50"/>
  <c r="U148" i="50"/>
  <c r="U131" i="50"/>
  <c r="U114" i="50"/>
  <c r="U97" i="50"/>
  <c r="AI149" i="50"/>
  <c r="AI115" i="50"/>
  <c r="AI132" i="50"/>
  <c r="AI98" i="50"/>
  <c r="O151" i="50"/>
  <c r="O117" i="50"/>
  <c r="O134" i="50"/>
  <c r="I143" i="50"/>
  <c r="I126" i="50"/>
  <c r="I109" i="50"/>
  <c r="I92" i="50"/>
  <c r="Q143" i="50"/>
  <c r="Q109" i="50"/>
  <c r="Q92" i="50"/>
  <c r="Y143" i="50"/>
  <c r="Y126" i="50"/>
  <c r="Y109" i="50"/>
  <c r="Y92" i="50"/>
  <c r="AG143" i="50"/>
  <c r="AG109" i="50"/>
  <c r="AG92" i="50"/>
  <c r="AG126" i="50"/>
  <c r="G144" i="50"/>
  <c r="G127" i="50"/>
  <c r="G93" i="50"/>
  <c r="G110" i="50"/>
  <c r="O144" i="50"/>
  <c r="O127" i="50"/>
  <c r="O93" i="50"/>
  <c r="O110" i="50"/>
  <c r="W144" i="50"/>
  <c r="W127" i="50"/>
  <c r="W93" i="50"/>
  <c r="W110" i="50"/>
  <c r="AE144" i="50"/>
  <c r="AE127" i="50"/>
  <c r="AE110" i="50"/>
  <c r="AE93" i="50"/>
  <c r="M145" i="50"/>
  <c r="M128" i="50"/>
  <c r="M111" i="50"/>
  <c r="M94" i="50"/>
  <c r="U145" i="50"/>
  <c r="U111" i="50"/>
  <c r="U94" i="50"/>
  <c r="U128" i="50"/>
  <c r="AC145" i="50"/>
  <c r="AC111" i="50"/>
  <c r="AC128" i="50"/>
  <c r="AC94" i="50"/>
  <c r="AK145" i="50"/>
  <c r="AK111" i="50"/>
  <c r="AK128" i="50"/>
  <c r="AK94" i="50"/>
  <c r="K146" i="50"/>
  <c r="K129" i="50"/>
  <c r="K112" i="50"/>
  <c r="K95" i="50"/>
  <c r="S146" i="50"/>
  <c r="S129" i="50"/>
  <c r="S95" i="50"/>
  <c r="AA146" i="50"/>
  <c r="AA129" i="50"/>
  <c r="AA112" i="50"/>
  <c r="AA95" i="50"/>
  <c r="AI146" i="50"/>
  <c r="AI129" i="50"/>
  <c r="AI95" i="50"/>
  <c r="AI112" i="50"/>
  <c r="I147" i="50"/>
  <c r="I130" i="50"/>
  <c r="I113" i="50"/>
  <c r="I96" i="50"/>
  <c r="Q147" i="50"/>
  <c r="Q130" i="50"/>
  <c r="Q113" i="50"/>
  <c r="Q96" i="50"/>
  <c r="Y130" i="50"/>
  <c r="Y113" i="50"/>
  <c r="Y96" i="50"/>
  <c r="AG147" i="50"/>
  <c r="AG130" i="50"/>
  <c r="AG113" i="50"/>
  <c r="AG96" i="50"/>
  <c r="G148" i="50"/>
  <c r="G131" i="50"/>
  <c r="G114" i="50"/>
  <c r="O148" i="50"/>
  <c r="O131" i="50"/>
  <c r="O114" i="50"/>
  <c r="W148" i="50"/>
  <c r="W131" i="50"/>
  <c r="W114" i="50"/>
  <c r="AE148" i="50"/>
  <c r="AE131" i="50"/>
  <c r="AE114" i="50"/>
  <c r="M149" i="50"/>
  <c r="M115" i="50"/>
  <c r="M132" i="50"/>
  <c r="U149" i="50"/>
  <c r="U115" i="50"/>
  <c r="U132" i="50"/>
  <c r="AC149" i="50"/>
  <c r="AC115" i="50"/>
  <c r="AC132" i="50"/>
  <c r="AK149" i="50"/>
  <c r="AK115" i="50"/>
  <c r="AK132" i="50"/>
  <c r="K150" i="50"/>
  <c r="K133" i="50"/>
  <c r="K116" i="50"/>
  <c r="K99" i="50"/>
  <c r="S150" i="50"/>
  <c r="S133" i="50"/>
  <c r="S116" i="50"/>
  <c r="S99" i="50"/>
  <c r="AA150" i="50"/>
  <c r="AA133" i="50"/>
  <c r="AA116" i="50"/>
  <c r="AA99" i="50"/>
  <c r="AI150" i="50"/>
  <c r="AI133" i="50"/>
  <c r="AI116" i="50"/>
  <c r="AI99" i="50"/>
  <c r="I151" i="50"/>
  <c r="I117" i="50"/>
  <c r="I134" i="50"/>
  <c r="I100" i="50"/>
  <c r="Q151" i="50"/>
  <c r="Q117" i="50"/>
  <c r="Q134" i="50"/>
  <c r="Q100" i="50"/>
  <c r="Y151" i="50"/>
  <c r="Y117" i="50"/>
  <c r="Y134" i="50"/>
  <c r="AG151" i="50"/>
  <c r="AG117" i="50"/>
  <c r="AG134" i="50"/>
  <c r="AG100" i="50"/>
  <c r="G152" i="50"/>
  <c r="G135" i="50"/>
  <c r="G101" i="50"/>
  <c r="G118" i="50"/>
  <c r="O152" i="50"/>
  <c r="O135" i="50"/>
  <c r="O118" i="50"/>
  <c r="O101" i="50"/>
  <c r="W135" i="50"/>
  <c r="W152" i="50"/>
  <c r="W118" i="50"/>
  <c r="AE135" i="50"/>
  <c r="AE152" i="50"/>
  <c r="AE118" i="50"/>
  <c r="AE101" i="50"/>
  <c r="M136" i="50"/>
  <c r="M153" i="50"/>
  <c r="M119" i="50"/>
  <c r="U136" i="50"/>
  <c r="U153" i="50"/>
  <c r="U119" i="50"/>
  <c r="U102" i="50"/>
  <c r="AC136" i="50"/>
  <c r="AC153" i="50"/>
  <c r="AC119" i="50"/>
  <c r="AC102" i="50"/>
  <c r="AK136" i="50"/>
  <c r="AK153" i="50"/>
  <c r="AK119" i="50"/>
  <c r="AK102" i="50"/>
  <c r="K137" i="50"/>
  <c r="K154" i="50"/>
  <c r="K103" i="50"/>
  <c r="K120" i="50"/>
  <c r="S137" i="50"/>
  <c r="S154" i="50"/>
  <c r="S120" i="50"/>
  <c r="S103" i="50"/>
  <c r="AA137" i="50"/>
  <c r="AA154" i="50"/>
  <c r="AA103" i="50"/>
  <c r="AA120" i="50"/>
  <c r="AI137" i="50"/>
  <c r="AI154" i="50"/>
  <c r="AI103" i="50"/>
  <c r="AI120" i="50"/>
  <c r="I138" i="50"/>
  <c r="I155" i="50"/>
  <c r="I121" i="50"/>
  <c r="Q138" i="50"/>
  <c r="Q121" i="50"/>
  <c r="Q155" i="50"/>
  <c r="Q104" i="50"/>
  <c r="Y138" i="50"/>
  <c r="Y155" i="50"/>
  <c r="Y121" i="50"/>
  <c r="Y104" i="50"/>
  <c r="AG138" i="50"/>
  <c r="AG121" i="50"/>
  <c r="AG155" i="50"/>
  <c r="AG104" i="50"/>
  <c r="G156" i="50"/>
  <c r="G122" i="50"/>
  <c r="G139" i="50"/>
  <c r="G105" i="50"/>
  <c r="O156" i="50"/>
  <c r="O139" i="50"/>
  <c r="O122" i="50"/>
  <c r="O105" i="50"/>
  <c r="W156" i="50"/>
  <c r="W139" i="50"/>
  <c r="W122" i="50"/>
  <c r="W105" i="50"/>
  <c r="AE156" i="50"/>
  <c r="AE122" i="50"/>
  <c r="AE139" i="50"/>
  <c r="AE105" i="50"/>
  <c r="M157" i="50"/>
  <c r="M123" i="50"/>
  <c r="M106" i="50"/>
  <c r="U157" i="50"/>
  <c r="U140" i="50"/>
  <c r="U123" i="50"/>
  <c r="U106" i="50"/>
  <c r="AC157" i="50"/>
  <c r="AC140" i="50"/>
  <c r="AC123" i="50"/>
  <c r="AC106" i="50"/>
  <c r="AK157" i="50"/>
  <c r="AK140" i="50"/>
  <c r="AK123" i="50"/>
  <c r="AK106" i="50"/>
  <c r="AH94" i="50"/>
  <c r="AG95" i="50"/>
  <c r="AF96" i="50"/>
  <c r="AE97" i="50"/>
  <c r="M102" i="50"/>
  <c r="AF104" i="50"/>
  <c r="Y106" i="50"/>
  <c r="W126" i="50"/>
  <c r="G147" i="50"/>
  <c r="G113" i="50"/>
  <c r="J143" i="50"/>
  <c r="J126" i="50"/>
  <c r="J92" i="50"/>
  <c r="R143" i="50"/>
  <c r="R126" i="50"/>
  <c r="R109" i="50"/>
  <c r="R92" i="50"/>
  <c r="Z143" i="50"/>
  <c r="Z126" i="50"/>
  <c r="Z109" i="50"/>
  <c r="Z92" i="50"/>
  <c r="AH143" i="50"/>
  <c r="AH126" i="50"/>
  <c r="AH109" i="50"/>
  <c r="AH92" i="50"/>
  <c r="H144" i="50"/>
  <c r="H127" i="50"/>
  <c r="H110" i="50"/>
  <c r="H93" i="50"/>
  <c r="P144" i="50"/>
  <c r="P127" i="50"/>
  <c r="P110" i="50"/>
  <c r="P93" i="50"/>
  <c r="X144" i="50"/>
  <c r="X127" i="50"/>
  <c r="X110" i="50"/>
  <c r="X93" i="50"/>
  <c r="AF144" i="50"/>
  <c r="AF110" i="50"/>
  <c r="AF93" i="50"/>
  <c r="AF127" i="50"/>
  <c r="F145" i="50"/>
  <c r="F128" i="50"/>
  <c r="F94" i="50"/>
  <c r="N145" i="50"/>
  <c r="N128" i="50"/>
  <c r="N94" i="50"/>
  <c r="N111" i="50"/>
  <c r="V145" i="50"/>
  <c r="V128" i="50"/>
  <c r="V111" i="50"/>
  <c r="V94" i="50"/>
  <c r="AD145" i="50"/>
  <c r="AD128" i="50"/>
  <c r="AD94" i="50"/>
  <c r="L146" i="50"/>
  <c r="L112" i="50"/>
  <c r="L129" i="50"/>
  <c r="L95" i="50"/>
  <c r="T146" i="50"/>
  <c r="T112" i="50"/>
  <c r="T129" i="50"/>
  <c r="T95" i="50"/>
  <c r="AB146" i="50"/>
  <c r="AB112" i="50"/>
  <c r="AB129" i="50"/>
  <c r="AB95" i="50"/>
  <c r="AJ146" i="50"/>
  <c r="AJ112" i="50"/>
  <c r="AJ129" i="50"/>
  <c r="AJ95" i="50"/>
  <c r="J147" i="50"/>
  <c r="J130" i="50"/>
  <c r="J96" i="50"/>
  <c r="J113" i="50"/>
  <c r="R147" i="50"/>
  <c r="R130" i="50"/>
  <c r="R113" i="50"/>
  <c r="R96" i="50"/>
  <c r="Z147" i="50"/>
  <c r="Z130" i="50"/>
  <c r="Z96" i="50"/>
  <c r="AH147" i="50"/>
  <c r="AH130" i="50"/>
  <c r="AH113" i="50"/>
  <c r="AH96" i="50"/>
  <c r="H131" i="50"/>
  <c r="H114" i="50"/>
  <c r="H148" i="50"/>
  <c r="H97" i="50"/>
  <c r="P131" i="50"/>
  <c r="P148" i="50"/>
  <c r="P114" i="50"/>
  <c r="P97" i="50"/>
  <c r="X131" i="50"/>
  <c r="X114" i="50"/>
  <c r="X97" i="50"/>
  <c r="AF131" i="50"/>
  <c r="AF148" i="50"/>
  <c r="AF114" i="50"/>
  <c r="AF97" i="50"/>
  <c r="F149" i="50"/>
  <c r="F132" i="50"/>
  <c r="F115" i="50"/>
  <c r="N149" i="50"/>
  <c r="N132" i="50"/>
  <c r="N115" i="50"/>
  <c r="V149" i="50"/>
  <c r="V132" i="50"/>
  <c r="V115" i="50"/>
  <c r="AD149" i="50"/>
  <c r="AD115" i="50"/>
  <c r="AD132" i="50"/>
  <c r="L150" i="50"/>
  <c r="L116" i="50"/>
  <c r="L133" i="50"/>
  <c r="T150" i="50"/>
  <c r="T116" i="50"/>
  <c r="AB150" i="50"/>
  <c r="AB116" i="50"/>
  <c r="AB133" i="50"/>
  <c r="AB99" i="50"/>
  <c r="I94" i="50"/>
  <c r="H95" i="50"/>
  <c r="G96" i="50"/>
  <c r="F97" i="50"/>
  <c r="AK98" i="50"/>
  <c r="H109" i="50"/>
  <c r="AB111" i="50"/>
  <c r="M114" i="50"/>
  <c r="L119" i="50"/>
  <c r="I128" i="50"/>
  <c r="M144" i="50"/>
  <c r="M127" i="50"/>
  <c r="M110" i="50"/>
  <c r="M93" i="50"/>
  <c r="AA128" i="50"/>
  <c r="AA145" i="50"/>
  <c r="AA111" i="50"/>
  <c r="AA94" i="50"/>
  <c r="S149" i="50"/>
  <c r="S115" i="50"/>
  <c r="S132" i="50"/>
  <c r="S98" i="50"/>
  <c r="G151" i="50"/>
  <c r="G117" i="50"/>
  <c r="G134" i="50"/>
  <c r="K143" i="50"/>
  <c r="K109" i="50"/>
  <c r="K126" i="50"/>
  <c r="AA143" i="50"/>
  <c r="AA126" i="50"/>
  <c r="AA109" i="50"/>
  <c r="I144" i="50"/>
  <c r="I127" i="50"/>
  <c r="I110" i="50"/>
  <c r="I93" i="50"/>
  <c r="AG144" i="50"/>
  <c r="AG127" i="50"/>
  <c r="AG110" i="50"/>
  <c r="AG93" i="50"/>
  <c r="O145" i="50"/>
  <c r="O111" i="50"/>
  <c r="O94" i="50"/>
  <c r="U146" i="50"/>
  <c r="U129" i="50"/>
  <c r="U95" i="50"/>
  <c r="U112" i="50"/>
  <c r="AK146" i="50"/>
  <c r="AK129" i="50"/>
  <c r="AK95" i="50"/>
  <c r="S147" i="50"/>
  <c r="S113" i="50"/>
  <c r="S96" i="50"/>
  <c r="S130" i="50"/>
  <c r="AI147" i="50"/>
  <c r="AI113" i="50"/>
  <c r="AI130" i="50"/>
  <c r="AI96" i="50"/>
  <c r="Q148" i="50"/>
  <c r="Q131" i="50"/>
  <c r="Q97" i="50"/>
  <c r="AG148" i="50"/>
  <c r="AG131" i="50"/>
  <c r="AG97" i="50"/>
  <c r="AG114" i="50"/>
  <c r="G149" i="50"/>
  <c r="G132" i="50"/>
  <c r="G115" i="50"/>
  <c r="G98" i="50"/>
  <c r="W132" i="50"/>
  <c r="W149" i="50"/>
  <c r="W98" i="50"/>
  <c r="W115" i="50"/>
  <c r="AE149" i="50"/>
  <c r="AE115" i="50"/>
  <c r="AE132" i="50"/>
  <c r="AE98" i="50"/>
  <c r="M150" i="50"/>
  <c r="M116" i="50"/>
  <c r="M133" i="50"/>
  <c r="AC150" i="50"/>
  <c r="AC116" i="50"/>
  <c r="AC133" i="50"/>
  <c r="K93" i="50"/>
  <c r="I95" i="50"/>
  <c r="H96" i="50"/>
  <c r="G97" i="50"/>
  <c r="F98" i="50"/>
  <c r="G100" i="50"/>
  <c r="N101" i="50"/>
  <c r="J109" i="50"/>
  <c r="AD111" i="50"/>
  <c r="Q114" i="50"/>
  <c r="O128" i="50"/>
  <c r="N135" i="50"/>
  <c r="G143" i="50"/>
  <c r="G109" i="50"/>
  <c r="G126" i="50"/>
  <c r="G92" i="50"/>
  <c r="U144" i="50"/>
  <c r="U127" i="50"/>
  <c r="U93" i="50"/>
  <c r="Q146" i="50"/>
  <c r="Q129" i="50"/>
  <c r="Q112" i="50"/>
  <c r="AE147" i="50"/>
  <c r="AE130" i="50"/>
  <c r="AE113" i="50"/>
  <c r="AC148" i="50"/>
  <c r="AC131" i="50"/>
  <c r="AC114" i="50"/>
  <c r="AC97" i="50"/>
  <c r="AA149" i="50"/>
  <c r="AA115" i="50"/>
  <c r="AA98" i="50"/>
  <c r="AA132" i="50"/>
  <c r="Y150" i="50"/>
  <c r="Y133" i="50"/>
  <c r="Y116" i="50"/>
  <c r="Y99" i="50"/>
  <c r="S143" i="50"/>
  <c r="S109" i="50"/>
  <c r="S126" i="50"/>
  <c r="AI143" i="50"/>
  <c r="AI126" i="50"/>
  <c r="AI109" i="50"/>
  <c r="Q144" i="50"/>
  <c r="Q127" i="50"/>
  <c r="Q93" i="50"/>
  <c r="Y144" i="50"/>
  <c r="Y127" i="50"/>
  <c r="Y110" i="50"/>
  <c r="Y93" i="50"/>
  <c r="G145" i="50"/>
  <c r="G128" i="50"/>
  <c r="G111" i="50"/>
  <c r="G94" i="50"/>
  <c r="W145" i="50"/>
  <c r="W128" i="50"/>
  <c r="W111" i="50"/>
  <c r="W94" i="50"/>
  <c r="AE145" i="50"/>
  <c r="AE111" i="50"/>
  <c r="AE94" i="50"/>
  <c r="AE128" i="50"/>
  <c r="M146" i="50"/>
  <c r="M129" i="50"/>
  <c r="M95" i="50"/>
  <c r="M112" i="50"/>
  <c r="AC146" i="50"/>
  <c r="AC129" i="50"/>
  <c r="AC112" i="50"/>
  <c r="AC95" i="50"/>
  <c r="K147" i="50"/>
  <c r="K130" i="50"/>
  <c r="K113" i="50"/>
  <c r="K96" i="50"/>
  <c r="AA147" i="50"/>
  <c r="AA113" i="50"/>
  <c r="AA130" i="50"/>
  <c r="AA96" i="50"/>
  <c r="I148" i="50"/>
  <c r="I131" i="50"/>
  <c r="I114" i="50"/>
  <c r="I97" i="50"/>
  <c r="Y148" i="50"/>
  <c r="Y131" i="50"/>
  <c r="Y114" i="50"/>
  <c r="Y97" i="50"/>
  <c r="O149" i="50"/>
  <c r="O132" i="50"/>
  <c r="O115" i="50"/>
  <c r="O98" i="50"/>
  <c r="U150" i="50"/>
  <c r="U116" i="50"/>
  <c r="U133" i="50"/>
  <c r="L143" i="50"/>
  <c r="L126" i="50"/>
  <c r="L109" i="50"/>
  <c r="T143" i="50"/>
  <c r="T126" i="50"/>
  <c r="T109" i="50"/>
  <c r="AB143" i="50"/>
  <c r="AB126" i="50"/>
  <c r="AB109" i="50"/>
  <c r="AJ143" i="50"/>
  <c r="AJ126" i="50"/>
  <c r="AJ109" i="50"/>
  <c r="J144" i="50"/>
  <c r="J110" i="50"/>
  <c r="J127" i="50"/>
  <c r="R144" i="50"/>
  <c r="R127" i="50"/>
  <c r="R110" i="50"/>
  <c r="Z144" i="50"/>
  <c r="Z110" i="50"/>
  <c r="Z127" i="50"/>
  <c r="AH144" i="50"/>
  <c r="AH127" i="50"/>
  <c r="AH110" i="50"/>
  <c r="H145" i="50"/>
  <c r="H128" i="50"/>
  <c r="H94" i="50"/>
  <c r="P145" i="50"/>
  <c r="P128" i="50"/>
  <c r="P111" i="50"/>
  <c r="P94" i="50"/>
  <c r="X145" i="50"/>
  <c r="X128" i="50"/>
  <c r="X111" i="50"/>
  <c r="X94" i="50"/>
  <c r="AF145" i="50"/>
  <c r="AF128" i="50"/>
  <c r="AF111" i="50"/>
  <c r="AF94" i="50"/>
  <c r="F146" i="50"/>
  <c r="F129" i="50"/>
  <c r="F112" i="50"/>
  <c r="F95" i="50"/>
  <c r="N146" i="50"/>
  <c r="N129" i="50"/>
  <c r="N112" i="50"/>
  <c r="N95" i="50"/>
  <c r="V146" i="50"/>
  <c r="V129" i="50"/>
  <c r="V112" i="50"/>
  <c r="V95" i="50"/>
  <c r="AD146" i="50"/>
  <c r="AD112" i="50"/>
  <c r="AD95" i="50"/>
  <c r="L147" i="50"/>
  <c r="L130" i="50"/>
  <c r="L96" i="50"/>
  <c r="L113" i="50"/>
  <c r="T147" i="50"/>
  <c r="T130" i="50"/>
  <c r="T113" i="50"/>
  <c r="T96" i="50"/>
  <c r="AB147" i="50"/>
  <c r="AB130" i="50"/>
  <c r="AB96" i="50"/>
  <c r="AJ147" i="50"/>
  <c r="AJ130" i="50"/>
  <c r="AJ96" i="50"/>
  <c r="AJ113" i="50"/>
  <c r="J148" i="50"/>
  <c r="J114" i="50"/>
  <c r="J131" i="50"/>
  <c r="J97" i="50"/>
  <c r="R148" i="50"/>
  <c r="R114" i="50"/>
  <c r="R97" i="50"/>
  <c r="R131" i="50"/>
  <c r="Z148" i="50"/>
  <c r="Z114" i="50"/>
  <c r="Z131" i="50"/>
  <c r="Z97" i="50"/>
  <c r="AH148" i="50"/>
  <c r="AH114" i="50"/>
  <c r="AH131" i="50"/>
  <c r="AH97" i="50"/>
  <c r="H149" i="50"/>
  <c r="H132" i="50"/>
  <c r="H98" i="50"/>
  <c r="H115" i="50"/>
  <c r="P149" i="50"/>
  <c r="P132" i="50"/>
  <c r="P115" i="50"/>
  <c r="P98" i="50"/>
  <c r="X149" i="50"/>
  <c r="X132" i="50"/>
  <c r="X115" i="50"/>
  <c r="X98" i="50"/>
  <c r="AF149" i="50"/>
  <c r="AF132" i="50"/>
  <c r="AF98" i="50"/>
  <c r="F116" i="50"/>
  <c r="F133" i="50"/>
  <c r="F150" i="50"/>
  <c r="F99" i="50"/>
  <c r="N116" i="50"/>
  <c r="N133" i="50"/>
  <c r="N150" i="50"/>
  <c r="N99" i="50"/>
  <c r="V116" i="50"/>
  <c r="V133" i="50"/>
  <c r="V150" i="50"/>
  <c r="V99" i="50"/>
  <c r="AD116" i="50"/>
  <c r="AD133" i="50"/>
  <c r="AD150" i="50"/>
  <c r="L151" i="50"/>
  <c r="L117" i="50"/>
  <c r="L134" i="50"/>
  <c r="L100" i="50"/>
  <c r="T151" i="50"/>
  <c r="T117" i="50"/>
  <c r="T134" i="50"/>
  <c r="T100" i="50"/>
  <c r="AB151" i="50"/>
  <c r="AB117" i="50"/>
  <c r="AB134" i="50"/>
  <c r="AB100" i="50"/>
  <c r="AJ151" i="50"/>
  <c r="AJ117" i="50"/>
  <c r="AJ134" i="50"/>
  <c r="J152" i="50"/>
  <c r="J118" i="50"/>
  <c r="J135" i="50"/>
  <c r="J101" i="50"/>
  <c r="R152" i="50"/>
  <c r="R135" i="50"/>
  <c r="R118" i="50"/>
  <c r="R101" i="50"/>
  <c r="Z152" i="50"/>
  <c r="Z135" i="50"/>
  <c r="Z118" i="50"/>
  <c r="Z101" i="50"/>
  <c r="AH152" i="50"/>
  <c r="AH135" i="50"/>
  <c r="AH118" i="50"/>
  <c r="H136" i="50"/>
  <c r="H153" i="50"/>
  <c r="H119" i="50"/>
  <c r="H102" i="50"/>
  <c r="P136" i="50"/>
  <c r="P153" i="50"/>
  <c r="P102" i="50"/>
  <c r="X136" i="50"/>
  <c r="X153" i="50"/>
  <c r="X119" i="50"/>
  <c r="X102" i="50"/>
  <c r="AF136" i="50"/>
  <c r="AF153" i="50"/>
  <c r="AF102" i="50"/>
  <c r="AF119" i="50"/>
  <c r="F137" i="50"/>
  <c r="F154" i="50"/>
  <c r="F120" i="50"/>
  <c r="F103" i="50"/>
  <c r="N137" i="50"/>
  <c r="N154" i="50"/>
  <c r="N120" i="50"/>
  <c r="N103" i="50"/>
  <c r="V137" i="50"/>
  <c r="V154" i="50"/>
  <c r="V120" i="50"/>
  <c r="AD137" i="50"/>
  <c r="AD154" i="50"/>
  <c r="AD120" i="50"/>
  <c r="AD103" i="50"/>
  <c r="L138" i="50"/>
  <c r="L155" i="50"/>
  <c r="L121" i="50"/>
  <c r="L104" i="50"/>
  <c r="T138" i="50"/>
  <c r="T155" i="50"/>
  <c r="T121" i="50"/>
  <c r="AB138" i="50"/>
  <c r="AB155" i="50"/>
  <c r="AB121" i="50"/>
  <c r="AB104" i="50"/>
  <c r="AJ138" i="50"/>
  <c r="AJ155" i="50"/>
  <c r="AJ121" i="50"/>
  <c r="AJ104" i="50"/>
  <c r="J139" i="50"/>
  <c r="J156" i="50"/>
  <c r="J122" i="50"/>
  <c r="R139" i="50"/>
  <c r="R156" i="50"/>
  <c r="R122" i="50"/>
  <c r="R105" i="50"/>
  <c r="Z139" i="50"/>
  <c r="Z156" i="50"/>
  <c r="Z122" i="50"/>
  <c r="AH139" i="50"/>
  <c r="AH156" i="50"/>
  <c r="AH122" i="50"/>
  <c r="AH105" i="50"/>
  <c r="H157" i="50"/>
  <c r="H106" i="50"/>
  <c r="H123" i="50"/>
  <c r="P140" i="50"/>
  <c r="P157" i="50"/>
  <c r="P106" i="50"/>
  <c r="P123" i="50"/>
  <c r="X140" i="50"/>
  <c r="X157" i="50"/>
  <c r="X106" i="50"/>
  <c r="X123" i="50"/>
  <c r="AF140" i="50"/>
  <c r="AF157" i="50"/>
  <c r="AF106" i="50"/>
  <c r="AF123" i="50"/>
  <c r="S92" i="50"/>
  <c r="R93" i="50"/>
  <c r="P95" i="50"/>
  <c r="O96" i="50"/>
  <c r="N97" i="50"/>
  <c r="M98" i="50"/>
  <c r="L99" i="50"/>
  <c r="O100" i="50"/>
  <c r="W101" i="50"/>
  <c r="I104" i="50"/>
  <c r="AD109" i="50"/>
  <c r="AI114" i="50"/>
  <c r="AD129" i="50"/>
  <c r="Y147" i="50"/>
  <c r="AE143" i="50"/>
  <c r="AE109" i="50"/>
  <c r="AE126" i="50"/>
  <c r="AE92" i="50"/>
  <c r="S145" i="50"/>
  <c r="S128" i="50"/>
  <c r="S111" i="50"/>
  <c r="S94" i="50"/>
  <c r="W147" i="50"/>
  <c r="W130" i="50"/>
  <c r="W113" i="50"/>
  <c r="K149" i="50"/>
  <c r="K115" i="50"/>
  <c r="K98" i="50"/>
  <c r="K132" i="50"/>
  <c r="AG150" i="50"/>
  <c r="AG133" i="50"/>
  <c r="AG116" i="50"/>
  <c r="AG99" i="50"/>
  <c r="Y95" i="50"/>
  <c r="M143" i="50"/>
  <c r="M126" i="50"/>
  <c r="M109" i="50"/>
  <c r="M92" i="50"/>
  <c r="AC126" i="50"/>
  <c r="AC109" i="50"/>
  <c r="AC143" i="50"/>
  <c r="AC92" i="50"/>
  <c r="AK143" i="50"/>
  <c r="AK126" i="50"/>
  <c r="AK109" i="50"/>
  <c r="AK92" i="50"/>
  <c r="S144" i="50"/>
  <c r="S127" i="50"/>
  <c r="S110" i="50"/>
  <c r="AI144" i="50"/>
  <c r="AI127" i="50"/>
  <c r="AI110" i="50"/>
  <c r="Q145" i="50"/>
  <c r="Q111" i="50"/>
  <c r="Q128" i="50"/>
  <c r="AG145" i="50"/>
  <c r="AG128" i="50"/>
  <c r="AG111" i="50"/>
  <c r="O146" i="50"/>
  <c r="O129" i="50"/>
  <c r="O95" i="50"/>
  <c r="AC147" i="50"/>
  <c r="AC113" i="50"/>
  <c r="AC96" i="50"/>
  <c r="AC130" i="50"/>
  <c r="K148" i="50"/>
  <c r="K131" i="50"/>
  <c r="K97" i="50"/>
  <c r="K114" i="50"/>
  <c r="AA148" i="50"/>
  <c r="AA131" i="50"/>
  <c r="AA114" i="50"/>
  <c r="AA97" i="50"/>
  <c r="Q149" i="50"/>
  <c r="Q115" i="50"/>
  <c r="Q132" i="50"/>
  <c r="Q98" i="50"/>
  <c r="AG149" i="50"/>
  <c r="AG115" i="50"/>
  <c r="AG132" i="50"/>
  <c r="AG98" i="50"/>
  <c r="W150" i="50"/>
  <c r="W133" i="50"/>
  <c r="W116" i="50"/>
  <c r="W99" i="50"/>
  <c r="U117" i="50"/>
  <c r="U134" i="50"/>
  <c r="U100" i="50"/>
  <c r="U151" i="50"/>
  <c r="AK117" i="50"/>
  <c r="AK134" i="50"/>
  <c r="AK151" i="50"/>
  <c r="AK100" i="50"/>
  <c r="S152" i="50"/>
  <c r="S118" i="50"/>
  <c r="S101" i="50"/>
  <c r="S135" i="50"/>
  <c r="AI152" i="50"/>
  <c r="AI118" i="50"/>
  <c r="AI135" i="50"/>
  <c r="Q153" i="50"/>
  <c r="Q136" i="50"/>
  <c r="Q119" i="50"/>
  <c r="Q102" i="50"/>
  <c r="AG153" i="50"/>
  <c r="AG136" i="50"/>
  <c r="AG119" i="50"/>
  <c r="O137" i="50"/>
  <c r="O154" i="50"/>
  <c r="O103" i="50"/>
  <c r="O120" i="50"/>
  <c r="AE137" i="50"/>
  <c r="AE154" i="50"/>
  <c r="AE120" i="50"/>
  <c r="AE103" i="50"/>
  <c r="U138" i="50"/>
  <c r="U155" i="50"/>
  <c r="U121" i="50"/>
  <c r="AK138" i="50"/>
  <c r="AK155" i="50"/>
  <c r="AK121" i="50"/>
  <c r="AK104" i="50"/>
  <c r="S139" i="50"/>
  <c r="S156" i="50"/>
  <c r="S105" i="50"/>
  <c r="S122" i="50"/>
  <c r="AI139" i="50"/>
  <c r="AI156" i="50"/>
  <c r="AI105" i="50"/>
  <c r="Q140" i="50"/>
  <c r="Q157" i="50"/>
  <c r="Q123" i="50"/>
  <c r="Q106" i="50"/>
  <c r="AG140" i="50"/>
  <c r="AG157" i="50"/>
  <c r="AG123" i="50"/>
  <c r="AG106" i="50"/>
  <c r="S93" i="50"/>
  <c r="Q95" i="50"/>
  <c r="P96" i="50"/>
  <c r="O97" i="50"/>
  <c r="N98" i="50"/>
  <c r="M99" i="50"/>
  <c r="P100" i="50"/>
  <c r="AF109" i="50"/>
  <c r="S112" i="50"/>
  <c r="AK114" i="50"/>
  <c r="G130" i="50"/>
  <c r="X148" i="50"/>
  <c r="M152" i="50"/>
  <c r="M135" i="50"/>
  <c r="M101" i="50"/>
  <c r="M118" i="50"/>
  <c r="U135" i="50"/>
  <c r="U152" i="50"/>
  <c r="U118" i="50"/>
  <c r="U101" i="50"/>
  <c r="AC135" i="50"/>
  <c r="AC152" i="50"/>
  <c r="AC101" i="50"/>
  <c r="AK135" i="50"/>
  <c r="AK152" i="50"/>
  <c r="AK101" i="50"/>
  <c r="AK118" i="50"/>
  <c r="K136" i="50"/>
  <c r="K153" i="50"/>
  <c r="K119" i="50"/>
  <c r="S136" i="50"/>
  <c r="S119" i="50"/>
  <c r="S153" i="50"/>
  <c r="AA136" i="50"/>
  <c r="AA153" i="50"/>
  <c r="AA119" i="50"/>
  <c r="AI136" i="50"/>
  <c r="AI119" i="50"/>
  <c r="I154" i="50"/>
  <c r="I120" i="50"/>
  <c r="I137" i="50"/>
  <c r="Q154" i="50"/>
  <c r="Q137" i="50"/>
  <c r="Q120" i="50"/>
  <c r="Y154" i="50"/>
  <c r="Y137" i="50"/>
  <c r="Y120" i="50"/>
  <c r="AG154" i="50"/>
  <c r="AG120" i="50"/>
  <c r="AG137" i="50"/>
  <c r="G155" i="50"/>
  <c r="G138" i="50"/>
  <c r="G121" i="50"/>
  <c r="O155" i="50"/>
  <c r="O138" i="50"/>
  <c r="O121" i="50"/>
  <c r="W155" i="50"/>
  <c r="W138" i="50"/>
  <c r="W121" i="50"/>
  <c r="AE155" i="50"/>
  <c r="AE138" i="50"/>
  <c r="AE121" i="50"/>
  <c r="M139" i="50"/>
  <c r="M156" i="50"/>
  <c r="M105" i="50"/>
  <c r="U139" i="50"/>
  <c r="U156" i="50"/>
  <c r="U105" i="50"/>
  <c r="U122" i="50"/>
  <c r="AC139" i="50"/>
  <c r="AC156" i="50"/>
  <c r="AC122" i="50"/>
  <c r="AC105" i="50"/>
  <c r="AK139" i="50"/>
  <c r="AK156" i="50"/>
  <c r="AK122" i="50"/>
  <c r="AK105" i="50"/>
  <c r="K157" i="50"/>
  <c r="K123" i="50"/>
  <c r="S140" i="50"/>
  <c r="S157" i="50"/>
  <c r="S123" i="50"/>
  <c r="AA140" i="50"/>
  <c r="AA157" i="50"/>
  <c r="AA123" i="50"/>
  <c r="AI140" i="50"/>
  <c r="AI157" i="50"/>
  <c r="AI123" i="50"/>
  <c r="I103" i="50"/>
  <c r="AJ150" i="50"/>
  <c r="AJ116" i="50"/>
  <c r="J151" i="50"/>
  <c r="J134" i="50"/>
  <c r="J117" i="50"/>
  <c r="R151" i="50"/>
  <c r="R134" i="50"/>
  <c r="Z151" i="50"/>
  <c r="Z134" i="50"/>
  <c r="Z117" i="50"/>
  <c r="Z100" i="50"/>
  <c r="AH151" i="50"/>
  <c r="AH134" i="50"/>
  <c r="AH100" i="50"/>
  <c r="H152" i="50"/>
  <c r="H118" i="50"/>
  <c r="H135" i="50"/>
  <c r="P152" i="50"/>
  <c r="P118" i="50"/>
  <c r="P135" i="50"/>
  <c r="X135" i="50"/>
  <c r="X152" i="50"/>
  <c r="X118" i="50"/>
  <c r="AF135" i="50"/>
  <c r="AF152" i="50"/>
  <c r="AF118" i="50"/>
  <c r="F136" i="50"/>
  <c r="F153" i="50"/>
  <c r="N136" i="50"/>
  <c r="N153" i="50"/>
  <c r="N119" i="50"/>
  <c r="V136" i="50"/>
  <c r="V153" i="50"/>
  <c r="V119" i="50"/>
  <c r="AD136" i="50"/>
  <c r="AD153" i="50"/>
  <c r="AD119" i="50"/>
  <c r="L137" i="50"/>
  <c r="L154" i="50"/>
  <c r="L120" i="50"/>
  <c r="T137" i="50"/>
  <c r="T154" i="50"/>
  <c r="T120" i="50"/>
  <c r="AB137" i="50"/>
  <c r="AB154" i="50"/>
  <c r="AB120" i="50"/>
  <c r="AJ137" i="50"/>
  <c r="AJ154" i="50"/>
  <c r="AJ120" i="50"/>
  <c r="J138" i="50"/>
  <c r="J155" i="50"/>
  <c r="J104" i="50"/>
  <c r="R138" i="50"/>
  <c r="R155" i="50"/>
  <c r="R104" i="50"/>
  <c r="R121" i="50"/>
  <c r="Z138" i="50"/>
  <c r="Z155" i="50"/>
  <c r="Z104" i="50"/>
  <c r="AH138" i="50"/>
  <c r="AH155" i="50"/>
  <c r="AH104" i="50"/>
  <c r="AH121" i="50"/>
  <c r="H139" i="50"/>
  <c r="H122" i="50"/>
  <c r="H156" i="50"/>
  <c r="P139" i="50"/>
  <c r="P122" i="50"/>
  <c r="X139" i="50"/>
  <c r="X122" i="50"/>
  <c r="X156" i="50"/>
  <c r="AF139" i="50"/>
  <c r="AF122" i="50"/>
  <c r="AF156" i="50"/>
  <c r="F157" i="50"/>
  <c r="F140" i="50"/>
  <c r="F123" i="50"/>
  <c r="N157" i="50"/>
  <c r="N123" i="50"/>
  <c r="V157" i="50"/>
  <c r="V123" i="50"/>
  <c r="V140" i="50"/>
  <c r="AD157" i="50"/>
  <c r="AD123" i="50"/>
  <c r="AD140" i="50"/>
  <c r="N102" i="50"/>
  <c r="AI102" i="50"/>
  <c r="W104" i="50"/>
  <c r="K106" i="50"/>
  <c r="AA106" i="50"/>
  <c r="AH117" i="50"/>
  <c r="AK150" i="50"/>
  <c r="AK116" i="50"/>
  <c r="AK133" i="50"/>
  <c r="K151" i="50"/>
  <c r="K117" i="50"/>
  <c r="K134" i="50"/>
  <c r="S151" i="50"/>
  <c r="S117" i="50"/>
  <c r="S134" i="50"/>
  <c r="AA151" i="50"/>
  <c r="AA117" i="50"/>
  <c r="AA134" i="50"/>
  <c r="AI151" i="50"/>
  <c r="AI117" i="50"/>
  <c r="I152" i="50"/>
  <c r="I135" i="50"/>
  <c r="I118" i="50"/>
  <c r="I101" i="50"/>
  <c r="Q152" i="50"/>
  <c r="Q135" i="50"/>
  <c r="Q101" i="50"/>
  <c r="Y135" i="50"/>
  <c r="Y152" i="50"/>
  <c r="Y101" i="50"/>
  <c r="Y118" i="50"/>
  <c r="AG135" i="50"/>
  <c r="AG152" i="50"/>
  <c r="AG118" i="50"/>
  <c r="AG101" i="50"/>
  <c r="G136" i="50"/>
  <c r="G153" i="50"/>
  <c r="G119" i="50"/>
  <c r="O136" i="50"/>
  <c r="O153" i="50"/>
  <c r="O119" i="50"/>
  <c r="W136" i="50"/>
  <c r="W153" i="50"/>
  <c r="W119" i="50"/>
  <c r="AE136" i="50"/>
  <c r="AE153" i="50"/>
  <c r="AE119" i="50"/>
  <c r="M137" i="50"/>
  <c r="M154" i="50"/>
  <c r="M120" i="50"/>
  <c r="U137" i="50"/>
  <c r="U154" i="50"/>
  <c r="AC137" i="50"/>
  <c r="AC154" i="50"/>
  <c r="AC120" i="50"/>
  <c r="AK137" i="50"/>
  <c r="AK154" i="50"/>
  <c r="K138" i="50"/>
  <c r="K155" i="50"/>
  <c r="K121" i="50"/>
  <c r="S138" i="50"/>
  <c r="S155" i="50"/>
  <c r="S121" i="50"/>
  <c r="AA138" i="50"/>
  <c r="AA155" i="50"/>
  <c r="AA121" i="50"/>
  <c r="AI138" i="50"/>
  <c r="AI155" i="50"/>
  <c r="AI121" i="50"/>
  <c r="I139" i="50"/>
  <c r="I156" i="50"/>
  <c r="I105" i="50"/>
  <c r="I122" i="50"/>
  <c r="Q139" i="50"/>
  <c r="Q156" i="50"/>
  <c r="Q122" i="50"/>
  <c r="Q105" i="50"/>
  <c r="Y139" i="50"/>
  <c r="Y156" i="50"/>
  <c r="Y105" i="50"/>
  <c r="AG139" i="50"/>
  <c r="AG156" i="50"/>
  <c r="AG105" i="50"/>
  <c r="AG122" i="50"/>
  <c r="G157" i="50"/>
  <c r="G123" i="50"/>
  <c r="O123" i="50"/>
  <c r="O157" i="50"/>
  <c r="W140" i="50"/>
  <c r="W157" i="50"/>
  <c r="W123" i="50"/>
  <c r="AE140" i="50"/>
  <c r="AE123" i="50"/>
  <c r="R100" i="50"/>
  <c r="P101" i="50"/>
  <c r="O102" i="50"/>
  <c r="Y103" i="50"/>
  <c r="AJ103" i="50"/>
  <c r="AI104" i="50"/>
  <c r="N106" i="50"/>
  <c r="AD106" i="50"/>
  <c r="Z121" i="50"/>
  <c r="AJ133" i="50"/>
  <c r="R136" i="50"/>
  <c r="J100" i="50"/>
  <c r="S100" i="50"/>
  <c r="F102" i="50"/>
  <c r="AA102" i="50"/>
  <c r="AK103" i="50"/>
  <c r="O104" i="50"/>
  <c r="P105" i="50"/>
  <c r="AF105" i="50"/>
  <c r="O106" i="50"/>
  <c r="AE106" i="50"/>
  <c r="Q118" i="50"/>
  <c r="AI153" i="50"/>
  <c r="K100" i="50"/>
  <c r="H101" i="50"/>
  <c r="G102" i="50"/>
  <c r="Q103" i="50"/>
  <c r="AB103" i="50"/>
  <c r="AA104" i="50"/>
  <c r="P156" i="50"/>
  <c r="AF150" i="50"/>
  <c r="AF116" i="50"/>
  <c r="AF133" i="50"/>
  <c r="F151" i="50"/>
  <c r="F134" i="50"/>
  <c r="F100" i="50"/>
  <c r="F117" i="50"/>
  <c r="N151" i="50"/>
  <c r="N134" i="50"/>
  <c r="N100" i="50"/>
  <c r="V151" i="50"/>
  <c r="V134" i="50"/>
  <c r="V100" i="50"/>
  <c r="V117" i="50"/>
  <c r="AD151" i="50"/>
  <c r="AD134" i="50"/>
  <c r="AD100" i="50"/>
  <c r="L118" i="50"/>
  <c r="L135" i="50"/>
  <c r="L152" i="50"/>
  <c r="T135" i="50"/>
  <c r="T118" i="50"/>
  <c r="AB135" i="50"/>
  <c r="AB118" i="50"/>
  <c r="AB152" i="50"/>
  <c r="AJ135" i="50"/>
  <c r="AJ118" i="50"/>
  <c r="AJ152" i="50"/>
  <c r="J153" i="50"/>
  <c r="J136" i="50"/>
  <c r="J119" i="50"/>
  <c r="R153" i="50"/>
  <c r="R119" i="50"/>
  <c r="Z153" i="50"/>
  <c r="Z119" i="50"/>
  <c r="Z136" i="50"/>
  <c r="AH153" i="50"/>
  <c r="AH119" i="50"/>
  <c r="AH136" i="50"/>
  <c r="H154" i="50"/>
  <c r="H137" i="50"/>
  <c r="H120" i="50"/>
  <c r="P154" i="50"/>
  <c r="P137" i="50"/>
  <c r="P120" i="50"/>
  <c r="X154" i="50"/>
  <c r="X137" i="50"/>
  <c r="X120" i="50"/>
  <c r="AF154" i="50"/>
  <c r="AF137" i="50"/>
  <c r="AF120" i="50"/>
  <c r="F138" i="50"/>
  <c r="F155" i="50"/>
  <c r="F121" i="50"/>
  <c r="F104" i="50"/>
  <c r="N138" i="50"/>
  <c r="N155" i="50"/>
  <c r="N104" i="50"/>
  <c r="V138" i="50"/>
  <c r="V155" i="50"/>
  <c r="V121" i="50"/>
  <c r="V104" i="50"/>
  <c r="AD138" i="50"/>
  <c r="AD155" i="50"/>
  <c r="AD104" i="50"/>
  <c r="L139" i="50"/>
  <c r="L156" i="50"/>
  <c r="L122" i="50"/>
  <c r="T139" i="50"/>
  <c r="T156" i="50"/>
  <c r="T122" i="50"/>
  <c r="AB139" i="50"/>
  <c r="AB156" i="50"/>
  <c r="AB122" i="50"/>
  <c r="AJ139" i="50"/>
  <c r="AJ156" i="50"/>
  <c r="AJ122" i="50"/>
  <c r="J157" i="50"/>
  <c r="J123" i="50"/>
  <c r="J106" i="50"/>
  <c r="R140" i="50"/>
  <c r="R157" i="50"/>
  <c r="R123" i="50"/>
  <c r="R106" i="50"/>
  <c r="Z140" i="50"/>
  <c r="Z157" i="50"/>
  <c r="Z123" i="50"/>
  <c r="Z106" i="50"/>
  <c r="AH140" i="50"/>
  <c r="AH157" i="50"/>
  <c r="AH106" i="50"/>
  <c r="AJ99" i="50"/>
  <c r="T101" i="50"/>
  <c r="S102" i="50"/>
  <c r="AD102" i="50"/>
  <c r="H103" i="50"/>
  <c r="AC103" i="50"/>
  <c r="G104" i="50"/>
  <c r="T105" i="50"/>
  <c r="AJ105" i="50"/>
  <c r="S106" i="50"/>
  <c r="AI106" i="50"/>
  <c r="AC118" i="50"/>
  <c r="U120" i="50"/>
  <c r="M122" i="50"/>
  <c r="AH123" i="50"/>
  <c r="AE157" i="50"/>
  <c r="D22" i="49" l="1"/>
  <c r="D21" i="49"/>
  <c r="G23" i="50"/>
  <c r="I23" i="50"/>
  <c r="D20" i="49"/>
  <c r="K23" i="50"/>
  <c r="E22" i="50"/>
  <c r="E23" i="50"/>
  <c r="G22" i="50"/>
  <c r="D6" i="49"/>
  <c r="C23" i="49"/>
  <c r="D14" i="49"/>
  <c r="D15" i="49"/>
  <c r="E134" i="50"/>
  <c r="H15" i="50" s="1"/>
  <c r="I15" i="50" s="1"/>
  <c r="E113" i="50"/>
  <c r="E111" i="50"/>
  <c r="E106" i="50"/>
  <c r="D21" i="50" s="1"/>
  <c r="E21" i="50" s="1"/>
  <c r="E155" i="50"/>
  <c r="J19" i="50" s="1"/>
  <c r="K19" i="50" s="1"/>
  <c r="E119" i="50"/>
  <c r="E152" i="50"/>
  <c r="J16" i="50" s="1"/>
  <c r="K16" i="50" s="1"/>
  <c r="E127" i="50"/>
  <c r="H8" i="50" s="1"/>
  <c r="I8" i="50" s="1"/>
  <c r="E121" i="50"/>
  <c r="E100" i="50"/>
  <c r="D15" i="50" s="1"/>
  <c r="E15" i="50" s="1"/>
  <c r="E99" i="50"/>
  <c r="D14" i="50" s="1"/>
  <c r="E14" i="50" s="1"/>
  <c r="E146" i="50"/>
  <c r="J10" i="50" s="1"/>
  <c r="K10" i="50" s="1"/>
  <c r="E118" i="50"/>
  <c r="E114" i="50"/>
  <c r="E148" i="50"/>
  <c r="J12" i="50" s="1"/>
  <c r="K12" i="50" s="1"/>
  <c r="E138" i="50"/>
  <c r="H19" i="50" s="1"/>
  <c r="I19" i="50" s="1"/>
  <c r="E151" i="50"/>
  <c r="J15" i="50" s="1"/>
  <c r="K15" i="50" s="1"/>
  <c r="E133" i="50"/>
  <c r="H14" i="50" s="1"/>
  <c r="I14" i="50" s="1"/>
  <c r="E98" i="50"/>
  <c r="D13" i="50" s="1"/>
  <c r="E13" i="50" s="1"/>
  <c r="E128" i="50"/>
  <c r="H9" i="50" s="1"/>
  <c r="I9" i="50" s="1"/>
  <c r="E93" i="50"/>
  <c r="D8" i="50" s="1"/>
  <c r="E8" i="50" s="1"/>
  <c r="E109" i="50"/>
  <c r="E116" i="50"/>
  <c r="E145" i="50"/>
  <c r="J9" i="50" s="1"/>
  <c r="K9" i="50" s="1"/>
  <c r="E105" i="50"/>
  <c r="D20" i="50" s="1"/>
  <c r="E20" i="50" s="1"/>
  <c r="E110" i="50"/>
  <c r="E92" i="50"/>
  <c r="E123" i="50"/>
  <c r="F21" i="50" s="1"/>
  <c r="G21" i="50" s="1"/>
  <c r="E103" i="50"/>
  <c r="D18" i="50" s="1"/>
  <c r="E18" i="50" s="1"/>
  <c r="E122" i="50"/>
  <c r="E144" i="50"/>
  <c r="J8" i="50" s="1"/>
  <c r="K8" i="50" s="1"/>
  <c r="E96" i="50"/>
  <c r="D11" i="50" s="1"/>
  <c r="E11" i="50" s="1"/>
  <c r="E126" i="50"/>
  <c r="H7" i="50" s="1"/>
  <c r="I7" i="50" s="1"/>
  <c r="E140" i="50"/>
  <c r="H22" i="50" s="1"/>
  <c r="I22" i="50" s="1"/>
  <c r="E153" i="50"/>
  <c r="J17" i="50" s="1"/>
  <c r="K17" i="50" s="1"/>
  <c r="E120" i="50"/>
  <c r="E95" i="50"/>
  <c r="D10" i="50" s="1"/>
  <c r="E10" i="50" s="1"/>
  <c r="E97" i="50"/>
  <c r="D12" i="50" s="1"/>
  <c r="E12" i="50" s="1"/>
  <c r="E115" i="50"/>
  <c r="E139" i="50"/>
  <c r="E130" i="50"/>
  <c r="H11" i="50" s="1"/>
  <c r="I11" i="50" s="1"/>
  <c r="E143" i="50"/>
  <c r="J7" i="50" s="1"/>
  <c r="K7" i="50" s="1"/>
  <c r="E157" i="50"/>
  <c r="J22" i="50" s="1"/>
  <c r="K22" i="50" s="1"/>
  <c r="E136" i="50"/>
  <c r="H17" i="50" s="1"/>
  <c r="I17" i="50" s="1"/>
  <c r="E154" i="50"/>
  <c r="J18" i="50" s="1"/>
  <c r="K18" i="50" s="1"/>
  <c r="E112" i="50"/>
  <c r="E132" i="50"/>
  <c r="H13" i="50" s="1"/>
  <c r="I13" i="50" s="1"/>
  <c r="E156" i="50"/>
  <c r="E101" i="50"/>
  <c r="D16" i="50" s="1"/>
  <c r="E16" i="50" s="1"/>
  <c r="E147" i="50"/>
  <c r="J11" i="50" s="1"/>
  <c r="K11" i="50" s="1"/>
  <c r="E150" i="50"/>
  <c r="J14" i="50" s="1"/>
  <c r="K14" i="50" s="1"/>
  <c r="E94" i="50"/>
  <c r="D9" i="50" s="1"/>
  <c r="E9" i="50" s="1"/>
  <c r="E104" i="50"/>
  <c r="D19" i="50" s="1"/>
  <c r="E19" i="50" s="1"/>
  <c r="E117" i="50"/>
  <c r="E102" i="50"/>
  <c r="D17" i="50" s="1"/>
  <c r="E17" i="50" s="1"/>
  <c r="E137" i="50"/>
  <c r="H18" i="50" s="1"/>
  <c r="I18" i="50" s="1"/>
  <c r="E129" i="50"/>
  <c r="H10" i="50" s="1"/>
  <c r="I10" i="50" s="1"/>
  <c r="E149" i="50"/>
  <c r="J13" i="50" s="1"/>
  <c r="K13" i="50" s="1"/>
  <c r="E135" i="50"/>
  <c r="H16" i="50" s="1"/>
  <c r="I16" i="50" s="1"/>
  <c r="E131" i="50"/>
  <c r="H12" i="50" s="1"/>
  <c r="I12" i="50" s="1"/>
  <c r="D12" i="49"/>
  <c r="D18" i="49"/>
  <c r="D10" i="49"/>
  <c r="D11" i="49"/>
  <c r="D17" i="49"/>
  <c r="D9" i="49"/>
  <c r="D16" i="49"/>
  <c r="D19" i="49"/>
  <c r="D13" i="49"/>
  <c r="D7" i="49"/>
  <c r="D8" i="49"/>
  <c r="D7" i="50" l="1"/>
  <c r="E7" i="50" s="1"/>
  <c r="F7" i="50"/>
  <c r="G7" i="50" s="1"/>
  <c r="F15" i="50"/>
  <c r="G15" i="50" s="1"/>
  <c r="F10" i="50"/>
  <c r="G10" i="50" s="1"/>
  <c r="F16" i="50"/>
  <c r="G16" i="50" s="1"/>
  <c r="F19" i="50"/>
  <c r="G19" i="50" s="1"/>
  <c r="J20" i="50"/>
  <c r="K20" i="50" s="1"/>
  <c r="J21" i="50"/>
  <c r="K21" i="50" s="1"/>
  <c r="H20" i="50"/>
  <c r="I20" i="50" s="1"/>
  <c r="H21" i="50"/>
  <c r="I21" i="50" s="1"/>
  <c r="F18" i="50"/>
  <c r="G18" i="50" s="1"/>
  <c r="F13" i="50"/>
  <c r="G13" i="50" s="1"/>
  <c r="F14" i="50"/>
  <c r="G14" i="50" s="1"/>
  <c r="F9" i="50"/>
  <c r="G9" i="50" s="1"/>
  <c r="F20" i="50"/>
  <c r="G20" i="50" s="1"/>
  <c r="F8" i="50"/>
  <c r="G8" i="50" s="1"/>
  <c r="F12" i="50"/>
  <c r="G12" i="50" s="1"/>
  <c r="F17" i="50"/>
  <c r="G17" i="50" s="1"/>
  <c r="F11" i="50"/>
  <c r="G11" i="50" s="1"/>
  <c r="K22" i="19"/>
  <c r="L22" i="19"/>
  <c r="M22" i="19"/>
  <c r="N22" i="19"/>
  <c r="O22" i="19"/>
  <c r="P22" i="19"/>
  <c r="Q22" i="19"/>
  <c r="R22" i="19"/>
  <c r="S22" i="19"/>
  <c r="T22" i="19"/>
  <c r="U22" i="19"/>
  <c r="V22" i="19"/>
  <c r="W22" i="19"/>
  <c r="X22" i="19"/>
  <c r="Y22" i="19"/>
  <c r="Z22" i="19"/>
  <c r="AA22" i="19"/>
  <c r="AB22" i="19"/>
  <c r="AC22" i="19"/>
  <c r="AD22" i="19"/>
  <c r="AE22" i="19"/>
  <c r="AF22" i="19"/>
  <c r="AG22" i="19"/>
  <c r="AH22" i="19"/>
  <c r="AI22" i="19"/>
  <c r="AJ22" i="19"/>
  <c r="AK22" i="19"/>
  <c r="AL22" i="19"/>
  <c r="AM22" i="19"/>
  <c r="AN22" i="19"/>
  <c r="AO22" i="19"/>
  <c r="K23" i="19"/>
  <c r="L23" i="19"/>
  <c r="M23" i="19"/>
  <c r="N23" i="19"/>
  <c r="O23" i="19"/>
  <c r="P23" i="19"/>
  <c r="Q23" i="19"/>
  <c r="R23" i="19"/>
  <c r="S23" i="19"/>
  <c r="T23" i="19"/>
  <c r="U23" i="19"/>
  <c r="V23" i="19"/>
  <c r="W23" i="19"/>
  <c r="X23" i="19"/>
  <c r="Y23" i="19"/>
  <c r="Z23" i="19"/>
  <c r="AA23" i="19"/>
  <c r="AB23" i="19"/>
  <c r="AC23" i="19"/>
  <c r="AD23" i="19"/>
  <c r="AE23" i="19"/>
  <c r="AF23" i="19"/>
  <c r="AG23" i="19"/>
  <c r="AH23" i="19"/>
  <c r="AI23" i="19"/>
  <c r="AJ23" i="19"/>
  <c r="AK23" i="19"/>
  <c r="AL23" i="19"/>
  <c r="AM23" i="19"/>
  <c r="AN23" i="19"/>
  <c r="AO23" i="19"/>
  <c r="K24" i="19"/>
  <c r="L24" i="19"/>
  <c r="M24" i="19"/>
  <c r="N24" i="19"/>
  <c r="O24" i="19"/>
  <c r="P24" i="19"/>
  <c r="Q24" i="19"/>
  <c r="R24" i="19"/>
  <c r="S24" i="19"/>
  <c r="T24" i="19"/>
  <c r="U24" i="19"/>
  <c r="V24" i="19"/>
  <c r="W24" i="19"/>
  <c r="X24" i="19"/>
  <c r="Y24" i="19"/>
  <c r="Z24" i="19"/>
  <c r="AA24" i="19"/>
  <c r="AB24" i="19"/>
  <c r="AC24" i="19"/>
  <c r="AD24" i="19"/>
  <c r="AE24" i="19"/>
  <c r="AF24" i="19"/>
  <c r="AG24" i="19"/>
  <c r="AH24" i="19"/>
  <c r="AI24" i="19"/>
  <c r="AJ24" i="19"/>
  <c r="AK24" i="19"/>
  <c r="AL24" i="19"/>
  <c r="AM24" i="19"/>
  <c r="AN24" i="19"/>
  <c r="AO24" i="19"/>
  <c r="K25" i="19"/>
  <c r="L25" i="19"/>
  <c r="M25" i="19"/>
  <c r="N25" i="19"/>
  <c r="O25" i="19"/>
  <c r="P25" i="19"/>
  <c r="Q25" i="19"/>
  <c r="R25" i="19"/>
  <c r="S25" i="19"/>
  <c r="T25" i="19"/>
  <c r="U25" i="19"/>
  <c r="V25" i="19"/>
  <c r="W25" i="19"/>
  <c r="X25" i="19"/>
  <c r="Y25" i="19"/>
  <c r="Z25" i="19"/>
  <c r="AA25" i="19"/>
  <c r="AB25" i="19"/>
  <c r="AC25" i="19"/>
  <c r="AD25" i="19"/>
  <c r="AE25" i="19"/>
  <c r="AF25" i="19"/>
  <c r="AG25" i="19"/>
  <c r="AH25" i="19"/>
  <c r="AI25" i="19"/>
  <c r="AJ25" i="19"/>
  <c r="AK25" i="19"/>
  <c r="AL25" i="19"/>
  <c r="AM25" i="19"/>
  <c r="AN25" i="19"/>
  <c r="AO25" i="19"/>
  <c r="K26" i="19"/>
  <c r="L26" i="19"/>
  <c r="M26" i="19"/>
  <c r="N26" i="19"/>
  <c r="O26" i="19"/>
  <c r="P26" i="19"/>
  <c r="Q26" i="19"/>
  <c r="R26" i="19"/>
  <c r="S26" i="19"/>
  <c r="T26" i="19"/>
  <c r="U26" i="19"/>
  <c r="V26" i="19"/>
  <c r="W26" i="19"/>
  <c r="X26" i="19"/>
  <c r="Y26" i="19"/>
  <c r="Z26" i="19"/>
  <c r="AA26" i="19"/>
  <c r="AB26" i="19"/>
  <c r="AC26" i="19"/>
  <c r="AD26" i="19"/>
  <c r="AE26" i="19"/>
  <c r="AF26" i="19"/>
  <c r="AG26" i="19"/>
  <c r="AH26" i="19"/>
  <c r="AI26" i="19"/>
  <c r="AJ26" i="19"/>
  <c r="AK26" i="19"/>
  <c r="AL26" i="19"/>
  <c r="AM26" i="19"/>
  <c r="AN26" i="19"/>
  <c r="AO26" i="19"/>
  <c r="K27" i="19"/>
  <c r="L27" i="19"/>
  <c r="M27" i="19"/>
  <c r="N27" i="19"/>
  <c r="O27" i="19"/>
  <c r="P27" i="19"/>
  <c r="Q27" i="19"/>
  <c r="R27" i="19"/>
  <c r="S27" i="19"/>
  <c r="T27" i="19"/>
  <c r="U27" i="19"/>
  <c r="V27" i="19"/>
  <c r="W27" i="19"/>
  <c r="X27" i="19"/>
  <c r="Y27" i="19"/>
  <c r="Z27" i="19"/>
  <c r="AA27" i="19"/>
  <c r="AB27" i="19"/>
  <c r="AC27" i="19"/>
  <c r="AD27" i="19"/>
  <c r="AE27" i="19"/>
  <c r="AF27" i="19"/>
  <c r="AG27" i="19"/>
  <c r="AH27" i="19"/>
  <c r="AI27" i="19"/>
  <c r="AJ27" i="19"/>
  <c r="AK27" i="19"/>
  <c r="AL27" i="19"/>
  <c r="AM27" i="19"/>
  <c r="AN27" i="19"/>
  <c r="AO27" i="19"/>
  <c r="K28" i="19"/>
  <c r="L28" i="19"/>
  <c r="M28" i="19"/>
  <c r="N28" i="19"/>
  <c r="O28" i="19"/>
  <c r="P28" i="19"/>
  <c r="Q28" i="19"/>
  <c r="R28" i="19"/>
  <c r="S28" i="19"/>
  <c r="T28" i="19"/>
  <c r="U28" i="19"/>
  <c r="V28" i="19"/>
  <c r="W28" i="19"/>
  <c r="X28" i="19"/>
  <c r="Y28" i="19"/>
  <c r="Z28" i="19"/>
  <c r="AA28" i="19"/>
  <c r="AB28" i="19"/>
  <c r="AC28" i="19"/>
  <c r="AD28" i="19"/>
  <c r="AE28" i="19"/>
  <c r="AF28" i="19"/>
  <c r="AG28" i="19"/>
  <c r="AH28" i="19"/>
  <c r="AI28" i="19"/>
  <c r="AJ28" i="19"/>
  <c r="AK28" i="19"/>
  <c r="AL28" i="19"/>
  <c r="AM28" i="19"/>
  <c r="AN28" i="19"/>
  <c r="AO28" i="19"/>
  <c r="K29" i="19"/>
  <c r="L29" i="19"/>
  <c r="M29" i="19"/>
  <c r="N29" i="19"/>
  <c r="O29" i="19"/>
  <c r="P29" i="19"/>
  <c r="Q29" i="19"/>
  <c r="R29" i="19"/>
  <c r="S29" i="19"/>
  <c r="T29" i="19"/>
  <c r="U29" i="19"/>
  <c r="V29" i="19"/>
  <c r="W29" i="19"/>
  <c r="X29" i="19"/>
  <c r="Y29" i="19"/>
  <c r="Z29" i="19"/>
  <c r="AA29" i="19"/>
  <c r="AB29" i="19"/>
  <c r="AC29" i="19"/>
  <c r="AD29" i="19"/>
  <c r="AE29" i="19"/>
  <c r="AF29" i="19"/>
  <c r="AG29" i="19"/>
  <c r="AH29" i="19"/>
  <c r="AI29" i="19"/>
  <c r="AJ29" i="19"/>
  <c r="AK29" i="19"/>
  <c r="AL29" i="19"/>
  <c r="AM29" i="19"/>
  <c r="AN29" i="19"/>
  <c r="AO29" i="19"/>
  <c r="J29" i="19"/>
  <c r="J28" i="19"/>
  <c r="J27" i="19"/>
  <c r="J26" i="19"/>
  <c r="J25" i="19"/>
  <c r="J24" i="19"/>
  <c r="J23" i="19"/>
  <c r="J22" i="19"/>
  <c r="H623" i="1" l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F70" i="11" s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70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F126" i="6" s="1"/>
  <c r="H180" i="1"/>
  <c r="F125" i="6" s="1"/>
  <c r="H179" i="1"/>
  <c r="F124" i="6" s="1"/>
  <c r="H178" i="1"/>
  <c r="F123" i="6" s="1"/>
  <c r="H177" i="1"/>
  <c r="H176" i="1"/>
  <c r="H175" i="1"/>
  <c r="H174" i="1"/>
  <c r="H173" i="1"/>
  <c r="H172" i="1"/>
  <c r="H171" i="1"/>
  <c r="H170" i="1"/>
  <c r="H169" i="1"/>
  <c r="F128" i="6" s="1"/>
  <c r="H168" i="1"/>
  <c r="H167" i="1"/>
  <c r="H166" i="1"/>
  <c r="F127" i="6" s="1"/>
  <c r="H165" i="1"/>
  <c r="H164" i="1"/>
  <c r="F122" i="6" s="1"/>
  <c r="H163" i="1"/>
  <c r="H162" i="1"/>
  <c r="F121" i="6" s="1"/>
  <c r="H161" i="1"/>
  <c r="F120" i="6" s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F119" i="6" s="1"/>
  <c r="H99" i="1"/>
  <c r="H98" i="1"/>
  <c r="F118" i="6" s="1"/>
  <c r="H97" i="1"/>
  <c r="F117" i="6" s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F544" i="1"/>
  <c r="G544" i="1"/>
  <c r="I544" i="1"/>
  <c r="F545" i="1"/>
  <c r="G545" i="1"/>
  <c r="I545" i="1"/>
  <c r="F546" i="1"/>
  <c r="G546" i="1"/>
  <c r="I546" i="1"/>
  <c r="F547" i="1"/>
  <c r="G547" i="1"/>
  <c r="I547" i="1"/>
  <c r="F548" i="1"/>
  <c r="G548" i="1"/>
  <c r="I548" i="1"/>
  <c r="F549" i="1"/>
  <c r="G549" i="1"/>
  <c r="I549" i="1"/>
  <c r="F550" i="1"/>
  <c r="G550" i="1"/>
  <c r="I550" i="1"/>
  <c r="F551" i="1"/>
  <c r="G551" i="1"/>
  <c r="I551" i="1"/>
  <c r="F552" i="1"/>
  <c r="G552" i="1"/>
  <c r="I552" i="1"/>
  <c r="F553" i="1"/>
  <c r="G553" i="1"/>
  <c r="I553" i="1"/>
  <c r="F554" i="1"/>
  <c r="G554" i="1"/>
  <c r="I554" i="1"/>
  <c r="F555" i="1"/>
  <c r="G555" i="1"/>
  <c r="I555" i="1"/>
  <c r="F556" i="1"/>
  <c r="G556" i="1"/>
  <c r="I556" i="1"/>
  <c r="F557" i="1"/>
  <c r="G557" i="1"/>
  <c r="I557" i="1"/>
  <c r="F558" i="1"/>
  <c r="G558" i="1"/>
  <c r="I558" i="1"/>
  <c r="F559" i="1"/>
  <c r="G559" i="1"/>
  <c r="I559" i="1"/>
  <c r="F560" i="1"/>
  <c r="G560" i="1"/>
  <c r="I560" i="1"/>
  <c r="F561" i="1"/>
  <c r="G561" i="1"/>
  <c r="I561" i="1"/>
  <c r="F562" i="1"/>
  <c r="G562" i="1"/>
  <c r="I562" i="1"/>
  <c r="F563" i="1"/>
  <c r="G563" i="1"/>
  <c r="I563" i="1"/>
  <c r="F564" i="1"/>
  <c r="G564" i="1"/>
  <c r="I564" i="1"/>
  <c r="F565" i="1"/>
  <c r="G565" i="1"/>
  <c r="I565" i="1"/>
  <c r="F566" i="1"/>
  <c r="G566" i="1"/>
  <c r="I566" i="1"/>
  <c r="F567" i="1"/>
  <c r="G567" i="1"/>
  <c r="I567" i="1"/>
  <c r="F568" i="1"/>
  <c r="G568" i="1"/>
  <c r="I568" i="1"/>
  <c r="F569" i="1"/>
  <c r="G569" i="1"/>
  <c r="I569" i="1"/>
  <c r="F570" i="1"/>
  <c r="G570" i="1"/>
  <c r="I570" i="1"/>
  <c r="F571" i="1"/>
  <c r="G571" i="1"/>
  <c r="I571" i="1"/>
  <c r="F572" i="1"/>
  <c r="G572" i="1"/>
  <c r="I572" i="1"/>
  <c r="F573" i="1"/>
  <c r="G573" i="1"/>
  <c r="I573" i="1"/>
  <c r="F574" i="1"/>
  <c r="G574" i="1"/>
  <c r="I574" i="1"/>
  <c r="F575" i="1"/>
  <c r="G575" i="1"/>
  <c r="I575" i="1"/>
  <c r="F576" i="1"/>
  <c r="G576" i="1"/>
  <c r="I576" i="1"/>
  <c r="F577" i="1"/>
  <c r="G577" i="1"/>
  <c r="I577" i="1"/>
  <c r="F578" i="1"/>
  <c r="G578" i="1"/>
  <c r="I578" i="1"/>
  <c r="F579" i="1"/>
  <c r="G579" i="1"/>
  <c r="I579" i="1"/>
  <c r="F580" i="1"/>
  <c r="G580" i="1"/>
  <c r="I580" i="1"/>
  <c r="F581" i="1"/>
  <c r="G581" i="1"/>
  <c r="I581" i="1"/>
  <c r="F582" i="1"/>
  <c r="G582" i="1"/>
  <c r="I582" i="1"/>
  <c r="F583" i="1"/>
  <c r="G583" i="1"/>
  <c r="I583" i="1"/>
  <c r="F584" i="1"/>
  <c r="G584" i="1"/>
  <c r="I584" i="1"/>
  <c r="F585" i="1"/>
  <c r="G585" i="1"/>
  <c r="I585" i="1"/>
  <c r="F586" i="1"/>
  <c r="G586" i="1"/>
  <c r="I586" i="1"/>
  <c r="F587" i="1"/>
  <c r="G587" i="1"/>
  <c r="I587" i="1"/>
  <c r="F588" i="1"/>
  <c r="G588" i="1"/>
  <c r="I588" i="1"/>
  <c r="F589" i="1"/>
  <c r="G589" i="1"/>
  <c r="I589" i="1"/>
  <c r="F590" i="1"/>
  <c r="G590" i="1"/>
  <c r="I590" i="1"/>
  <c r="F591" i="1"/>
  <c r="G591" i="1"/>
  <c r="I591" i="1"/>
  <c r="F592" i="1"/>
  <c r="G592" i="1"/>
  <c r="I592" i="1"/>
  <c r="F593" i="1"/>
  <c r="G593" i="1"/>
  <c r="I593" i="1"/>
  <c r="F594" i="1"/>
  <c r="G594" i="1"/>
  <c r="I594" i="1"/>
  <c r="F595" i="1"/>
  <c r="G595" i="1"/>
  <c r="I595" i="1"/>
  <c r="F596" i="1"/>
  <c r="G596" i="1"/>
  <c r="I596" i="1"/>
  <c r="F597" i="1"/>
  <c r="G597" i="1"/>
  <c r="I597" i="1"/>
  <c r="F598" i="1"/>
  <c r="G598" i="1"/>
  <c r="I598" i="1"/>
  <c r="F599" i="1"/>
  <c r="G599" i="1"/>
  <c r="I599" i="1"/>
  <c r="F600" i="1"/>
  <c r="G600" i="1"/>
  <c r="I600" i="1"/>
  <c r="F601" i="1"/>
  <c r="G601" i="1"/>
  <c r="I601" i="1"/>
  <c r="F602" i="1"/>
  <c r="G602" i="1"/>
  <c r="I602" i="1"/>
  <c r="F603" i="1"/>
  <c r="G603" i="1"/>
  <c r="I603" i="1"/>
  <c r="F604" i="1"/>
  <c r="G604" i="1"/>
  <c r="I604" i="1"/>
  <c r="F605" i="1"/>
  <c r="G605" i="1"/>
  <c r="I605" i="1"/>
  <c r="F606" i="1"/>
  <c r="G606" i="1"/>
  <c r="I606" i="1"/>
  <c r="F607" i="1"/>
  <c r="G607" i="1"/>
  <c r="I607" i="1"/>
  <c r="F608" i="1"/>
  <c r="G608" i="1"/>
  <c r="I608" i="1"/>
  <c r="F609" i="1"/>
  <c r="G609" i="1"/>
  <c r="I609" i="1"/>
  <c r="F610" i="1"/>
  <c r="G610" i="1"/>
  <c r="I610" i="1"/>
  <c r="F611" i="1"/>
  <c r="G611" i="1"/>
  <c r="I611" i="1"/>
  <c r="F612" i="1"/>
  <c r="G612" i="1"/>
  <c r="I612" i="1"/>
  <c r="F613" i="1"/>
  <c r="G613" i="1"/>
  <c r="I613" i="1"/>
  <c r="F614" i="1"/>
  <c r="G614" i="1"/>
  <c r="I614" i="1"/>
  <c r="F615" i="1"/>
  <c r="G615" i="1"/>
  <c r="I615" i="1"/>
  <c r="F616" i="1"/>
  <c r="G616" i="1"/>
  <c r="I616" i="1"/>
  <c r="F617" i="1"/>
  <c r="G617" i="1"/>
  <c r="I617" i="1"/>
  <c r="F618" i="1"/>
  <c r="G618" i="1"/>
  <c r="I618" i="1"/>
  <c r="F619" i="1"/>
  <c r="G619" i="1"/>
  <c r="I619" i="1"/>
  <c r="F620" i="1"/>
  <c r="G620" i="1"/>
  <c r="I620" i="1"/>
  <c r="F621" i="1"/>
  <c r="G621" i="1"/>
  <c r="I621" i="1"/>
  <c r="F622" i="1"/>
  <c r="G622" i="1"/>
  <c r="I622" i="1"/>
  <c r="F623" i="1"/>
  <c r="G623" i="1"/>
  <c r="I623" i="1"/>
  <c r="AO13" i="19"/>
  <c r="AN13" i="19"/>
  <c r="AM13" i="19"/>
  <c r="AL13" i="19"/>
  <c r="AK13" i="19"/>
  <c r="AJ13" i="19"/>
  <c r="AI13" i="19"/>
  <c r="AH13" i="19"/>
  <c r="AG13" i="19"/>
  <c r="AF13" i="19"/>
  <c r="AE13" i="19"/>
  <c r="AD13" i="19"/>
  <c r="AC13" i="19"/>
  <c r="AB13" i="19"/>
  <c r="AA13" i="19"/>
  <c r="Z13" i="19"/>
  <c r="Y13" i="19"/>
  <c r="X13" i="19"/>
  <c r="W13" i="19"/>
  <c r="V13" i="19"/>
  <c r="U13" i="19"/>
  <c r="T13" i="19"/>
  <c r="S13" i="19"/>
  <c r="R13" i="19"/>
  <c r="Q13" i="19"/>
  <c r="P13" i="19"/>
  <c r="O13" i="19"/>
  <c r="N13" i="19"/>
  <c r="M13" i="19"/>
  <c r="L13" i="19"/>
  <c r="K13" i="19"/>
  <c r="J13" i="19"/>
  <c r="AO12" i="19"/>
  <c r="AN12" i="19"/>
  <c r="AM12" i="19"/>
  <c r="AL12" i="19"/>
  <c r="AK12" i="19"/>
  <c r="AJ12" i="19"/>
  <c r="AI12" i="19"/>
  <c r="AH12" i="19"/>
  <c r="AG12" i="19"/>
  <c r="AF12" i="19"/>
  <c r="AE12" i="19"/>
  <c r="AD12" i="19"/>
  <c r="AC12" i="19"/>
  <c r="AB12" i="19"/>
  <c r="AA12" i="19"/>
  <c r="Z12" i="19"/>
  <c r="Y12" i="19"/>
  <c r="X12" i="19"/>
  <c r="W12" i="19"/>
  <c r="V12" i="19"/>
  <c r="U12" i="19"/>
  <c r="T12" i="19"/>
  <c r="S12" i="19"/>
  <c r="R12" i="19"/>
  <c r="Q12" i="19"/>
  <c r="P12" i="19"/>
  <c r="O12" i="19"/>
  <c r="N12" i="19"/>
  <c r="M12" i="19"/>
  <c r="L12" i="19"/>
  <c r="K12" i="19"/>
  <c r="J12" i="19"/>
  <c r="AO11" i="19"/>
  <c r="AN11" i="19"/>
  <c r="AM11" i="19"/>
  <c r="AL11" i="19"/>
  <c r="AK11" i="19"/>
  <c r="AJ11" i="19"/>
  <c r="AI11" i="19"/>
  <c r="AH11" i="19"/>
  <c r="AG11" i="19"/>
  <c r="AF11" i="19"/>
  <c r="AE11" i="19"/>
  <c r="AD11" i="19"/>
  <c r="AC11" i="19"/>
  <c r="AB11" i="19"/>
  <c r="AA11" i="19"/>
  <c r="Z11" i="19"/>
  <c r="Y11" i="19"/>
  <c r="X11" i="19"/>
  <c r="W11" i="19"/>
  <c r="V11" i="19"/>
  <c r="U11" i="19"/>
  <c r="T11" i="19"/>
  <c r="S11" i="19"/>
  <c r="R11" i="19"/>
  <c r="Q11" i="19"/>
  <c r="P11" i="19"/>
  <c r="O11" i="19"/>
  <c r="N11" i="19"/>
  <c r="M11" i="19"/>
  <c r="L11" i="19"/>
  <c r="K11" i="19"/>
  <c r="J11" i="19"/>
  <c r="AO10" i="19"/>
  <c r="AN10" i="19"/>
  <c r="AM10" i="19"/>
  <c r="AL10" i="19"/>
  <c r="AK10" i="19"/>
  <c r="AJ10" i="19"/>
  <c r="AI10" i="19"/>
  <c r="AH10" i="19"/>
  <c r="AG10" i="19"/>
  <c r="AF10" i="19"/>
  <c r="AE10" i="19"/>
  <c r="AD10" i="19"/>
  <c r="AC10" i="19"/>
  <c r="AB10" i="19"/>
  <c r="AA10" i="19"/>
  <c r="Z10" i="19"/>
  <c r="Y10" i="19"/>
  <c r="X10" i="19"/>
  <c r="W10" i="19"/>
  <c r="V10" i="19"/>
  <c r="U10" i="19"/>
  <c r="T10" i="19"/>
  <c r="S10" i="19"/>
  <c r="R10" i="19"/>
  <c r="Q10" i="19"/>
  <c r="P10" i="19"/>
  <c r="O10" i="19"/>
  <c r="N10" i="19"/>
  <c r="M10" i="19"/>
  <c r="L10" i="19"/>
  <c r="K10" i="19"/>
  <c r="J10" i="19"/>
  <c r="AO9" i="19"/>
  <c r="AN9" i="19"/>
  <c r="AM9" i="19"/>
  <c r="AL9" i="19"/>
  <c r="AK9" i="19"/>
  <c r="AJ9" i="19"/>
  <c r="AI9" i="19"/>
  <c r="AH9" i="19"/>
  <c r="AG9" i="19"/>
  <c r="AF9" i="19"/>
  <c r="AE9" i="19"/>
  <c r="AD9" i="19"/>
  <c r="AC9" i="19"/>
  <c r="AB9" i="19"/>
  <c r="AA9" i="19"/>
  <c r="Z9" i="19"/>
  <c r="Y9" i="19"/>
  <c r="X9" i="19"/>
  <c r="W9" i="19"/>
  <c r="V9" i="19"/>
  <c r="U9" i="19"/>
  <c r="T9" i="19"/>
  <c r="S9" i="19"/>
  <c r="R9" i="19"/>
  <c r="Q9" i="19"/>
  <c r="P9" i="19"/>
  <c r="O9" i="19"/>
  <c r="N9" i="19"/>
  <c r="M9" i="19"/>
  <c r="L9" i="19"/>
  <c r="K9" i="19"/>
  <c r="J9" i="19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AO7" i="19"/>
  <c r="AN7" i="19"/>
  <c r="AM7" i="19"/>
  <c r="AL7" i="19"/>
  <c r="AK7" i="19"/>
  <c r="AJ7" i="19"/>
  <c r="AI7" i="19"/>
  <c r="AH7" i="19"/>
  <c r="AG7" i="19"/>
  <c r="AF7" i="19"/>
  <c r="AE7" i="19"/>
  <c r="AD7" i="19"/>
  <c r="AC7" i="19"/>
  <c r="AB7" i="19"/>
  <c r="AA7" i="19"/>
  <c r="Z7" i="19"/>
  <c r="Y7" i="19"/>
  <c r="X7" i="19"/>
  <c r="W7" i="19"/>
  <c r="V7" i="19"/>
  <c r="U7" i="19"/>
  <c r="T7" i="19"/>
  <c r="S7" i="19"/>
  <c r="R7" i="19"/>
  <c r="Q7" i="19"/>
  <c r="P7" i="19"/>
  <c r="O7" i="19"/>
  <c r="N7" i="19"/>
  <c r="M7" i="19"/>
  <c r="L7" i="19"/>
  <c r="K7" i="19"/>
  <c r="J7" i="19"/>
  <c r="AO6" i="19"/>
  <c r="AN6" i="19"/>
  <c r="AM6" i="19"/>
  <c r="AL6" i="19"/>
  <c r="AK6" i="19"/>
  <c r="AJ6" i="19"/>
  <c r="AI6" i="19"/>
  <c r="AH6" i="19"/>
  <c r="AG6" i="19"/>
  <c r="AF6" i="19"/>
  <c r="AE6" i="19"/>
  <c r="AD6" i="19"/>
  <c r="AC6" i="19"/>
  <c r="AB6" i="19"/>
  <c r="AA6" i="19"/>
  <c r="Z6" i="19"/>
  <c r="Y6" i="19"/>
  <c r="X6" i="19"/>
  <c r="W6" i="19"/>
  <c r="V6" i="19"/>
  <c r="U6" i="19"/>
  <c r="T6" i="19"/>
  <c r="S6" i="19"/>
  <c r="R6" i="19"/>
  <c r="Q6" i="19"/>
  <c r="P6" i="19"/>
  <c r="O6" i="19"/>
  <c r="N6" i="19"/>
  <c r="M6" i="19"/>
  <c r="L6" i="19"/>
  <c r="K6" i="19"/>
  <c r="J6" i="19"/>
  <c r="B2" i="23" l="1"/>
  <c r="B2" i="11"/>
  <c r="B2" i="10"/>
  <c r="B2" i="6"/>
  <c r="H5" i="1"/>
  <c r="C13" i="26"/>
  <c r="C12" i="26"/>
  <c r="C11" i="26"/>
  <c r="C10" i="26"/>
  <c r="C9" i="26"/>
  <c r="C8" i="26"/>
  <c r="C7" i="26"/>
  <c r="C6" i="26"/>
  <c r="B28" i="37"/>
  <c r="C28" i="37"/>
  <c r="G28" i="37"/>
  <c r="H28" i="37"/>
  <c r="B29" i="37"/>
  <c r="C29" i="37"/>
  <c r="D29" i="37"/>
  <c r="E29" i="37"/>
  <c r="F29" i="37"/>
  <c r="G29" i="37"/>
  <c r="B30" i="37"/>
  <c r="C30" i="37"/>
  <c r="D30" i="37"/>
  <c r="E30" i="37"/>
  <c r="F30" i="37"/>
  <c r="G30" i="37"/>
  <c r="B31" i="37"/>
  <c r="C31" i="37"/>
  <c r="D31" i="37"/>
  <c r="E31" i="37"/>
  <c r="F31" i="37"/>
  <c r="G31" i="37"/>
  <c r="B32" i="37"/>
  <c r="C32" i="37"/>
  <c r="D32" i="37"/>
  <c r="E32" i="37"/>
  <c r="F32" i="37"/>
  <c r="G32" i="37"/>
  <c r="B33" i="37"/>
  <c r="C33" i="37"/>
  <c r="D33" i="37"/>
  <c r="E33" i="37"/>
  <c r="F33" i="37"/>
  <c r="G33" i="37"/>
  <c r="B34" i="37"/>
  <c r="C34" i="37"/>
  <c r="D34" i="37"/>
  <c r="E34" i="37"/>
  <c r="F34" i="37"/>
  <c r="G34" i="37"/>
  <c r="B35" i="37"/>
  <c r="C35" i="37"/>
  <c r="D35" i="37"/>
  <c r="E35" i="37"/>
  <c r="F35" i="37"/>
  <c r="G35" i="37"/>
  <c r="B36" i="37"/>
  <c r="C36" i="37"/>
  <c r="D36" i="37"/>
  <c r="E36" i="37"/>
  <c r="F36" i="37"/>
  <c r="G36" i="37"/>
  <c r="B37" i="37"/>
  <c r="C37" i="37"/>
  <c r="D37" i="37"/>
  <c r="E37" i="37"/>
  <c r="F37" i="37"/>
  <c r="G37" i="37"/>
  <c r="B38" i="37"/>
  <c r="C38" i="37"/>
  <c r="D38" i="37"/>
  <c r="E38" i="37"/>
  <c r="F38" i="37"/>
  <c r="G38" i="37"/>
  <c r="B39" i="37"/>
  <c r="C39" i="37"/>
  <c r="D39" i="37"/>
  <c r="E39" i="37"/>
  <c r="F39" i="37"/>
  <c r="G39" i="37"/>
  <c r="B40" i="37"/>
  <c r="C40" i="37"/>
  <c r="D40" i="37"/>
  <c r="E40" i="37"/>
  <c r="F40" i="37"/>
  <c r="G40" i="37"/>
  <c r="B41" i="37"/>
  <c r="C41" i="37"/>
  <c r="D41" i="37"/>
  <c r="E41" i="37"/>
  <c r="F41" i="37"/>
  <c r="G41" i="37"/>
  <c r="B42" i="37"/>
  <c r="C42" i="37"/>
  <c r="D42" i="37"/>
  <c r="E42" i="37"/>
  <c r="F42" i="37"/>
  <c r="G42" i="37"/>
  <c r="B43" i="37"/>
  <c r="C43" i="37"/>
  <c r="D43" i="37"/>
  <c r="E43" i="37"/>
  <c r="F43" i="37"/>
  <c r="G43" i="37"/>
  <c r="B44" i="37"/>
  <c r="C44" i="37"/>
  <c r="D44" i="37"/>
  <c r="E44" i="37"/>
  <c r="F44" i="37"/>
  <c r="G44" i="37"/>
  <c r="B45" i="37"/>
  <c r="C45" i="37"/>
  <c r="D45" i="37"/>
  <c r="E45" i="37"/>
  <c r="F45" i="37"/>
  <c r="G45" i="37"/>
  <c r="B46" i="37"/>
  <c r="C46" i="37"/>
  <c r="D46" i="37"/>
  <c r="E46" i="37"/>
  <c r="F46" i="37"/>
  <c r="G46" i="37"/>
  <c r="B47" i="37"/>
  <c r="C47" i="37"/>
  <c r="D47" i="37"/>
  <c r="E47" i="37"/>
  <c r="F47" i="37"/>
  <c r="G47" i="37"/>
  <c r="N29" i="37" l="1"/>
  <c r="F167" i="36"/>
  <c r="F155" i="36"/>
  <c r="F143" i="36"/>
  <c r="F119" i="36"/>
  <c r="F107" i="36"/>
  <c r="F95" i="36"/>
  <c r="F83" i="36"/>
  <c r="F71" i="36"/>
  <c r="F59" i="36"/>
  <c r="F47" i="36"/>
  <c r="F35" i="36"/>
  <c r="F23" i="36"/>
  <c r="F11" i="36"/>
  <c r="I167" i="36"/>
  <c r="I155" i="36"/>
  <c r="I143" i="36"/>
  <c r="N38" i="37" l="1"/>
  <c r="R38" i="37" s="1"/>
  <c r="N34" i="37"/>
  <c r="R34" i="37" s="1"/>
  <c r="M47" i="37"/>
  <c r="Q47" i="37" s="1"/>
  <c r="N30" i="37"/>
  <c r="R30" i="37" s="1"/>
  <c r="M31" i="37"/>
  <c r="Q31" i="37" s="1"/>
  <c r="N33" i="37"/>
  <c r="R33" i="37" s="1"/>
  <c r="R29" i="37"/>
  <c r="M42" i="37"/>
  <c r="Q42" i="37" s="1"/>
  <c r="M32" i="37"/>
  <c r="Q32" i="37" s="1"/>
  <c r="M35" i="37"/>
  <c r="Q35" i="37" s="1"/>
  <c r="M29" i="37"/>
  <c r="Q29" i="37" s="1"/>
  <c r="N35" i="37"/>
  <c r="R35" i="37" s="1"/>
  <c r="N43" i="37"/>
  <c r="R43" i="37" s="1"/>
  <c r="M36" i="37"/>
  <c r="Q36" i="37" s="1"/>
  <c r="M38" i="37"/>
  <c r="Q38" i="37" s="1"/>
  <c r="M33" i="37"/>
  <c r="Q33" i="37" s="1"/>
  <c r="N47" i="37"/>
  <c r="R47" i="37" s="1"/>
  <c r="M40" i="37"/>
  <c r="Q40" i="37" s="1"/>
  <c r="M39" i="37"/>
  <c r="Q39" i="37" s="1"/>
  <c r="M30" i="37"/>
  <c r="Q30" i="37" s="1"/>
  <c r="M46" i="37"/>
  <c r="Q46" i="37" s="1"/>
  <c r="M37" i="37"/>
  <c r="Q37" i="37" s="1"/>
  <c r="N32" i="37"/>
  <c r="R32" i="37" s="1"/>
  <c r="N42" i="37"/>
  <c r="R42" i="37" s="1"/>
  <c r="N31" i="37"/>
  <c r="R31" i="37" s="1"/>
  <c r="N40" i="37"/>
  <c r="R40" i="37" s="1"/>
  <c r="N46" i="37"/>
  <c r="R46" i="37" s="1"/>
  <c r="M44" i="37"/>
  <c r="Q44" i="37" s="1"/>
  <c r="M43" i="37"/>
  <c r="Q43" i="37" s="1"/>
  <c r="M34" i="37"/>
  <c r="Q34" i="37" s="1"/>
  <c r="N39" i="37"/>
  <c r="R39" i="37" s="1"/>
  <c r="N44" i="37"/>
  <c r="R44" i="37" s="1"/>
  <c r="N37" i="37"/>
  <c r="R37" i="37" s="1"/>
  <c r="N45" i="37"/>
  <c r="R45" i="37" s="1"/>
  <c r="N36" i="37"/>
  <c r="R36" i="37" s="1"/>
  <c r="M41" i="37"/>
  <c r="Q41" i="37" s="1"/>
  <c r="M45" i="37"/>
  <c r="Q45" i="37" s="1"/>
  <c r="N41" i="37"/>
  <c r="R41" i="37" s="1"/>
  <c r="O31" i="37"/>
  <c r="S31" i="37" s="1"/>
  <c r="O35" i="37"/>
  <c r="S35" i="37" s="1"/>
  <c r="O39" i="37"/>
  <c r="S39" i="37" s="1"/>
  <c r="O43" i="37"/>
  <c r="S43" i="37" s="1"/>
  <c r="O47" i="37"/>
  <c r="S47" i="37" s="1"/>
  <c r="O36" i="37"/>
  <c r="S36" i="37" s="1"/>
  <c r="O44" i="37"/>
  <c r="S44" i="37" s="1"/>
  <c r="O33" i="37"/>
  <c r="S33" i="37" s="1"/>
  <c r="O45" i="37"/>
  <c r="S45" i="37" s="1"/>
  <c r="O30" i="37"/>
  <c r="S30" i="37" s="1"/>
  <c r="O34" i="37"/>
  <c r="S34" i="37" s="1"/>
  <c r="O38" i="37"/>
  <c r="S38" i="37" s="1"/>
  <c r="O42" i="37"/>
  <c r="S42" i="37" s="1"/>
  <c r="O46" i="37"/>
  <c r="S46" i="37" s="1"/>
  <c r="O32" i="37"/>
  <c r="S32" i="37" s="1"/>
  <c r="O40" i="37"/>
  <c r="S40" i="37" s="1"/>
  <c r="O29" i="37"/>
  <c r="S29" i="37" s="1"/>
  <c r="O37" i="37"/>
  <c r="S37" i="37" s="1"/>
  <c r="O41" i="37"/>
  <c r="S41" i="37" s="1"/>
  <c r="F190" i="1"/>
  <c r="G190" i="1"/>
  <c r="I190" i="1"/>
  <c r="F191" i="1"/>
  <c r="G191" i="1"/>
  <c r="I191" i="1"/>
  <c r="F192" i="1"/>
  <c r="G192" i="1"/>
  <c r="I192" i="1"/>
  <c r="F193" i="1"/>
  <c r="G193" i="1"/>
  <c r="I193" i="1"/>
  <c r="F194" i="1"/>
  <c r="G194" i="1"/>
  <c r="I194" i="1"/>
  <c r="F195" i="1"/>
  <c r="G195" i="1"/>
  <c r="I195" i="1"/>
  <c r="F196" i="1"/>
  <c r="G196" i="1"/>
  <c r="I196" i="1"/>
  <c r="F197" i="1"/>
  <c r="G197" i="1"/>
  <c r="I197" i="1"/>
  <c r="F198" i="1"/>
  <c r="G198" i="1"/>
  <c r="I198" i="1"/>
  <c r="F199" i="1"/>
  <c r="G199" i="1"/>
  <c r="I199" i="1"/>
  <c r="F200" i="1"/>
  <c r="G200" i="1"/>
  <c r="I200" i="1"/>
  <c r="F201" i="1"/>
  <c r="G201" i="1"/>
  <c r="I201" i="1"/>
  <c r="F202" i="1"/>
  <c r="G202" i="1"/>
  <c r="I202" i="1"/>
  <c r="F203" i="1"/>
  <c r="G203" i="1"/>
  <c r="I203" i="1"/>
  <c r="F204" i="1"/>
  <c r="G204" i="1"/>
  <c r="I204" i="1"/>
  <c r="F205" i="1"/>
  <c r="G205" i="1"/>
  <c r="I205" i="1"/>
  <c r="F206" i="1"/>
  <c r="G206" i="1"/>
  <c r="I206" i="1"/>
  <c r="F207" i="1"/>
  <c r="G207" i="1"/>
  <c r="I207" i="1"/>
  <c r="F208" i="1"/>
  <c r="G208" i="1"/>
  <c r="I208" i="1"/>
  <c r="F209" i="1"/>
  <c r="G209" i="1"/>
  <c r="I209" i="1"/>
  <c r="F210" i="1"/>
  <c r="G210" i="1"/>
  <c r="I210" i="1"/>
  <c r="F211" i="1"/>
  <c r="G211" i="1"/>
  <c r="I211" i="1"/>
  <c r="F212" i="1"/>
  <c r="G212" i="1"/>
  <c r="I212" i="1"/>
  <c r="F213" i="1"/>
  <c r="G213" i="1"/>
  <c r="I213" i="1"/>
  <c r="F214" i="1"/>
  <c r="G214" i="1"/>
  <c r="I214" i="1"/>
  <c r="F215" i="1"/>
  <c r="G215" i="1"/>
  <c r="I215" i="1"/>
  <c r="F216" i="1"/>
  <c r="G216" i="1"/>
  <c r="I216" i="1"/>
  <c r="F217" i="1"/>
  <c r="G217" i="1"/>
  <c r="I217" i="1"/>
  <c r="F218" i="1"/>
  <c r="G218" i="1"/>
  <c r="I218" i="1"/>
  <c r="F219" i="1"/>
  <c r="G219" i="1"/>
  <c r="I219" i="1"/>
  <c r="F220" i="1"/>
  <c r="G220" i="1"/>
  <c r="I220" i="1"/>
  <c r="F221" i="1"/>
  <c r="G221" i="1"/>
  <c r="I221" i="1"/>
  <c r="F222" i="1"/>
  <c r="G222" i="1"/>
  <c r="I222" i="1"/>
  <c r="F223" i="1"/>
  <c r="G223" i="1"/>
  <c r="I223" i="1"/>
  <c r="F224" i="1"/>
  <c r="G224" i="1"/>
  <c r="I224" i="1"/>
  <c r="F225" i="1"/>
  <c r="G225" i="1"/>
  <c r="I225" i="1"/>
  <c r="F226" i="1"/>
  <c r="G226" i="1"/>
  <c r="I226" i="1"/>
  <c r="F227" i="1"/>
  <c r="G227" i="1"/>
  <c r="I227" i="1"/>
  <c r="F228" i="1"/>
  <c r="G228" i="1"/>
  <c r="I228" i="1"/>
  <c r="F229" i="1"/>
  <c r="G229" i="1"/>
  <c r="I229" i="1"/>
  <c r="F230" i="1"/>
  <c r="G230" i="1"/>
  <c r="I230" i="1"/>
  <c r="F231" i="1"/>
  <c r="G231" i="1"/>
  <c r="I231" i="1"/>
  <c r="F232" i="1"/>
  <c r="G232" i="1"/>
  <c r="I232" i="1"/>
  <c r="F233" i="1"/>
  <c r="G233" i="1"/>
  <c r="I233" i="1"/>
  <c r="F234" i="1"/>
  <c r="G234" i="1"/>
  <c r="I234" i="1"/>
  <c r="F235" i="1"/>
  <c r="G235" i="1"/>
  <c r="I235" i="1"/>
  <c r="F236" i="1"/>
  <c r="G236" i="1"/>
  <c r="I236" i="1"/>
  <c r="F237" i="1"/>
  <c r="G237" i="1"/>
  <c r="I237" i="1"/>
  <c r="F238" i="1"/>
  <c r="G238" i="1"/>
  <c r="I238" i="1"/>
  <c r="F239" i="1"/>
  <c r="G239" i="1"/>
  <c r="I239" i="1"/>
  <c r="F240" i="1"/>
  <c r="G240" i="1"/>
  <c r="I240" i="1"/>
  <c r="F241" i="1"/>
  <c r="G241" i="1"/>
  <c r="I241" i="1"/>
  <c r="F242" i="1"/>
  <c r="G242" i="1"/>
  <c r="I242" i="1"/>
  <c r="F243" i="1"/>
  <c r="G243" i="1"/>
  <c r="I243" i="1"/>
  <c r="F244" i="1"/>
  <c r="G244" i="1"/>
  <c r="I244" i="1"/>
  <c r="F245" i="1"/>
  <c r="G245" i="1"/>
  <c r="I245" i="1"/>
  <c r="F246" i="1"/>
  <c r="G246" i="1"/>
  <c r="I246" i="1"/>
  <c r="F247" i="1"/>
  <c r="G247" i="1"/>
  <c r="I247" i="1"/>
  <c r="F248" i="1"/>
  <c r="G248" i="1"/>
  <c r="I248" i="1"/>
  <c r="F249" i="1"/>
  <c r="G249" i="1"/>
  <c r="I249" i="1"/>
  <c r="F250" i="1"/>
  <c r="G250" i="1"/>
  <c r="I250" i="1"/>
  <c r="F251" i="1"/>
  <c r="G251" i="1"/>
  <c r="I251" i="1"/>
  <c r="F252" i="1"/>
  <c r="G252" i="1"/>
  <c r="I252" i="1"/>
  <c r="F253" i="1"/>
  <c r="G253" i="1"/>
  <c r="I253" i="1"/>
  <c r="F254" i="1"/>
  <c r="G254" i="1"/>
  <c r="I254" i="1"/>
  <c r="F255" i="1"/>
  <c r="G255" i="1"/>
  <c r="I255" i="1"/>
  <c r="F256" i="1"/>
  <c r="G256" i="1"/>
  <c r="I256" i="1"/>
  <c r="F257" i="1"/>
  <c r="G257" i="1"/>
  <c r="I257" i="1"/>
  <c r="F258" i="1"/>
  <c r="G258" i="1"/>
  <c r="I258" i="1"/>
  <c r="F259" i="1"/>
  <c r="G259" i="1"/>
  <c r="I259" i="1"/>
  <c r="F260" i="1"/>
  <c r="G260" i="1"/>
  <c r="I260" i="1"/>
  <c r="F261" i="1"/>
  <c r="G261" i="1"/>
  <c r="I261" i="1"/>
  <c r="F262" i="1"/>
  <c r="G262" i="1"/>
  <c r="I262" i="1"/>
  <c r="F263" i="1"/>
  <c r="G263" i="1"/>
  <c r="I263" i="1"/>
  <c r="F264" i="1"/>
  <c r="G264" i="1"/>
  <c r="I264" i="1"/>
  <c r="F265" i="1"/>
  <c r="G265" i="1"/>
  <c r="I265" i="1"/>
  <c r="F266" i="1"/>
  <c r="G266" i="1"/>
  <c r="I266" i="1"/>
  <c r="F267" i="1"/>
  <c r="G267" i="1"/>
  <c r="I267" i="1"/>
  <c r="F268" i="1"/>
  <c r="G268" i="1"/>
  <c r="I268" i="1"/>
  <c r="F269" i="1"/>
  <c r="G269" i="1"/>
  <c r="I269" i="1"/>
  <c r="F270" i="1"/>
  <c r="G270" i="1"/>
  <c r="I270" i="1"/>
  <c r="F271" i="1"/>
  <c r="G271" i="1"/>
  <c r="I271" i="1"/>
  <c r="F272" i="1"/>
  <c r="G272" i="1"/>
  <c r="I272" i="1"/>
  <c r="F273" i="1"/>
  <c r="G273" i="1"/>
  <c r="I273" i="1"/>
  <c r="F274" i="1"/>
  <c r="G274" i="1"/>
  <c r="I274" i="1"/>
  <c r="F275" i="1"/>
  <c r="G275" i="1"/>
  <c r="I275" i="1"/>
  <c r="F276" i="1"/>
  <c r="G276" i="1"/>
  <c r="I276" i="1"/>
  <c r="F277" i="1"/>
  <c r="G277" i="1"/>
  <c r="I277" i="1"/>
  <c r="F278" i="1"/>
  <c r="G278" i="1"/>
  <c r="I278" i="1"/>
  <c r="F279" i="1"/>
  <c r="G279" i="1"/>
  <c r="I279" i="1"/>
  <c r="F280" i="1"/>
  <c r="G280" i="1"/>
  <c r="I280" i="1"/>
  <c r="F281" i="1"/>
  <c r="G281" i="1"/>
  <c r="I281" i="1"/>
  <c r="F282" i="1"/>
  <c r="G282" i="1"/>
  <c r="I282" i="1"/>
  <c r="F283" i="1"/>
  <c r="G283" i="1"/>
  <c r="I283" i="1"/>
  <c r="F284" i="1"/>
  <c r="G284" i="1"/>
  <c r="I284" i="1"/>
  <c r="F285" i="1"/>
  <c r="G285" i="1"/>
  <c r="I285" i="1"/>
  <c r="F286" i="1"/>
  <c r="G286" i="1"/>
  <c r="I286" i="1"/>
  <c r="F287" i="1"/>
  <c r="G287" i="1"/>
  <c r="I287" i="1"/>
  <c r="F288" i="1"/>
  <c r="G288" i="1"/>
  <c r="I288" i="1"/>
  <c r="F289" i="1"/>
  <c r="G289" i="1"/>
  <c r="I289" i="1"/>
  <c r="F290" i="1"/>
  <c r="G290" i="1"/>
  <c r="I290" i="1"/>
  <c r="F291" i="1"/>
  <c r="G291" i="1"/>
  <c r="I291" i="1"/>
  <c r="F292" i="1"/>
  <c r="G292" i="1"/>
  <c r="I292" i="1"/>
  <c r="F293" i="1"/>
  <c r="G293" i="1"/>
  <c r="I293" i="1"/>
  <c r="F294" i="1"/>
  <c r="G294" i="1"/>
  <c r="I294" i="1"/>
  <c r="F295" i="1"/>
  <c r="G295" i="1"/>
  <c r="I295" i="1"/>
  <c r="F296" i="1"/>
  <c r="G296" i="1"/>
  <c r="I296" i="1"/>
  <c r="F297" i="1"/>
  <c r="G297" i="1"/>
  <c r="I297" i="1"/>
  <c r="F298" i="1"/>
  <c r="G298" i="1"/>
  <c r="I298" i="1"/>
  <c r="F299" i="1"/>
  <c r="G299" i="1"/>
  <c r="I299" i="1"/>
  <c r="F300" i="1"/>
  <c r="G300" i="1"/>
  <c r="I300" i="1"/>
  <c r="F301" i="1"/>
  <c r="G301" i="1"/>
  <c r="I301" i="1"/>
  <c r="F302" i="1"/>
  <c r="G302" i="1"/>
  <c r="I302" i="1"/>
  <c r="F303" i="1"/>
  <c r="G303" i="1"/>
  <c r="I303" i="1"/>
  <c r="F304" i="1"/>
  <c r="G304" i="1"/>
  <c r="I304" i="1"/>
  <c r="F305" i="1"/>
  <c r="G305" i="1"/>
  <c r="I305" i="1"/>
  <c r="F306" i="1"/>
  <c r="G306" i="1"/>
  <c r="I306" i="1"/>
  <c r="F307" i="1"/>
  <c r="G307" i="1"/>
  <c r="I307" i="1"/>
  <c r="F308" i="1"/>
  <c r="G308" i="1"/>
  <c r="I308" i="1"/>
  <c r="F309" i="1"/>
  <c r="G309" i="1"/>
  <c r="I309" i="1"/>
  <c r="F310" i="1"/>
  <c r="G310" i="1"/>
  <c r="I310" i="1"/>
  <c r="F311" i="1"/>
  <c r="G311" i="1"/>
  <c r="I311" i="1"/>
  <c r="F312" i="1"/>
  <c r="G312" i="1"/>
  <c r="I312" i="1"/>
  <c r="F313" i="1"/>
  <c r="G313" i="1"/>
  <c r="I313" i="1"/>
  <c r="F314" i="1"/>
  <c r="G314" i="1"/>
  <c r="I314" i="1"/>
  <c r="F315" i="1"/>
  <c r="G315" i="1"/>
  <c r="I315" i="1"/>
  <c r="F316" i="1"/>
  <c r="G316" i="1"/>
  <c r="I316" i="1"/>
  <c r="F317" i="1"/>
  <c r="G317" i="1"/>
  <c r="I317" i="1"/>
  <c r="F318" i="1"/>
  <c r="G318" i="1"/>
  <c r="I318" i="1"/>
  <c r="F319" i="1"/>
  <c r="G319" i="1"/>
  <c r="I319" i="1"/>
  <c r="F320" i="1"/>
  <c r="G320" i="1"/>
  <c r="I320" i="1"/>
  <c r="F321" i="1"/>
  <c r="G321" i="1"/>
  <c r="I321" i="1"/>
  <c r="F322" i="1"/>
  <c r="G322" i="1"/>
  <c r="H15" i="31"/>
  <c r="H38" i="37" s="1"/>
  <c r="I322" i="1"/>
  <c r="F323" i="1"/>
  <c r="G323" i="1"/>
  <c r="I323" i="1"/>
  <c r="F324" i="1"/>
  <c r="G324" i="1"/>
  <c r="H16" i="31"/>
  <c r="H39" i="37" s="1"/>
  <c r="I324" i="1"/>
  <c r="F325" i="1"/>
  <c r="G325" i="1"/>
  <c r="I325" i="1"/>
  <c r="F326" i="1"/>
  <c r="G326" i="1"/>
  <c r="H17" i="31"/>
  <c r="H40" i="37" s="1"/>
  <c r="I326" i="1"/>
  <c r="F327" i="1"/>
  <c r="G327" i="1"/>
  <c r="H18" i="31"/>
  <c r="H41" i="37" s="1"/>
  <c r="I327" i="1"/>
  <c r="F328" i="1"/>
  <c r="G328" i="1"/>
  <c r="H19" i="31"/>
  <c r="I328" i="1"/>
  <c r="F329" i="1"/>
  <c r="G329" i="1"/>
  <c r="I329" i="1"/>
  <c r="F330" i="1"/>
  <c r="G330" i="1"/>
  <c r="I330" i="1"/>
  <c r="F331" i="1"/>
  <c r="G331" i="1"/>
  <c r="I331" i="1"/>
  <c r="F332" i="1"/>
  <c r="G332" i="1"/>
  <c r="I332" i="1"/>
  <c r="F333" i="1"/>
  <c r="G333" i="1"/>
  <c r="I333" i="1"/>
  <c r="F334" i="1"/>
  <c r="G334" i="1"/>
  <c r="I334" i="1"/>
  <c r="F335" i="1"/>
  <c r="G335" i="1"/>
  <c r="I335" i="1"/>
  <c r="F336" i="1"/>
  <c r="G336" i="1"/>
  <c r="I336" i="1"/>
  <c r="F337" i="1"/>
  <c r="G337" i="1"/>
  <c r="I337" i="1"/>
  <c r="F338" i="1"/>
  <c r="G338" i="1"/>
  <c r="I338" i="1"/>
  <c r="F339" i="1"/>
  <c r="G339" i="1"/>
  <c r="I339" i="1"/>
  <c r="F340" i="1"/>
  <c r="G340" i="1"/>
  <c r="I340" i="1"/>
  <c r="F341" i="1"/>
  <c r="G341" i="1"/>
  <c r="I341" i="1"/>
  <c r="F342" i="1"/>
  <c r="G342" i="1"/>
  <c r="I342" i="1"/>
  <c r="F343" i="1"/>
  <c r="G343" i="1"/>
  <c r="I343" i="1"/>
  <c r="F344" i="1"/>
  <c r="G344" i="1"/>
  <c r="I344" i="1"/>
  <c r="F345" i="1"/>
  <c r="G345" i="1"/>
  <c r="I345" i="1"/>
  <c r="F346" i="1"/>
  <c r="G346" i="1"/>
  <c r="I346" i="1"/>
  <c r="F347" i="1"/>
  <c r="G347" i="1"/>
  <c r="I347" i="1"/>
  <c r="F348" i="1"/>
  <c r="G348" i="1"/>
  <c r="I348" i="1"/>
  <c r="F349" i="1"/>
  <c r="G349" i="1"/>
  <c r="I349" i="1"/>
  <c r="F350" i="1"/>
  <c r="G350" i="1"/>
  <c r="I350" i="1"/>
  <c r="F351" i="1"/>
  <c r="G351" i="1"/>
  <c r="I351" i="1"/>
  <c r="F352" i="1"/>
  <c r="G352" i="1"/>
  <c r="I352" i="1"/>
  <c r="F353" i="1"/>
  <c r="G353" i="1"/>
  <c r="I353" i="1"/>
  <c r="F354" i="1"/>
  <c r="G354" i="1"/>
  <c r="I354" i="1"/>
  <c r="F355" i="1"/>
  <c r="G355" i="1"/>
  <c r="I355" i="1"/>
  <c r="F356" i="1"/>
  <c r="G356" i="1"/>
  <c r="I356" i="1"/>
  <c r="F357" i="1"/>
  <c r="G357" i="1"/>
  <c r="I357" i="1"/>
  <c r="F358" i="1"/>
  <c r="G358" i="1"/>
  <c r="I358" i="1"/>
  <c r="F359" i="1"/>
  <c r="G359" i="1"/>
  <c r="I359" i="1"/>
  <c r="F360" i="1"/>
  <c r="G360" i="1"/>
  <c r="I360" i="1"/>
  <c r="F361" i="1"/>
  <c r="G361" i="1"/>
  <c r="I361" i="1"/>
  <c r="F362" i="1"/>
  <c r="G362" i="1"/>
  <c r="I362" i="1"/>
  <c r="F363" i="1"/>
  <c r="G363" i="1"/>
  <c r="I363" i="1"/>
  <c r="F364" i="1"/>
  <c r="G364" i="1"/>
  <c r="I364" i="1"/>
  <c r="F365" i="1"/>
  <c r="G365" i="1"/>
  <c r="I365" i="1"/>
  <c r="F366" i="1"/>
  <c r="G366" i="1"/>
  <c r="I366" i="1"/>
  <c r="F367" i="1"/>
  <c r="G367" i="1"/>
  <c r="I367" i="1"/>
  <c r="F368" i="1"/>
  <c r="G368" i="1"/>
  <c r="I368" i="1"/>
  <c r="F369" i="1"/>
  <c r="G369" i="1"/>
  <c r="I369" i="1"/>
  <c r="F370" i="1"/>
  <c r="G370" i="1"/>
  <c r="I370" i="1"/>
  <c r="F371" i="1"/>
  <c r="G371" i="1"/>
  <c r="I371" i="1"/>
  <c r="F372" i="1"/>
  <c r="G372" i="1"/>
  <c r="I372" i="1"/>
  <c r="F373" i="1"/>
  <c r="G373" i="1"/>
  <c r="I373" i="1"/>
  <c r="F374" i="1"/>
  <c r="G374" i="1"/>
  <c r="I374" i="1"/>
  <c r="F375" i="1"/>
  <c r="G375" i="1"/>
  <c r="I375" i="1"/>
  <c r="F376" i="1"/>
  <c r="G376" i="1"/>
  <c r="I376" i="1"/>
  <c r="F377" i="1"/>
  <c r="G377" i="1"/>
  <c r="I377" i="1"/>
  <c r="F378" i="1"/>
  <c r="G378" i="1"/>
  <c r="I378" i="1"/>
  <c r="F379" i="1"/>
  <c r="G379" i="1"/>
  <c r="I379" i="1"/>
  <c r="F380" i="1"/>
  <c r="G380" i="1"/>
  <c r="I380" i="1"/>
  <c r="F381" i="1"/>
  <c r="G381" i="1"/>
  <c r="I381" i="1"/>
  <c r="F382" i="1"/>
  <c r="G382" i="1"/>
  <c r="I382" i="1"/>
  <c r="F383" i="1"/>
  <c r="G383" i="1"/>
  <c r="I383" i="1"/>
  <c r="F384" i="1"/>
  <c r="G384" i="1"/>
  <c r="I384" i="1"/>
  <c r="F385" i="1"/>
  <c r="G385" i="1"/>
  <c r="I385" i="1"/>
  <c r="F386" i="1"/>
  <c r="G386" i="1"/>
  <c r="I386" i="1"/>
  <c r="F387" i="1"/>
  <c r="G387" i="1"/>
  <c r="I387" i="1"/>
  <c r="F388" i="1"/>
  <c r="G388" i="1"/>
  <c r="I388" i="1"/>
  <c r="F389" i="1"/>
  <c r="G389" i="1"/>
  <c r="I389" i="1"/>
  <c r="F390" i="1"/>
  <c r="G390" i="1"/>
  <c r="I390" i="1"/>
  <c r="F391" i="1"/>
  <c r="G391" i="1"/>
  <c r="I391" i="1"/>
  <c r="F392" i="1"/>
  <c r="G392" i="1"/>
  <c r="I392" i="1"/>
  <c r="F393" i="1"/>
  <c r="G393" i="1"/>
  <c r="I393" i="1"/>
  <c r="F394" i="1"/>
  <c r="G394" i="1"/>
  <c r="I394" i="1"/>
  <c r="F395" i="1"/>
  <c r="G395" i="1"/>
  <c r="I395" i="1"/>
  <c r="F396" i="1"/>
  <c r="G396" i="1"/>
  <c r="I396" i="1"/>
  <c r="F397" i="1"/>
  <c r="G397" i="1"/>
  <c r="I397" i="1"/>
  <c r="F398" i="1"/>
  <c r="G398" i="1"/>
  <c r="I398" i="1"/>
  <c r="F399" i="1"/>
  <c r="G399" i="1"/>
  <c r="I399" i="1"/>
  <c r="F400" i="1"/>
  <c r="G400" i="1"/>
  <c r="I400" i="1"/>
  <c r="F401" i="1"/>
  <c r="G401" i="1"/>
  <c r="I401" i="1"/>
  <c r="G402" i="1"/>
  <c r="I402" i="1"/>
  <c r="F403" i="1"/>
  <c r="G403" i="1"/>
  <c r="I403" i="1"/>
  <c r="F404" i="1"/>
  <c r="G404" i="1"/>
  <c r="I404" i="1"/>
  <c r="F405" i="1"/>
  <c r="G405" i="1"/>
  <c r="I405" i="1"/>
  <c r="F406" i="1"/>
  <c r="G406" i="1"/>
  <c r="I406" i="1"/>
  <c r="F407" i="1"/>
  <c r="G407" i="1"/>
  <c r="I407" i="1"/>
  <c r="F408" i="1"/>
  <c r="G408" i="1"/>
  <c r="I408" i="1"/>
  <c r="F409" i="1"/>
  <c r="G409" i="1"/>
  <c r="I409" i="1"/>
  <c r="F410" i="1"/>
  <c r="G410" i="1"/>
  <c r="I410" i="1"/>
  <c r="F411" i="1"/>
  <c r="G411" i="1"/>
  <c r="I411" i="1"/>
  <c r="F412" i="1"/>
  <c r="G412" i="1"/>
  <c r="I412" i="1"/>
  <c r="F413" i="1"/>
  <c r="G413" i="1"/>
  <c r="I413" i="1"/>
  <c r="F414" i="1"/>
  <c r="G414" i="1"/>
  <c r="I414" i="1"/>
  <c r="F415" i="1"/>
  <c r="G415" i="1"/>
  <c r="I415" i="1"/>
  <c r="F416" i="1"/>
  <c r="G416" i="1"/>
  <c r="I416" i="1"/>
  <c r="F417" i="1"/>
  <c r="G417" i="1"/>
  <c r="I417" i="1"/>
  <c r="F418" i="1"/>
  <c r="G418" i="1"/>
  <c r="I418" i="1"/>
  <c r="F419" i="1"/>
  <c r="G419" i="1"/>
  <c r="I419" i="1"/>
  <c r="F420" i="1"/>
  <c r="G420" i="1"/>
  <c r="I420" i="1"/>
  <c r="F421" i="1"/>
  <c r="G421" i="1"/>
  <c r="I421" i="1"/>
  <c r="F422" i="1"/>
  <c r="G422" i="1"/>
  <c r="I422" i="1"/>
  <c r="F423" i="1"/>
  <c r="G423" i="1"/>
  <c r="I423" i="1"/>
  <c r="F424" i="1"/>
  <c r="G424" i="1"/>
  <c r="I424" i="1"/>
  <c r="F425" i="1"/>
  <c r="G425" i="1"/>
  <c r="I425" i="1"/>
  <c r="F426" i="1"/>
  <c r="G426" i="1"/>
  <c r="I426" i="1"/>
  <c r="F427" i="1"/>
  <c r="G427" i="1"/>
  <c r="I427" i="1"/>
  <c r="F428" i="1"/>
  <c r="G428" i="1"/>
  <c r="I428" i="1"/>
  <c r="F429" i="1"/>
  <c r="G429" i="1"/>
  <c r="I429" i="1"/>
  <c r="F430" i="1"/>
  <c r="G430" i="1"/>
  <c r="I430" i="1"/>
  <c r="F431" i="1"/>
  <c r="G431" i="1"/>
  <c r="I431" i="1"/>
  <c r="F432" i="1"/>
  <c r="G432" i="1"/>
  <c r="I432" i="1"/>
  <c r="F433" i="1"/>
  <c r="G433" i="1"/>
  <c r="I433" i="1"/>
  <c r="F434" i="1"/>
  <c r="G434" i="1"/>
  <c r="I434" i="1"/>
  <c r="F435" i="1"/>
  <c r="G435" i="1"/>
  <c r="I435" i="1"/>
  <c r="F436" i="1"/>
  <c r="G436" i="1"/>
  <c r="I436" i="1"/>
  <c r="F437" i="1"/>
  <c r="G437" i="1"/>
  <c r="I437" i="1"/>
  <c r="F438" i="1"/>
  <c r="G438" i="1"/>
  <c r="I438" i="1"/>
  <c r="F439" i="1"/>
  <c r="G439" i="1"/>
  <c r="I439" i="1"/>
  <c r="F440" i="1"/>
  <c r="G440" i="1"/>
  <c r="I440" i="1"/>
  <c r="F441" i="1"/>
  <c r="G441" i="1"/>
  <c r="I441" i="1"/>
  <c r="F442" i="1"/>
  <c r="G442" i="1"/>
  <c r="I442" i="1"/>
  <c r="F443" i="1"/>
  <c r="G443" i="1"/>
  <c r="I443" i="1"/>
  <c r="F444" i="1"/>
  <c r="G444" i="1"/>
  <c r="I444" i="1"/>
  <c r="F445" i="1"/>
  <c r="G445" i="1"/>
  <c r="I445" i="1"/>
  <c r="F446" i="1"/>
  <c r="G446" i="1"/>
  <c r="I446" i="1"/>
  <c r="F447" i="1"/>
  <c r="G447" i="1"/>
  <c r="F448" i="1"/>
  <c r="G448" i="1"/>
  <c r="I448" i="1"/>
  <c r="F449" i="1"/>
  <c r="G449" i="1"/>
  <c r="I449" i="1"/>
  <c r="F450" i="1"/>
  <c r="G450" i="1"/>
  <c r="I450" i="1"/>
  <c r="F451" i="1"/>
  <c r="G451" i="1"/>
  <c r="I451" i="1"/>
  <c r="F452" i="1"/>
  <c r="G452" i="1"/>
  <c r="I452" i="1"/>
  <c r="F453" i="1"/>
  <c r="G453" i="1"/>
  <c r="I453" i="1"/>
  <c r="F454" i="1"/>
  <c r="G454" i="1"/>
  <c r="I454" i="1"/>
  <c r="F455" i="1"/>
  <c r="G455" i="1"/>
  <c r="I455" i="1"/>
  <c r="F456" i="1"/>
  <c r="G456" i="1"/>
  <c r="I456" i="1"/>
  <c r="F457" i="1"/>
  <c r="G457" i="1"/>
  <c r="I457" i="1"/>
  <c r="F458" i="1"/>
  <c r="G458" i="1"/>
  <c r="I458" i="1"/>
  <c r="F459" i="1"/>
  <c r="G459" i="1"/>
  <c r="I459" i="1"/>
  <c r="F460" i="1"/>
  <c r="G460" i="1"/>
  <c r="I460" i="1"/>
  <c r="F461" i="1"/>
  <c r="G461" i="1"/>
  <c r="I461" i="1"/>
  <c r="F462" i="1"/>
  <c r="G462" i="1"/>
  <c r="I462" i="1"/>
  <c r="F463" i="1"/>
  <c r="G463" i="1"/>
  <c r="H20" i="31"/>
  <c r="H43" i="37" s="1"/>
  <c r="I463" i="1"/>
  <c r="F464" i="1"/>
  <c r="G464" i="1"/>
  <c r="H21" i="31"/>
  <c r="H44" i="37" s="1"/>
  <c r="I464" i="1"/>
  <c r="F465" i="1"/>
  <c r="G465" i="1"/>
  <c r="I465" i="1"/>
  <c r="F466" i="1"/>
  <c r="G466" i="1"/>
  <c r="I466" i="1"/>
  <c r="F467" i="1"/>
  <c r="G467" i="1"/>
  <c r="H22" i="31"/>
  <c r="H45" i="37" s="1"/>
  <c r="I467" i="1"/>
  <c r="H23" i="31"/>
  <c r="H46" i="37" s="1"/>
  <c r="F470" i="1"/>
  <c r="G470" i="1"/>
  <c r="I470" i="1"/>
  <c r="F471" i="1"/>
  <c r="G471" i="1"/>
  <c r="I471" i="1"/>
  <c r="F472" i="1"/>
  <c r="G472" i="1"/>
  <c r="I472" i="1"/>
  <c r="F473" i="1"/>
  <c r="G473" i="1"/>
  <c r="I473" i="1"/>
  <c r="F474" i="1"/>
  <c r="G474" i="1"/>
  <c r="I474" i="1"/>
  <c r="F475" i="1"/>
  <c r="G475" i="1"/>
  <c r="I475" i="1"/>
  <c r="F476" i="1"/>
  <c r="G476" i="1"/>
  <c r="I476" i="1"/>
  <c r="F477" i="1"/>
  <c r="G477" i="1"/>
  <c r="I477" i="1"/>
  <c r="F478" i="1"/>
  <c r="G478" i="1"/>
  <c r="I478" i="1"/>
  <c r="F479" i="1"/>
  <c r="G479" i="1"/>
  <c r="I479" i="1"/>
  <c r="F480" i="1"/>
  <c r="G480" i="1"/>
  <c r="I480" i="1"/>
  <c r="F481" i="1"/>
  <c r="G481" i="1"/>
  <c r="I481" i="1"/>
  <c r="F482" i="1"/>
  <c r="G482" i="1"/>
  <c r="I482" i="1"/>
  <c r="F483" i="1"/>
  <c r="G483" i="1"/>
  <c r="I483" i="1"/>
  <c r="F484" i="1"/>
  <c r="G484" i="1"/>
  <c r="I484" i="1"/>
  <c r="F485" i="1"/>
  <c r="G485" i="1"/>
  <c r="I485" i="1"/>
  <c r="F486" i="1"/>
  <c r="G486" i="1"/>
  <c r="I486" i="1"/>
  <c r="F487" i="1"/>
  <c r="G487" i="1"/>
  <c r="I487" i="1"/>
  <c r="F488" i="1"/>
  <c r="G488" i="1"/>
  <c r="I488" i="1"/>
  <c r="F489" i="1"/>
  <c r="G489" i="1"/>
  <c r="I489" i="1"/>
  <c r="F490" i="1"/>
  <c r="G490" i="1"/>
  <c r="I490" i="1"/>
  <c r="F491" i="1"/>
  <c r="G491" i="1"/>
  <c r="I491" i="1"/>
  <c r="F492" i="1"/>
  <c r="G492" i="1"/>
  <c r="I492" i="1"/>
  <c r="F493" i="1"/>
  <c r="G493" i="1"/>
  <c r="I493" i="1"/>
  <c r="F494" i="1"/>
  <c r="G494" i="1"/>
  <c r="I494" i="1"/>
  <c r="F495" i="1"/>
  <c r="G495" i="1"/>
  <c r="I495" i="1"/>
  <c r="F496" i="1"/>
  <c r="G496" i="1"/>
  <c r="I496" i="1"/>
  <c r="F497" i="1"/>
  <c r="G497" i="1"/>
  <c r="I497" i="1"/>
  <c r="F498" i="1"/>
  <c r="G498" i="1"/>
  <c r="I498" i="1"/>
  <c r="F499" i="1"/>
  <c r="G499" i="1"/>
  <c r="I499" i="1"/>
  <c r="F500" i="1"/>
  <c r="G500" i="1"/>
  <c r="I500" i="1"/>
  <c r="F501" i="1"/>
  <c r="G501" i="1"/>
  <c r="I501" i="1"/>
  <c r="F502" i="1"/>
  <c r="G502" i="1"/>
  <c r="I502" i="1"/>
  <c r="F503" i="1"/>
  <c r="G503" i="1"/>
  <c r="I503" i="1"/>
  <c r="F504" i="1"/>
  <c r="G504" i="1"/>
  <c r="I504" i="1"/>
  <c r="F505" i="1"/>
  <c r="G505" i="1"/>
  <c r="I505" i="1"/>
  <c r="F506" i="1"/>
  <c r="G506" i="1"/>
  <c r="I506" i="1"/>
  <c r="F507" i="1"/>
  <c r="G507" i="1"/>
  <c r="I507" i="1"/>
  <c r="F508" i="1"/>
  <c r="I508" i="1"/>
  <c r="F509" i="1"/>
  <c r="G509" i="1"/>
  <c r="I509" i="1"/>
  <c r="F510" i="1"/>
  <c r="G510" i="1"/>
  <c r="I510" i="1"/>
  <c r="F511" i="1"/>
  <c r="G511" i="1"/>
  <c r="I511" i="1"/>
  <c r="F512" i="1"/>
  <c r="G512" i="1"/>
  <c r="I512" i="1"/>
  <c r="F513" i="1"/>
  <c r="G513" i="1"/>
  <c r="I513" i="1"/>
  <c r="F514" i="1"/>
  <c r="G514" i="1"/>
  <c r="I514" i="1"/>
  <c r="F515" i="1"/>
  <c r="G515" i="1"/>
  <c r="I515" i="1"/>
  <c r="F516" i="1"/>
  <c r="G516" i="1"/>
  <c r="I516" i="1"/>
  <c r="F517" i="1"/>
  <c r="G517" i="1"/>
  <c r="I517" i="1"/>
  <c r="F518" i="1"/>
  <c r="G518" i="1"/>
  <c r="I518" i="1"/>
  <c r="F519" i="1"/>
  <c r="G519" i="1"/>
  <c r="I519" i="1"/>
  <c r="F520" i="1"/>
  <c r="G520" i="1"/>
  <c r="I520" i="1"/>
  <c r="F521" i="1"/>
  <c r="G521" i="1"/>
  <c r="I521" i="1"/>
  <c r="F522" i="1"/>
  <c r="G522" i="1"/>
  <c r="I522" i="1"/>
  <c r="F523" i="1"/>
  <c r="G523" i="1"/>
  <c r="I523" i="1"/>
  <c r="F524" i="1"/>
  <c r="G524" i="1"/>
  <c r="I524" i="1"/>
  <c r="F525" i="1"/>
  <c r="G525" i="1"/>
  <c r="I525" i="1"/>
  <c r="F526" i="1"/>
  <c r="G526" i="1"/>
  <c r="I526" i="1"/>
  <c r="F527" i="1"/>
  <c r="G527" i="1"/>
  <c r="I527" i="1"/>
  <c r="F528" i="1"/>
  <c r="G528" i="1"/>
  <c r="I528" i="1"/>
  <c r="F529" i="1"/>
  <c r="G529" i="1"/>
  <c r="I529" i="1"/>
  <c r="F530" i="1"/>
  <c r="D70" i="11" s="1"/>
  <c r="G530" i="1"/>
  <c r="E70" i="11" s="1"/>
  <c r="I530" i="1"/>
  <c r="G70" i="11" s="1"/>
  <c r="F531" i="1"/>
  <c r="G531" i="1"/>
  <c r="I531" i="1"/>
  <c r="F532" i="1"/>
  <c r="G532" i="1"/>
  <c r="I532" i="1"/>
  <c r="F533" i="1"/>
  <c r="G533" i="1"/>
  <c r="I533" i="1"/>
  <c r="F534" i="1"/>
  <c r="G534" i="1"/>
  <c r="I534" i="1"/>
  <c r="F535" i="1"/>
  <c r="G535" i="1"/>
  <c r="H24" i="31"/>
  <c r="H47" i="37" s="1"/>
  <c r="I535" i="1"/>
  <c r="F536" i="1"/>
  <c r="G536" i="1"/>
  <c r="I536" i="1"/>
  <c r="F537" i="1"/>
  <c r="G537" i="1"/>
  <c r="I537" i="1"/>
  <c r="F538" i="1"/>
  <c r="G538" i="1"/>
  <c r="I538" i="1"/>
  <c r="F539" i="1"/>
  <c r="G539" i="1"/>
  <c r="I539" i="1"/>
  <c r="F540" i="1"/>
  <c r="G540" i="1"/>
  <c r="I540" i="1"/>
  <c r="F541" i="1"/>
  <c r="G541" i="1"/>
  <c r="I541" i="1"/>
  <c r="F542" i="1"/>
  <c r="G542" i="1"/>
  <c r="I542" i="1"/>
  <c r="G543" i="1"/>
  <c r="I543" i="1"/>
  <c r="E17" i="32" l="1"/>
  <c r="E16" i="32"/>
  <c r="H42" i="37"/>
  <c r="E20" i="32"/>
  <c r="G19" i="33"/>
  <c r="P41" i="37"/>
  <c r="T41" i="37" s="1"/>
  <c r="G18" i="37" s="1"/>
  <c r="V41" i="37"/>
  <c r="E24" i="32"/>
  <c r="G18" i="33"/>
  <c r="V45" i="37"/>
  <c r="P45" i="37"/>
  <c r="T45" i="37" s="1"/>
  <c r="G22" i="37" s="1"/>
  <c r="E18" i="32"/>
  <c r="G20" i="33"/>
  <c r="E25" i="32"/>
  <c r="E19" i="32"/>
  <c r="G21" i="33"/>
  <c r="P40" i="37"/>
  <c r="T40" i="37" s="1"/>
  <c r="G17" i="37" s="1"/>
  <c r="V40" i="37"/>
  <c r="V39" i="37"/>
  <c r="P39" i="37"/>
  <c r="T39" i="37" s="1"/>
  <c r="G16" i="37" s="1"/>
  <c r="P38" i="37"/>
  <c r="T38" i="37" s="1"/>
  <c r="G15" i="37" s="1"/>
  <c r="V38" i="37"/>
  <c r="G22" i="33"/>
  <c r="V43" i="37"/>
  <c r="P43" i="37"/>
  <c r="T43" i="37" s="1"/>
  <c r="G20" i="37" s="1"/>
  <c r="P46" i="37"/>
  <c r="T46" i="37" s="1"/>
  <c r="G23" i="37" s="1"/>
  <c r="V46" i="37"/>
  <c r="V44" i="37"/>
  <c r="P44" i="37"/>
  <c r="T44" i="37" s="1"/>
  <c r="G21" i="37" s="1"/>
  <c r="E21" i="32"/>
  <c r="G15" i="33"/>
  <c r="G23" i="33"/>
  <c r="V47" i="37"/>
  <c r="P47" i="37"/>
  <c r="T47" i="37" s="1"/>
  <c r="G24" i="37" s="1"/>
  <c r="E22" i="32"/>
  <c r="G16" i="33"/>
  <c r="G24" i="33"/>
  <c r="E23" i="32"/>
  <c r="G17" i="33"/>
  <c r="F189" i="1"/>
  <c r="F188" i="1"/>
  <c r="F187" i="1"/>
  <c r="F186" i="1"/>
  <c r="F185" i="1"/>
  <c r="F184" i="1"/>
  <c r="F183" i="1"/>
  <c r="F182" i="1"/>
  <c r="I189" i="1"/>
  <c r="G189" i="1"/>
  <c r="I188" i="1"/>
  <c r="G188" i="1"/>
  <c r="I187" i="1"/>
  <c r="G187" i="1"/>
  <c r="I186" i="1"/>
  <c r="G186" i="1"/>
  <c r="I185" i="1"/>
  <c r="G185" i="1"/>
  <c r="I184" i="1"/>
  <c r="G184" i="1"/>
  <c r="I183" i="1"/>
  <c r="G183" i="1"/>
  <c r="I182" i="1"/>
  <c r="G182" i="1"/>
  <c r="X41" i="37" l="1"/>
  <c r="H18" i="37" s="1"/>
  <c r="W41" i="37"/>
  <c r="X38" i="37"/>
  <c r="H15" i="37" s="1"/>
  <c r="W38" i="37"/>
  <c r="X43" i="37"/>
  <c r="H20" i="37" s="1"/>
  <c r="W43" i="37"/>
  <c r="X44" i="37"/>
  <c r="H21" i="37" s="1"/>
  <c r="W44" i="37"/>
  <c r="X46" i="37"/>
  <c r="H23" i="37" s="1"/>
  <c r="W46" i="37"/>
  <c r="X39" i="37"/>
  <c r="H16" i="37" s="1"/>
  <c r="W39" i="37"/>
  <c r="X40" i="37"/>
  <c r="H17" i="37" s="1"/>
  <c r="W40" i="37"/>
  <c r="X45" i="37"/>
  <c r="H22" i="37" s="1"/>
  <c r="W45" i="37"/>
  <c r="X47" i="37"/>
  <c r="H24" i="37" s="1"/>
  <c r="W47" i="37"/>
  <c r="P42" i="37"/>
  <c r="T42" i="37" s="1"/>
  <c r="G19" i="37" s="1"/>
  <c r="V42" i="37"/>
  <c r="G19" i="35"/>
  <c r="G18" i="35"/>
  <c r="F25" i="32"/>
  <c r="F24" i="32"/>
  <c r="F23" i="32"/>
  <c r="F22" i="32"/>
  <c r="F21" i="32"/>
  <c r="F20" i="32"/>
  <c r="G20" i="32" s="1"/>
  <c r="F19" i="32"/>
  <c r="F18" i="32"/>
  <c r="F17" i="32"/>
  <c r="F16" i="32"/>
  <c r="H18" i="35" l="1"/>
  <c r="H19" i="33"/>
  <c r="C6" i="30"/>
  <c r="X42" i="37"/>
  <c r="H19" i="37" s="1"/>
  <c r="W42" i="37"/>
  <c r="H17" i="33"/>
  <c r="G17" i="35"/>
  <c r="H17" i="35" s="1"/>
  <c r="G19" i="32"/>
  <c r="G18" i="32"/>
  <c r="H18" i="33"/>
  <c r="H19" i="35"/>
  <c r="G186" i="10" l="1"/>
  <c r="G185" i="10"/>
  <c r="G184" i="10"/>
  <c r="G183" i="10"/>
  <c r="G182" i="10"/>
  <c r="G181" i="10"/>
  <c r="G180" i="10"/>
  <c r="G179" i="10"/>
  <c r="G178" i="10"/>
  <c r="G177" i="10"/>
  <c r="G176" i="10"/>
  <c r="G175" i="10"/>
  <c r="G174" i="10"/>
  <c r="G173" i="10"/>
  <c r="G172" i="10"/>
  <c r="G171" i="10"/>
  <c r="G170" i="10"/>
  <c r="G169" i="10"/>
  <c r="G168" i="10"/>
  <c r="G167" i="10"/>
  <c r="G166" i="10"/>
  <c r="G213" i="10"/>
  <c r="G212" i="10"/>
  <c r="G211" i="10"/>
  <c r="G210" i="10"/>
  <c r="G209" i="10"/>
  <c r="G208" i="10"/>
  <c r="G207" i="10"/>
  <c r="G206" i="10"/>
  <c r="G205" i="10"/>
  <c r="G204" i="10"/>
  <c r="G203" i="10"/>
  <c r="G202" i="10"/>
  <c r="G201" i="10"/>
  <c r="G200" i="10"/>
  <c r="G199" i="10"/>
  <c r="G198" i="10"/>
  <c r="G197" i="10"/>
  <c r="G196" i="10"/>
  <c r="G195" i="10"/>
  <c r="G194" i="10"/>
  <c r="G193" i="10"/>
  <c r="G192" i="10"/>
  <c r="G191" i="10"/>
  <c r="G190" i="10"/>
  <c r="G189" i="10"/>
  <c r="G188" i="10"/>
  <c r="G187" i="10"/>
  <c r="G165" i="10"/>
  <c r="G164" i="10"/>
  <c r="G163" i="10"/>
  <c r="G162" i="10"/>
  <c r="G161" i="10"/>
  <c r="G160" i="10"/>
  <c r="G159" i="10"/>
  <c r="G158" i="10"/>
  <c r="G157" i="10"/>
  <c r="G156" i="10"/>
  <c r="G155" i="10"/>
  <c r="G154" i="10"/>
  <c r="G153" i="10"/>
  <c r="G152" i="10"/>
  <c r="G151" i="10"/>
  <c r="G150" i="10"/>
  <c r="G149" i="10"/>
  <c r="G148" i="10"/>
  <c r="G147" i="10"/>
  <c r="G146" i="10"/>
  <c r="G145" i="10"/>
  <c r="G144" i="10"/>
  <c r="G143" i="10"/>
  <c r="G142" i="10"/>
  <c r="G141" i="10"/>
  <c r="G140" i="10"/>
  <c r="G139" i="10"/>
  <c r="G138" i="10"/>
  <c r="G137" i="10"/>
  <c r="G136" i="10"/>
  <c r="G135" i="10"/>
  <c r="G134" i="10"/>
  <c r="G133" i="10"/>
  <c r="G132" i="10"/>
  <c r="G131" i="10"/>
  <c r="I172" i="1"/>
  <c r="G81" i="6" s="1"/>
  <c r="I171" i="1"/>
  <c r="G80" i="6" s="1"/>
  <c r="I170" i="1"/>
  <c r="G79" i="6" s="1"/>
  <c r="I169" i="1"/>
  <c r="G128" i="6" s="1"/>
  <c r="I168" i="1"/>
  <c r="I167" i="1"/>
  <c r="I166" i="1"/>
  <c r="G127" i="6" s="1"/>
  <c r="I165" i="1"/>
  <c r="I164" i="1"/>
  <c r="G122" i="6" s="1"/>
  <c r="I163" i="1"/>
  <c r="I162" i="1"/>
  <c r="G121" i="6" s="1"/>
  <c r="I161" i="1"/>
  <c r="G120" i="6" s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3" i="26" s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2" i="26" s="1"/>
  <c r="I132" i="1"/>
  <c r="I131" i="1"/>
  <c r="I130" i="1"/>
  <c r="I129" i="1"/>
  <c r="I8" i="26" s="1"/>
  <c r="I128" i="1"/>
  <c r="I127" i="1"/>
  <c r="I126" i="1"/>
  <c r="I125" i="1"/>
  <c r="I124" i="1"/>
  <c r="I123" i="1"/>
  <c r="I122" i="1"/>
  <c r="I121" i="1"/>
  <c r="I11" i="26" s="1"/>
  <c r="I120" i="1"/>
  <c r="I119" i="1"/>
  <c r="I118" i="1"/>
  <c r="I117" i="1"/>
  <c r="I7" i="26" s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G116" i="6" s="1"/>
  <c r="I103" i="1"/>
  <c r="I102" i="1"/>
  <c r="G115" i="6" s="1"/>
  <c r="I101" i="1"/>
  <c r="G114" i="6" s="1"/>
  <c r="I100" i="1"/>
  <c r="I99" i="1"/>
  <c r="I98" i="1"/>
  <c r="I97" i="1"/>
  <c r="I96" i="1"/>
  <c r="G110" i="6" s="1"/>
  <c r="I95" i="1"/>
  <c r="I94" i="1"/>
  <c r="G109" i="6" s="1"/>
  <c r="I93" i="1"/>
  <c r="G108" i="6" s="1"/>
  <c r="I92" i="1"/>
  <c r="G107" i="6" s="1"/>
  <c r="I91" i="1"/>
  <c r="I90" i="1"/>
  <c r="G106" i="6" s="1"/>
  <c r="I89" i="1"/>
  <c r="G105" i="6" s="1"/>
  <c r="I88" i="1"/>
  <c r="G104" i="6" s="1"/>
  <c r="I87" i="1"/>
  <c r="I86" i="1"/>
  <c r="G103" i="6" s="1"/>
  <c r="I85" i="1"/>
  <c r="G102" i="6" s="1"/>
  <c r="I84" i="1"/>
  <c r="G101" i="6" s="1"/>
  <c r="I83" i="1"/>
  <c r="I82" i="1"/>
  <c r="G100" i="6" s="1"/>
  <c r="I81" i="1"/>
  <c r="G99" i="6" s="1"/>
  <c r="I80" i="1"/>
  <c r="G98" i="6" s="1"/>
  <c r="I79" i="1"/>
  <c r="G97" i="6" s="1"/>
  <c r="I78" i="1"/>
  <c r="G96" i="6" s="1"/>
  <c r="I77" i="1"/>
  <c r="G95" i="6" s="1"/>
  <c r="I76" i="1"/>
  <c r="G94" i="6" s="1"/>
  <c r="I75" i="1"/>
  <c r="G93" i="6" s="1"/>
  <c r="I74" i="1"/>
  <c r="G92" i="6" s="1"/>
  <c r="I73" i="1"/>
  <c r="G91" i="6" s="1"/>
  <c r="I72" i="1"/>
  <c r="G90" i="6" s="1"/>
  <c r="I71" i="1"/>
  <c r="G89" i="6" s="1"/>
  <c r="I70" i="1"/>
  <c r="G88" i="6" s="1"/>
  <c r="I69" i="1"/>
  <c r="G87" i="6" s="1"/>
  <c r="I68" i="1"/>
  <c r="G78" i="6" s="1"/>
  <c r="I67" i="1"/>
  <c r="G77" i="6" s="1"/>
  <c r="I66" i="1"/>
  <c r="G76" i="6" s="1"/>
  <c r="I65" i="1"/>
  <c r="G75" i="6" s="1"/>
  <c r="I64" i="1"/>
  <c r="G74" i="6" s="1"/>
  <c r="I63" i="1"/>
  <c r="G73" i="6" s="1"/>
  <c r="I62" i="1"/>
  <c r="G72" i="6" s="1"/>
  <c r="I61" i="1"/>
  <c r="G71" i="6" s="1"/>
  <c r="I60" i="1"/>
  <c r="G70" i="6" s="1"/>
  <c r="I59" i="1"/>
  <c r="G69" i="6" s="1"/>
  <c r="I58" i="1"/>
  <c r="G68" i="6" s="1"/>
  <c r="I57" i="1"/>
  <c r="G67" i="6" s="1"/>
  <c r="I56" i="1"/>
  <c r="G66" i="6" s="1"/>
  <c r="I55" i="1"/>
  <c r="G65" i="6" s="1"/>
  <c r="I54" i="1"/>
  <c r="G64" i="6" s="1"/>
  <c r="I53" i="1"/>
  <c r="G63" i="6" s="1"/>
  <c r="I52" i="1"/>
  <c r="G62" i="6" s="1"/>
  <c r="I51" i="1"/>
  <c r="I50" i="1"/>
  <c r="G61" i="6" s="1"/>
  <c r="I49" i="1"/>
  <c r="G60" i="6" s="1"/>
  <c r="I48" i="1"/>
  <c r="G59" i="6" s="1"/>
  <c r="I47" i="1"/>
  <c r="I46" i="1"/>
  <c r="G58" i="6" s="1"/>
  <c r="I45" i="1"/>
  <c r="G57" i="6" s="1"/>
  <c r="I44" i="1"/>
  <c r="G56" i="6" s="1"/>
  <c r="I43" i="1"/>
  <c r="I42" i="1"/>
  <c r="G55" i="6" s="1"/>
  <c r="I41" i="1"/>
  <c r="G54" i="6" s="1"/>
  <c r="I40" i="1"/>
  <c r="G53" i="6" s="1"/>
  <c r="I39" i="1"/>
  <c r="G52" i="6" s="1"/>
  <c r="I38" i="1"/>
  <c r="G51" i="6" s="1"/>
  <c r="I37" i="1"/>
  <c r="G50" i="6" s="1"/>
  <c r="I36" i="1"/>
  <c r="G49" i="6" s="1"/>
  <c r="I35" i="1"/>
  <c r="I34" i="1"/>
  <c r="G48" i="6" s="1"/>
  <c r="I33" i="1"/>
  <c r="G47" i="6" s="1"/>
  <c r="I32" i="1"/>
  <c r="G46" i="6" s="1"/>
  <c r="I31" i="1"/>
  <c r="I30" i="1"/>
  <c r="G45" i="6" s="1"/>
  <c r="I29" i="1"/>
  <c r="G44" i="6" s="1"/>
  <c r="I28" i="1"/>
  <c r="G43" i="6" s="1"/>
  <c r="I27" i="1"/>
  <c r="I26" i="1"/>
  <c r="G42" i="6" s="1"/>
  <c r="I25" i="1"/>
  <c r="G41" i="6" s="1"/>
  <c r="I24" i="1"/>
  <c r="G40" i="6" s="1"/>
  <c r="I23" i="1"/>
  <c r="I22" i="1"/>
  <c r="G39" i="6" s="1"/>
  <c r="I21" i="1"/>
  <c r="G38" i="6" s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181" i="1"/>
  <c r="G126" i="6" s="1"/>
  <c r="I180" i="1"/>
  <c r="G125" i="6" s="1"/>
  <c r="I179" i="1"/>
  <c r="G124" i="6" s="1"/>
  <c r="I178" i="1"/>
  <c r="G123" i="6" s="1"/>
  <c r="I177" i="1"/>
  <c r="G86" i="6" s="1"/>
  <c r="I176" i="1"/>
  <c r="G85" i="6" s="1"/>
  <c r="I175" i="1"/>
  <c r="G84" i="6" s="1"/>
  <c r="I174" i="1"/>
  <c r="G83" i="6" s="1"/>
  <c r="I173" i="1"/>
  <c r="G82" i="6" s="1"/>
  <c r="I9" i="26" l="1"/>
  <c r="G113" i="6"/>
  <c r="G119" i="6"/>
  <c r="G111" i="6"/>
  <c r="G117" i="6"/>
  <c r="G112" i="6"/>
  <c r="G118" i="6"/>
  <c r="I10" i="26"/>
  <c r="I6" i="26"/>
  <c r="G97" i="10" l="1"/>
  <c r="F97" i="10"/>
  <c r="E97" i="10"/>
  <c r="D97" i="10"/>
  <c r="G96" i="10"/>
  <c r="F96" i="10"/>
  <c r="E96" i="10"/>
  <c r="D96" i="10"/>
  <c r="G95" i="10"/>
  <c r="F95" i="10"/>
  <c r="E95" i="10"/>
  <c r="D95" i="10"/>
  <c r="G94" i="10"/>
  <c r="F94" i="10"/>
  <c r="E94" i="10"/>
  <c r="D94" i="10"/>
  <c r="G93" i="10"/>
  <c r="F93" i="10"/>
  <c r="E93" i="10"/>
  <c r="D93" i="10"/>
  <c r="G92" i="10"/>
  <c r="F92" i="10"/>
  <c r="E92" i="10"/>
  <c r="D92" i="10"/>
  <c r="G91" i="10"/>
  <c r="F91" i="10"/>
  <c r="E91" i="10"/>
  <c r="D91" i="10"/>
  <c r="G90" i="10"/>
  <c r="F90" i="10"/>
  <c r="E90" i="10"/>
  <c r="D90" i="10"/>
  <c r="G89" i="10"/>
  <c r="F89" i="10"/>
  <c r="E89" i="10"/>
  <c r="D89" i="10"/>
  <c r="F186" i="10"/>
  <c r="E186" i="10"/>
  <c r="D186" i="10"/>
  <c r="F185" i="10"/>
  <c r="E185" i="10"/>
  <c r="D185" i="10"/>
  <c r="F184" i="10"/>
  <c r="E184" i="10"/>
  <c r="D184" i="10"/>
  <c r="F183" i="10"/>
  <c r="E183" i="10"/>
  <c r="D183" i="10"/>
  <c r="F182" i="10"/>
  <c r="E182" i="10"/>
  <c r="D182" i="10"/>
  <c r="F181" i="10"/>
  <c r="E181" i="10"/>
  <c r="D181" i="10"/>
  <c r="F180" i="10"/>
  <c r="E180" i="10"/>
  <c r="D180" i="10"/>
  <c r="F179" i="10"/>
  <c r="E179" i="10"/>
  <c r="D179" i="10"/>
  <c r="F178" i="10"/>
  <c r="E178" i="10"/>
  <c r="D178" i="10"/>
  <c r="F177" i="10"/>
  <c r="E177" i="10"/>
  <c r="D177" i="10"/>
  <c r="F176" i="10"/>
  <c r="E176" i="10"/>
  <c r="D176" i="10"/>
  <c r="F175" i="10"/>
  <c r="E175" i="10"/>
  <c r="D175" i="10"/>
  <c r="F174" i="10"/>
  <c r="E174" i="10"/>
  <c r="D174" i="10"/>
  <c r="F173" i="10"/>
  <c r="E173" i="10"/>
  <c r="D173" i="10"/>
  <c r="F172" i="10"/>
  <c r="E172" i="10"/>
  <c r="D172" i="10"/>
  <c r="F171" i="10"/>
  <c r="E171" i="10"/>
  <c r="D171" i="10"/>
  <c r="F170" i="10"/>
  <c r="E170" i="10"/>
  <c r="D170" i="10"/>
  <c r="F169" i="10"/>
  <c r="E169" i="10"/>
  <c r="D169" i="10"/>
  <c r="F168" i="10"/>
  <c r="E168" i="10"/>
  <c r="D168" i="10"/>
  <c r="F167" i="10"/>
  <c r="E167" i="10"/>
  <c r="D167" i="10"/>
  <c r="F166" i="10"/>
  <c r="E166" i="10"/>
  <c r="D166" i="10"/>
  <c r="G130" i="10"/>
  <c r="F130" i="10"/>
  <c r="E130" i="10"/>
  <c r="D130" i="10"/>
  <c r="G129" i="10"/>
  <c r="F129" i="10"/>
  <c r="E129" i="10"/>
  <c r="D129" i="10"/>
  <c r="G128" i="10"/>
  <c r="F128" i="10"/>
  <c r="E128" i="10"/>
  <c r="D128" i="10"/>
  <c r="G127" i="10"/>
  <c r="F127" i="10"/>
  <c r="E127" i="10"/>
  <c r="D127" i="10"/>
  <c r="G126" i="10"/>
  <c r="F126" i="10"/>
  <c r="E126" i="10"/>
  <c r="D126" i="10"/>
  <c r="G125" i="10"/>
  <c r="F125" i="10"/>
  <c r="E125" i="10"/>
  <c r="D125" i="10"/>
  <c r="F213" i="10"/>
  <c r="E213" i="10"/>
  <c r="D213" i="10"/>
  <c r="F212" i="10"/>
  <c r="E212" i="10"/>
  <c r="D212" i="10"/>
  <c r="F211" i="10"/>
  <c r="E211" i="10"/>
  <c r="D211" i="10"/>
  <c r="F210" i="10"/>
  <c r="E210" i="10"/>
  <c r="D210" i="10"/>
  <c r="F209" i="10"/>
  <c r="E209" i="10"/>
  <c r="D209" i="10"/>
  <c r="F208" i="10"/>
  <c r="E208" i="10"/>
  <c r="D208" i="10"/>
  <c r="F207" i="10"/>
  <c r="E207" i="10"/>
  <c r="D207" i="10"/>
  <c r="F206" i="10"/>
  <c r="E206" i="10"/>
  <c r="D206" i="10"/>
  <c r="F205" i="10"/>
  <c r="E205" i="10"/>
  <c r="D205" i="10"/>
  <c r="F204" i="10"/>
  <c r="E204" i="10"/>
  <c r="D204" i="10"/>
  <c r="F203" i="10"/>
  <c r="E203" i="10"/>
  <c r="D203" i="10"/>
  <c r="F202" i="10"/>
  <c r="E202" i="10"/>
  <c r="D202" i="10"/>
  <c r="F201" i="10"/>
  <c r="E201" i="10"/>
  <c r="D201" i="10"/>
  <c r="F200" i="10"/>
  <c r="E200" i="10"/>
  <c r="D200" i="10"/>
  <c r="F199" i="10"/>
  <c r="E199" i="10"/>
  <c r="D199" i="10"/>
  <c r="F198" i="10"/>
  <c r="E198" i="10"/>
  <c r="D198" i="10"/>
  <c r="F197" i="10"/>
  <c r="E197" i="10"/>
  <c r="D197" i="10"/>
  <c r="F196" i="10"/>
  <c r="E196" i="10"/>
  <c r="D196" i="10"/>
  <c r="F195" i="10"/>
  <c r="E195" i="10"/>
  <c r="D195" i="10"/>
  <c r="F194" i="10"/>
  <c r="E194" i="10"/>
  <c r="D194" i="10"/>
  <c r="F193" i="10"/>
  <c r="E193" i="10"/>
  <c r="D193" i="10"/>
  <c r="F192" i="10"/>
  <c r="E192" i="10"/>
  <c r="D192" i="10"/>
  <c r="F191" i="10"/>
  <c r="E191" i="10"/>
  <c r="D191" i="10"/>
  <c r="F190" i="10"/>
  <c r="E190" i="10"/>
  <c r="D190" i="10"/>
  <c r="F189" i="10"/>
  <c r="E189" i="10"/>
  <c r="D189" i="10"/>
  <c r="F188" i="10"/>
  <c r="E188" i="10"/>
  <c r="D188" i="10"/>
  <c r="F187" i="10"/>
  <c r="E187" i="10"/>
  <c r="D187" i="10"/>
  <c r="G124" i="10"/>
  <c r="F124" i="10"/>
  <c r="E124" i="10"/>
  <c r="D124" i="10"/>
  <c r="G123" i="10"/>
  <c r="F123" i="10"/>
  <c r="E123" i="10"/>
  <c r="D123" i="10"/>
  <c r="G122" i="10"/>
  <c r="F122" i="10"/>
  <c r="E122" i="10"/>
  <c r="D122" i="10"/>
  <c r="G121" i="10"/>
  <c r="F121" i="10"/>
  <c r="E121" i="10"/>
  <c r="D121" i="10"/>
  <c r="G120" i="10"/>
  <c r="F120" i="10"/>
  <c r="E120" i="10"/>
  <c r="D120" i="10"/>
  <c r="G119" i="10"/>
  <c r="F119" i="10"/>
  <c r="E119" i="10"/>
  <c r="D119" i="10"/>
  <c r="G118" i="10"/>
  <c r="F118" i="10"/>
  <c r="E118" i="10"/>
  <c r="D118" i="10"/>
  <c r="G117" i="10"/>
  <c r="F117" i="10"/>
  <c r="E117" i="10"/>
  <c r="D117" i="10"/>
  <c r="G116" i="10"/>
  <c r="F116" i="10"/>
  <c r="E116" i="10"/>
  <c r="D116" i="10"/>
  <c r="G115" i="10"/>
  <c r="F115" i="10"/>
  <c r="E115" i="10"/>
  <c r="D115" i="10"/>
  <c r="G114" i="10"/>
  <c r="F114" i="10"/>
  <c r="E114" i="10"/>
  <c r="D114" i="10"/>
  <c r="G113" i="10"/>
  <c r="F113" i="10"/>
  <c r="E113" i="10"/>
  <c r="D113" i="10"/>
  <c r="G112" i="10"/>
  <c r="F112" i="10"/>
  <c r="E112" i="10"/>
  <c r="D112" i="10"/>
  <c r="G111" i="10"/>
  <c r="F111" i="10"/>
  <c r="E111" i="10"/>
  <c r="D111" i="10"/>
  <c r="G110" i="10"/>
  <c r="F110" i="10"/>
  <c r="E110" i="10"/>
  <c r="D110" i="10"/>
  <c r="G109" i="10"/>
  <c r="F109" i="10"/>
  <c r="E109" i="10"/>
  <c r="D109" i="10"/>
  <c r="G108" i="10"/>
  <c r="F108" i="10"/>
  <c r="E108" i="10"/>
  <c r="D108" i="10"/>
  <c r="G107" i="10"/>
  <c r="F107" i="10"/>
  <c r="E107" i="10"/>
  <c r="D107" i="10"/>
  <c r="F165" i="10"/>
  <c r="E165" i="10"/>
  <c r="D165" i="10"/>
  <c r="F164" i="10"/>
  <c r="E164" i="10"/>
  <c r="D164" i="10"/>
  <c r="F163" i="10"/>
  <c r="E163" i="10"/>
  <c r="D163" i="10"/>
  <c r="F162" i="10"/>
  <c r="E162" i="10"/>
  <c r="D162" i="10"/>
  <c r="F161" i="10"/>
  <c r="E161" i="10"/>
  <c r="D161" i="10"/>
  <c r="F160" i="10"/>
  <c r="E160" i="10"/>
  <c r="D160" i="10"/>
  <c r="F159" i="10"/>
  <c r="E159" i="10"/>
  <c r="D159" i="10"/>
  <c r="F158" i="10"/>
  <c r="E158" i="10"/>
  <c r="D158" i="10"/>
  <c r="F157" i="10"/>
  <c r="E157" i="10"/>
  <c r="D157" i="10"/>
  <c r="F156" i="10"/>
  <c r="E156" i="10"/>
  <c r="D156" i="10"/>
  <c r="F155" i="10"/>
  <c r="E155" i="10"/>
  <c r="D155" i="10"/>
  <c r="F154" i="10"/>
  <c r="E154" i="10"/>
  <c r="D154" i="10"/>
  <c r="F153" i="10"/>
  <c r="E153" i="10"/>
  <c r="D153" i="10"/>
  <c r="F152" i="10"/>
  <c r="E152" i="10"/>
  <c r="D152" i="10"/>
  <c r="F151" i="10"/>
  <c r="E151" i="10"/>
  <c r="D151" i="10"/>
  <c r="F150" i="10"/>
  <c r="E150" i="10"/>
  <c r="D150" i="10"/>
  <c r="F149" i="10"/>
  <c r="E149" i="10"/>
  <c r="D149" i="10"/>
  <c r="E148" i="10"/>
  <c r="D148" i="10"/>
  <c r="F147" i="10"/>
  <c r="E147" i="10"/>
  <c r="D147" i="10"/>
  <c r="E146" i="10"/>
  <c r="D146" i="10"/>
  <c r="F145" i="10"/>
  <c r="E145" i="10"/>
  <c r="D145" i="10"/>
  <c r="F144" i="10"/>
  <c r="E144" i="10"/>
  <c r="D144" i="10"/>
  <c r="F143" i="10"/>
  <c r="E143" i="10"/>
  <c r="D143" i="10"/>
  <c r="F142" i="10"/>
  <c r="E142" i="10"/>
  <c r="D142" i="10"/>
  <c r="F141" i="10"/>
  <c r="E141" i="10"/>
  <c r="D141" i="10"/>
  <c r="F140" i="10"/>
  <c r="E140" i="10"/>
  <c r="D140" i="10"/>
  <c r="F139" i="10"/>
  <c r="E139" i="10"/>
  <c r="D139" i="10"/>
  <c r="F138" i="10"/>
  <c r="E138" i="10"/>
  <c r="D138" i="10"/>
  <c r="F137" i="10"/>
  <c r="E137" i="10"/>
  <c r="D137" i="10"/>
  <c r="F136" i="10"/>
  <c r="E136" i="10"/>
  <c r="D136" i="10"/>
  <c r="F135" i="10"/>
  <c r="E135" i="10"/>
  <c r="D135" i="10"/>
  <c r="F134" i="10"/>
  <c r="E134" i="10"/>
  <c r="D134" i="10"/>
  <c r="F133" i="10"/>
  <c r="E133" i="10"/>
  <c r="D133" i="10"/>
  <c r="F132" i="10"/>
  <c r="E132" i="10"/>
  <c r="D132" i="10"/>
  <c r="F131" i="10"/>
  <c r="E131" i="10"/>
  <c r="D131" i="10"/>
  <c r="G106" i="10"/>
  <c r="F106" i="10"/>
  <c r="E106" i="10"/>
  <c r="D106" i="10"/>
  <c r="G105" i="10"/>
  <c r="F105" i="10"/>
  <c r="E105" i="10"/>
  <c r="D105" i="10"/>
  <c r="G104" i="10"/>
  <c r="F104" i="10"/>
  <c r="E104" i="10"/>
  <c r="D104" i="10"/>
  <c r="G103" i="10"/>
  <c r="F103" i="10"/>
  <c r="E103" i="10"/>
  <c r="D103" i="10"/>
  <c r="G102" i="10"/>
  <c r="F102" i="10"/>
  <c r="E102" i="10"/>
  <c r="D102" i="10"/>
  <c r="G101" i="10"/>
  <c r="F101" i="10"/>
  <c r="E101" i="10"/>
  <c r="D101" i="10"/>
  <c r="G100" i="10"/>
  <c r="F100" i="10"/>
  <c r="E100" i="10"/>
  <c r="D100" i="10"/>
  <c r="G99" i="10"/>
  <c r="F99" i="10"/>
  <c r="E99" i="10"/>
  <c r="D99" i="10"/>
  <c r="G98" i="10"/>
  <c r="F98" i="10"/>
  <c r="E98" i="10"/>
  <c r="D98" i="10"/>
  <c r="G88" i="10"/>
  <c r="F88" i="10"/>
  <c r="E88" i="10"/>
  <c r="D88" i="10"/>
  <c r="G87" i="10"/>
  <c r="F87" i="10"/>
  <c r="E87" i="10"/>
  <c r="D87" i="10"/>
  <c r="G86" i="10"/>
  <c r="F86" i="10"/>
  <c r="E86" i="10"/>
  <c r="D86" i="10"/>
  <c r="G85" i="10"/>
  <c r="F85" i="10"/>
  <c r="E85" i="10"/>
  <c r="D85" i="10"/>
  <c r="G84" i="10"/>
  <c r="F84" i="10"/>
  <c r="E84" i="10"/>
  <c r="D84" i="10"/>
  <c r="G83" i="10"/>
  <c r="F83" i="10"/>
  <c r="E83" i="10"/>
  <c r="D83" i="10"/>
  <c r="G82" i="10"/>
  <c r="F82" i="10"/>
  <c r="E82" i="10"/>
  <c r="D82" i="10"/>
  <c r="G81" i="10"/>
  <c r="F81" i="10"/>
  <c r="E81" i="10"/>
  <c r="D81" i="10"/>
  <c r="G80" i="10"/>
  <c r="F80" i="10"/>
  <c r="E80" i="10"/>
  <c r="D80" i="10"/>
  <c r="G79" i="10"/>
  <c r="F79" i="10"/>
  <c r="E79" i="10"/>
  <c r="D79" i="10"/>
  <c r="G78" i="10"/>
  <c r="F78" i="10"/>
  <c r="E78" i="10"/>
  <c r="D78" i="10"/>
  <c r="G77" i="10"/>
  <c r="F77" i="10"/>
  <c r="E77" i="10"/>
  <c r="D77" i="10"/>
  <c r="G76" i="10"/>
  <c r="F76" i="10"/>
  <c r="E76" i="10"/>
  <c r="D76" i="10"/>
  <c r="G75" i="10"/>
  <c r="F75" i="10"/>
  <c r="E75" i="10"/>
  <c r="D75" i="10"/>
  <c r="G74" i="10"/>
  <c r="F74" i="10"/>
  <c r="E74" i="10"/>
  <c r="D74" i="10"/>
  <c r="G73" i="10"/>
  <c r="F73" i="10"/>
  <c r="E73" i="10"/>
  <c r="D73" i="10"/>
  <c r="G72" i="10"/>
  <c r="F72" i="10"/>
  <c r="E72" i="10"/>
  <c r="D72" i="10"/>
  <c r="G71" i="10"/>
  <c r="F71" i="10"/>
  <c r="E71" i="10"/>
  <c r="D71" i="10"/>
  <c r="G70" i="10"/>
  <c r="F70" i="10"/>
  <c r="E70" i="10"/>
  <c r="D70" i="10"/>
  <c r="G69" i="10"/>
  <c r="F69" i="10"/>
  <c r="E69" i="10"/>
  <c r="D69" i="10"/>
  <c r="G68" i="10"/>
  <c r="F68" i="10"/>
  <c r="E68" i="10"/>
  <c r="D68" i="10"/>
  <c r="G67" i="10"/>
  <c r="F67" i="10"/>
  <c r="E67" i="10"/>
  <c r="D67" i="10"/>
  <c r="G66" i="10"/>
  <c r="F66" i="10"/>
  <c r="E66" i="10"/>
  <c r="D66" i="10"/>
  <c r="G65" i="10"/>
  <c r="F65" i="10"/>
  <c r="E65" i="10"/>
  <c r="D65" i="10"/>
  <c r="G64" i="10"/>
  <c r="F64" i="10"/>
  <c r="E64" i="10"/>
  <c r="D64" i="10"/>
  <c r="G63" i="10"/>
  <c r="F63" i="10"/>
  <c r="E63" i="10"/>
  <c r="D63" i="10"/>
  <c r="G62" i="10"/>
  <c r="F62" i="10"/>
  <c r="E62" i="10"/>
  <c r="D62" i="10"/>
  <c r="G61" i="10"/>
  <c r="F61" i="10"/>
  <c r="E61" i="10"/>
  <c r="D61" i="10"/>
  <c r="G60" i="10"/>
  <c r="F60" i="10"/>
  <c r="E60" i="10"/>
  <c r="D60" i="10"/>
  <c r="G59" i="10"/>
  <c r="F59" i="10"/>
  <c r="E59" i="10"/>
  <c r="D59" i="10"/>
  <c r="G55" i="10"/>
  <c r="F55" i="10"/>
  <c r="E55" i="10"/>
  <c r="D55" i="10"/>
  <c r="G54" i="10"/>
  <c r="F54" i="10"/>
  <c r="E54" i="10"/>
  <c r="D54" i="10"/>
  <c r="G53" i="10"/>
  <c r="F53" i="10"/>
  <c r="E53" i="10"/>
  <c r="D53" i="10"/>
  <c r="G52" i="10"/>
  <c r="F52" i="10"/>
  <c r="E52" i="10"/>
  <c r="D52" i="10"/>
  <c r="G51" i="10"/>
  <c r="F51" i="10"/>
  <c r="E51" i="10"/>
  <c r="D51" i="10"/>
  <c r="G50" i="10"/>
  <c r="F50" i="10"/>
  <c r="E50" i="10"/>
  <c r="D50" i="10"/>
  <c r="G49" i="10"/>
  <c r="F49" i="10"/>
  <c r="E49" i="10"/>
  <c r="D49" i="10"/>
  <c r="G48" i="10"/>
  <c r="F48" i="10"/>
  <c r="E48" i="10"/>
  <c r="D48" i="10"/>
  <c r="G47" i="10"/>
  <c r="F47" i="10"/>
  <c r="E47" i="10"/>
  <c r="D47" i="10"/>
  <c r="G46" i="10"/>
  <c r="F46" i="10"/>
  <c r="E46" i="10"/>
  <c r="D46" i="10"/>
  <c r="G45" i="10"/>
  <c r="F45" i="10"/>
  <c r="E45" i="10"/>
  <c r="D45" i="10"/>
  <c r="G44" i="10"/>
  <c r="F44" i="10"/>
  <c r="E44" i="10"/>
  <c r="D44" i="10"/>
  <c r="G43" i="10"/>
  <c r="F43" i="10"/>
  <c r="E43" i="10"/>
  <c r="D43" i="10"/>
  <c r="G42" i="10"/>
  <c r="F42" i="10"/>
  <c r="E42" i="10"/>
  <c r="D42" i="10"/>
  <c r="G41" i="10"/>
  <c r="F41" i="10"/>
  <c r="E41" i="10"/>
  <c r="D41" i="10"/>
  <c r="G40" i="10"/>
  <c r="F40" i="10"/>
  <c r="E40" i="10"/>
  <c r="D40" i="10"/>
  <c r="G39" i="10"/>
  <c r="F39" i="10"/>
  <c r="E39" i="10"/>
  <c r="D39" i="10"/>
  <c r="G38" i="10"/>
  <c r="F38" i="10"/>
  <c r="E38" i="10"/>
  <c r="D38" i="10"/>
  <c r="G37" i="10"/>
  <c r="F37" i="10"/>
  <c r="E37" i="10"/>
  <c r="D37" i="10"/>
  <c r="G36" i="10"/>
  <c r="F36" i="10"/>
  <c r="E36" i="10"/>
  <c r="D36" i="10"/>
  <c r="G35" i="10"/>
  <c r="F35" i="10"/>
  <c r="E35" i="10"/>
  <c r="D35" i="10"/>
  <c r="G34" i="10"/>
  <c r="F34" i="10"/>
  <c r="E34" i="10"/>
  <c r="D34" i="10"/>
  <c r="F33" i="10"/>
  <c r="D33" i="10"/>
  <c r="E33" i="10"/>
  <c r="F32" i="10"/>
  <c r="D28" i="10"/>
  <c r="G27" i="10"/>
  <c r="F27" i="10"/>
  <c r="E27" i="10"/>
  <c r="D27" i="10"/>
  <c r="G26" i="10"/>
  <c r="F26" i="10"/>
  <c r="E26" i="10"/>
  <c r="D26" i="10"/>
  <c r="G25" i="10"/>
  <c r="F25" i="10"/>
  <c r="E25" i="10"/>
  <c r="D25" i="10"/>
  <c r="G24" i="10"/>
  <c r="F24" i="10"/>
  <c r="E24" i="10"/>
  <c r="D24" i="10"/>
  <c r="G23" i="10"/>
  <c r="F23" i="10"/>
  <c r="E23" i="10"/>
  <c r="D23" i="10"/>
  <c r="G22" i="10"/>
  <c r="F22" i="10"/>
  <c r="E22" i="10"/>
  <c r="D22" i="10"/>
  <c r="G21" i="10"/>
  <c r="F21" i="10"/>
  <c r="E21" i="10"/>
  <c r="D21" i="10"/>
  <c r="G20" i="10"/>
  <c r="F20" i="10"/>
  <c r="E20" i="10"/>
  <c r="D20" i="10"/>
  <c r="G19" i="10"/>
  <c r="F19" i="10"/>
  <c r="E19" i="10"/>
  <c r="D19" i="10"/>
  <c r="G18" i="10"/>
  <c r="F18" i="10"/>
  <c r="E18" i="10"/>
  <c r="D18" i="10"/>
  <c r="G17" i="10"/>
  <c r="F17" i="10"/>
  <c r="E17" i="10"/>
  <c r="D17" i="10"/>
  <c r="G16" i="10"/>
  <c r="F16" i="10"/>
  <c r="E16" i="10"/>
  <c r="D16" i="10"/>
  <c r="G15" i="10"/>
  <c r="F15" i="10"/>
  <c r="E15" i="10"/>
  <c r="D15" i="10"/>
  <c r="G14" i="10"/>
  <c r="F14" i="10"/>
  <c r="E14" i="10"/>
  <c r="D14" i="10"/>
  <c r="G13" i="10"/>
  <c r="F13" i="10"/>
  <c r="E13" i="10"/>
  <c r="D13" i="10"/>
  <c r="G12" i="10"/>
  <c r="F12" i="10"/>
  <c r="E12" i="10"/>
  <c r="D12" i="10"/>
  <c r="G11" i="10"/>
  <c r="F11" i="10"/>
  <c r="E11" i="10"/>
  <c r="D11" i="10"/>
  <c r="G10" i="10"/>
  <c r="F10" i="10"/>
  <c r="E10" i="10"/>
  <c r="D10" i="10"/>
  <c r="G9" i="10"/>
  <c r="F9" i="10"/>
  <c r="E9" i="10"/>
  <c r="D9" i="10"/>
  <c r="G8" i="10"/>
  <c r="F8" i="10"/>
  <c r="E8" i="10"/>
  <c r="D8" i="10"/>
  <c r="G7" i="10"/>
  <c r="F7" i="10"/>
  <c r="E7" i="10"/>
  <c r="D7" i="10"/>
  <c r="G6" i="10"/>
  <c r="F6" i="10"/>
  <c r="E6" i="10"/>
  <c r="D6" i="10"/>
  <c r="G5" i="10"/>
  <c r="F5" i="10"/>
  <c r="E5" i="10"/>
  <c r="D5" i="10"/>
  <c r="G181" i="1"/>
  <c r="E126" i="6" s="1"/>
  <c r="F181" i="1"/>
  <c r="D126" i="6" s="1"/>
  <c r="G180" i="1"/>
  <c r="E125" i="6" s="1"/>
  <c r="F180" i="1"/>
  <c r="D125" i="6" s="1"/>
  <c r="G179" i="1"/>
  <c r="E124" i="6" s="1"/>
  <c r="F179" i="1"/>
  <c r="D124" i="6" s="1"/>
  <c r="G178" i="1"/>
  <c r="E123" i="6" s="1"/>
  <c r="F178" i="1"/>
  <c r="D123" i="6" s="1"/>
  <c r="F86" i="6"/>
  <c r="G177" i="1"/>
  <c r="E86" i="6" s="1"/>
  <c r="F177" i="1"/>
  <c r="D86" i="6" s="1"/>
  <c r="F85" i="6"/>
  <c r="G176" i="1"/>
  <c r="E85" i="6" s="1"/>
  <c r="F176" i="1"/>
  <c r="D85" i="6" s="1"/>
  <c r="F84" i="6"/>
  <c r="G175" i="1"/>
  <c r="E84" i="6" s="1"/>
  <c r="F175" i="1"/>
  <c r="D84" i="6" s="1"/>
  <c r="F83" i="6"/>
  <c r="G174" i="1"/>
  <c r="E83" i="6" s="1"/>
  <c r="F174" i="1"/>
  <c r="D83" i="6" s="1"/>
  <c r="F82" i="6"/>
  <c r="G173" i="1"/>
  <c r="E82" i="6" s="1"/>
  <c r="F173" i="1"/>
  <c r="D82" i="6" s="1"/>
  <c r="F81" i="6"/>
  <c r="G172" i="1"/>
  <c r="E81" i="6" s="1"/>
  <c r="F172" i="1"/>
  <c r="D81" i="6" s="1"/>
  <c r="F80" i="6"/>
  <c r="G171" i="1"/>
  <c r="E80" i="6" s="1"/>
  <c r="F171" i="1"/>
  <c r="D80" i="6" s="1"/>
  <c r="F79" i="6"/>
  <c r="G170" i="1"/>
  <c r="E79" i="6" s="1"/>
  <c r="F170" i="1"/>
  <c r="D79" i="6" s="1"/>
  <c r="G169" i="1"/>
  <c r="E128" i="6" s="1"/>
  <c r="F169" i="1"/>
  <c r="D128" i="6" s="1"/>
  <c r="G168" i="1"/>
  <c r="F168" i="1"/>
  <c r="G167" i="1"/>
  <c r="F167" i="1"/>
  <c r="G166" i="1"/>
  <c r="E127" i="6" s="1"/>
  <c r="F166" i="1"/>
  <c r="D127" i="6" s="1"/>
  <c r="G165" i="1"/>
  <c r="F165" i="1"/>
  <c r="G164" i="1"/>
  <c r="E122" i="6" s="1"/>
  <c r="F164" i="1"/>
  <c r="D122" i="6" s="1"/>
  <c r="G163" i="1"/>
  <c r="F163" i="1"/>
  <c r="G162" i="1"/>
  <c r="E121" i="6" s="1"/>
  <c r="F162" i="1"/>
  <c r="D121" i="6" s="1"/>
  <c r="G161" i="1"/>
  <c r="E120" i="6" s="1"/>
  <c r="F161" i="1"/>
  <c r="D120" i="6" s="1"/>
  <c r="G160" i="1"/>
  <c r="F160" i="1"/>
  <c r="G159" i="1"/>
  <c r="F159" i="1"/>
  <c r="G158" i="1"/>
  <c r="F158" i="1"/>
  <c r="G157" i="1"/>
  <c r="F157" i="1"/>
  <c r="G156" i="1"/>
  <c r="F156" i="1"/>
  <c r="G155" i="1"/>
  <c r="F155" i="1"/>
  <c r="G154" i="1"/>
  <c r="F154" i="1"/>
  <c r="G153" i="1"/>
  <c r="F153" i="1"/>
  <c r="G29" i="23"/>
  <c r="F29" i="23"/>
  <c r="G152" i="1"/>
  <c r="E29" i="23" s="1"/>
  <c r="F152" i="1"/>
  <c r="D29" i="23" s="1"/>
  <c r="G25" i="23"/>
  <c r="F25" i="23"/>
  <c r="G151" i="1"/>
  <c r="E25" i="23" s="1"/>
  <c r="F151" i="1"/>
  <c r="D25" i="23" s="1"/>
  <c r="G21" i="23"/>
  <c r="F21" i="23"/>
  <c r="G150" i="1"/>
  <c r="E21" i="23" s="1"/>
  <c r="F150" i="1"/>
  <c r="D21" i="23" s="1"/>
  <c r="G17" i="23"/>
  <c r="F17" i="23"/>
  <c r="G149" i="1"/>
  <c r="E17" i="23" s="1"/>
  <c r="F149" i="1"/>
  <c r="D17" i="23" s="1"/>
  <c r="G148" i="1"/>
  <c r="F148" i="1"/>
  <c r="G147" i="1"/>
  <c r="F147" i="1"/>
  <c r="G146" i="1"/>
  <c r="F146" i="1"/>
  <c r="G13" i="23"/>
  <c r="G145" i="1"/>
  <c r="F145" i="1"/>
  <c r="G144" i="1"/>
  <c r="F144" i="1"/>
  <c r="G143" i="1"/>
  <c r="F143" i="1"/>
  <c r="G142" i="1"/>
  <c r="F142" i="1"/>
  <c r="G9" i="23"/>
  <c r="G141" i="1"/>
  <c r="F141" i="1"/>
  <c r="G28" i="23"/>
  <c r="F28" i="23"/>
  <c r="G140" i="1"/>
  <c r="E28" i="23" s="1"/>
  <c r="F140" i="1"/>
  <c r="D28" i="23" s="1"/>
  <c r="G24" i="23"/>
  <c r="F24" i="23"/>
  <c r="G139" i="1"/>
  <c r="E24" i="23" s="1"/>
  <c r="F139" i="1"/>
  <c r="D24" i="23" s="1"/>
  <c r="G20" i="23"/>
  <c r="F20" i="23"/>
  <c r="G138" i="1"/>
  <c r="E20" i="23" s="1"/>
  <c r="F138" i="1"/>
  <c r="D20" i="23" s="1"/>
  <c r="G16" i="23"/>
  <c r="F16" i="23"/>
  <c r="G137" i="1"/>
  <c r="E16" i="23" s="1"/>
  <c r="F137" i="1"/>
  <c r="D16" i="23" s="1"/>
  <c r="G136" i="1"/>
  <c r="F136" i="1"/>
  <c r="G135" i="1"/>
  <c r="F135" i="1"/>
  <c r="G134" i="1"/>
  <c r="F134" i="1"/>
  <c r="G12" i="23"/>
  <c r="E12" i="26"/>
  <c r="F12" i="26" s="1"/>
  <c r="G12" i="26" s="1"/>
  <c r="G133" i="1"/>
  <c r="F133" i="1"/>
  <c r="G132" i="1"/>
  <c r="F132" i="1"/>
  <c r="G131" i="1"/>
  <c r="F131" i="1"/>
  <c r="G130" i="1"/>
  <c r="F130" i="1"/>
  <c r="G8" i="23"/>
  <c r="E8" i="26"/>
  <c r="F8" i="26" s="1"/>
  <c r="G8" i="26" s="1"/>
  <c r="G129" i="1"/>
  <c r="F129" i="1"/>
  <c r="G27" i="23"/>
  <c r="F27" i="23"/>
  <c r="G128" i="1"/>
  <c r="E27" i="23" s="1"/>
  <c r="F128" i="1"/>
  <c r="D27" i="23" s="1"/>
  <c r="G23" i="23"/>
  <c r="F23" i="23"/>
  <c r="G127" i="1"/>
  <c r="E23" i="23" s="1"/>
  <c r="F127" i="1"/>
  <c r="D23" i="23" s="1"/>
  <c r="G19" i="23"/>
  <c r="F19" i="23"/>
  <c r="G126" i="1"/>
  <c r="E19" i="23" s="1"/>
  <c r="F126" i="1"/>
  <c r="D19" i="23" s="1"/>
  <c r="G15" i="23"/>
  <c r="F15" i="23"/>
  <c r="G125" i="1"/>
  <c r="E15" i="23" s="1"/>
  <c r="F125" i="1"/>
  <c r="D15" i="23" s="1"/>
  <c r="G124" i="1"/>
  <c r="F124" i="1"/>
  <c r="G123" i="1"/>
  <c r="F123" i="1"/>
  <c r="G122" i="1"/>
  <c r="F122" i="1"/>
  <c r="G11" i="23"/>
  <c r="E11" i="26"/>
  <c r="F11" i="26" s="1"/>
  <c r="G11" i="26" s="1"/>
  <c r="G121" i="1"/>
  <c r="F121" i="1"/>
  <c r="G120" i="1"/>
  <c r="F120" i="1"/>
  <c r="G119" i="1"/>
  <c r="F119" i="1"/>
  <c r="G118" i="1"/>
  <c r="F118" i="1"/>
  <c r="G7" i="23"/>
  <c r="E7" i="26"/>
  <c r="F7" i="26" s="1"/>
  <c r="G7" i="26" s="1"/>
  <c r="G117" i="1"/>
  <c r="F117" i="1"/>
  <c r="G116" i="1"/>
  <c r="F116" i="1"/>
  <c r="G115" i="1"/>
  <c r="F115" i="1"/>
  <c r="G18" i="23"/>
  <c r="G114" i="1"/>
  <c r="F114" i="1"/>
  <c r="G14" i="23"/>
  <c r="G113" i="1"/>
  <c r="F113" i="1"/>
  <c r="G112" i="1"/>
  <c r="F112" i="1"/>
  <c r="G111" i="1"/>
  <c r="F111" i="1"/>
  <c r="G110" i="1"/>
  <c r="F110" i="1"/>
  <c r="G10" i="23"/>
  <c r="G109" i="1"/>
  <c r="H10" i="26" s="1"/>
  <c r="F109" i="1"/>
  <c r="J10" i="26" s="1"/>
  <c r="G108" i="1"/>
  <c r="F108" i="1"/>
  <c r="G107" i="1"/>
  <c r="F107" i="1"/>
  <c r="G106" i="1"/>
  <c r="F106" i="1"/>
  <c r="E6" i="26"/>
  <c r="F6" i="26" s="1"/>
  <c r="G6" i="26" s="1"/>
  <c r="G105" i="1"/>
  <c r="F105" i="1"/>
  <c r="F116" i="6"/>
  <c r="G104" i="1"/>
  <c r="E116" i="6" s="1"/>
  <c r="F104" i="1"/>
  <c r="D116" i="6" s="1"/>
  <c r="G103" i="1"/>
  <c r="F103" i="1"/>
  <c r="F115" i="6"/>
  <c r="G102" i="1"/>
  <c r="E115" i="6" s="1"/>
  <c r="F102" i="1"/>
  <c r="D115" i="6" s="1"/>
  <c r="F114" i="6"/>
  <c r="G101" i="1"/>
  <c r="E114" i="6" s="1"/>
  <c r="F101" i="1"/>
  <c r="D114" i="6" s="1"/>
  <c r="F113" i="6"/>
  <c r="G100" i="1"/>
  <c r="F100" i="1"/>
  <c r="G99" i="1"/>
  <c r="F99" i="1"/>
  <c r="F112" i="6"/>
  <c r="G98" i="1"/>
  <c r="F98" i="1"/>
  <c r="F111" i="6"/>
  <c r="G97" i="1"/>
  <c r="F97" i="1"/>
  <c r="F110" i="6"/>
  <c r="G96" i="1"/>
  <c r="E110" i="6" s="1"/>
  <c r="F96" i="1"/>
  <c r="D110" i="6" s="1"/>
  <c r="G95" i="1"/>
  <c r="F95" i="1"/>
  <c r="F109" i="6"/>
  <c r="G94" i="1"/>
  <c r="E109" i="6" s="1"/>
  <c r="F94" i="1"/>
  <c r="D109" i="6" s="1"/>
  <c r="F108" i="6"/>
  <c r="G93" i="1"/>
  <c r="E108" i="6" s="1"/>
  <c r="F93" i="1"/>
  <c r="D108" i="6" s="1"/>
  <c r="F107" i="6"/>
  <c r="G92" i="1"/>
  <c r="E107" i="6" s="1"/>
  <c r="F92" i="1"/>
  <c r="D107" i="6" s="1"/>
  <c r="G91" i="1"/>
  <c r="F91" i="1"/>
  <c r="F106" i="6"/>
  <c r="G90" i="1"/>
  <c r="E106" i="6" s="1"/>
  <c r="F90" i="1"/>
  <c r="D106" i="6" s="1"/>
  <c r="F105" i="6"/>
  <c r="G89" i="1"/>
  <c r="E105" i="6" s="1"/>
  <c r="F89" i="1"/>
  <c r="D105" i="6" s="1"/>
  <c r="F104" i="6"/>
  <c r="G88" i="1"/>
  <c r="E104" i="6" s="1"/>
  <c r="F88" i="1"/>
  <c r="D104" i="6" s="1"/>
  <c r="G87" i="1"/>
  <c r="F87" i="1"/>
  <c r="F103" i="6"/>
  <c r="G86" i="1"/>
  <c r="E103" i="6" s="1"/>
  <c r="F86" i="1"/>
  <c r="D103" i="6" s="1"/>
  <c r="F102" i="6"/>
  <c r="G85" i="1"/>
  <c r="E102" i="6" s="1"/>
  <c r="F85" i="1"/>
  <c r="D102" i="6" s="1"/>
  <c r="F101" i="6"/>
  <c r="G84" i="1"/>
  <c r="E101" i="6" s="1"/>
  <c r="F84" i="1"/>
  <c r="D101" i="6" s="1"/>
  <c r="G83" i="1"/>
  <c r="F83" i="1"/>
  <c r="F100" i="6"/>
  <c r="G82" i="1"/>
  <c r="E100" i="6" s="1"/>
  <c r="F82" i="1"/>
  <c r="D100" i="6" s="1"/>
  <c r="F99" i="6"/>
  <c r="G81" i="1"/>
  <c r="E99" i="6" s="1"/>
  <c r="F81" i="1"/>
  <c r="D99" i="6" s="1"/>
  <c r="F98" i="6"/>
  <c r="G80" i="1"/>
  <c r="E98" i="6" s="1"/>
  <c r="F80" i="1"/>
  <c r="D98" i="6" s="1"/>
  <c r="F97" i="6"/>
  <c r="G79" i="1"/>
  <c r="E97" i="6" s="1"/>
  <c r="F79" i="1"/>
  <c r="D97" i="6" s="1"/>
  <c r="F96" i="6"/>
  <c r="G78" i="1"/>
  <c r="E96" i="6" s="1"/>
  <c r="F78" i="1"/>
  <c r="D96" i="6" s="1"/>
  <c r="F95" i="6"/>
  <c r="G77" i="1"/>
  <c r="E95" i="6" s="1"/>
  <c r="F77" i="1"/>
  <c r="D95" i="6" s="1"/>
  <c r="F94" i="6"/>
  <c r="G76" i="1"/>
  <c r="E94" i="6" s="1"/>
  <c r="F76" i="1"/>
  <c r="D94" i="6" s="1"/>
  <c r="F93" i="6"/>
  <c r="G75" i="1"/>
  <c r="E93" i="6" s="1"/>
  <c r="F75" i="1"/>
  <c r="D93" i="6" s="1"/>
  <c r="F92" i="6"/>
  <c r="G74" i="1"/>
  <c r="E92" i="6" s="1"/>
  <c r="F74" i="1"/>
  <c r="D92" i="6" s="1"/>
  <c r="F91" i="6"/>
  <c r="G73" i="1"/>
  <c r="E91" i="6" s="1"/>
  <c r="F73" i="1"/>
  <c r="D91" i="6" s="1"/>
  <c r="F90" i="6"/>
  <c r="G72" i="1"/>
  <c r="E90" i="6" s="1"/>
  <c r="F72" i="1"/>
  <c r="D90" i="6" s="1"/>
  <c r="F89" i="6"/>
  <c r="G71" i="1"/>
  <c r="E89" i="6" s="1"/>
  <c r="F71" i="1"/>
  <c r="D89" i="6" s="1"/>
  <c r="F88" i="6"/>
  <c r="G70" i="1"/>
  <c r="E88" i="6" s="1"/>
  <c r="F70" i="1"/>
  <c r="D88" i="6" s="1"/>
  <c r="F87" i="6"/>
  <c r="G69" i="1"/>
  <c r="E87" i="6" s="1"/>
  <c r="F69" i="1"/>
  <c r="D87" i="6" s="1"/>
  <c r="F78" i="6"/>
  <c r="G68" i="1"/>
  <c r="E78" i="6" s="1"/>
  <c r="F68" i="1"/>
  <c r="D78" i="6" s="1"/>
  <c r="F77" i="6"/>
  <c r="G67" i="1"/>
  <c r="E77" i="6" s="1"/>
  <c r="F67" i="1"/>
  <c r="D77" i="6" s="1"/>
  <c r="F76" i="6"/>
  <c r="G66" i="1"/>
  <c r="E76" i="6" s="1"/>
  <c r="F66" i="1"/>
  <c r="D76" i="6" s="1"/>
  <c r="F75" i="6"/>
  <c r="G65" i="1"/>
  <c r="E75" i="6" s="1"/>
  <c r="F65" i="1"/>
  <c r="D75" i="6" s="1"/>
  <c r="F74" i="6"/>
  <c r="G64" i="1"/>
  <c r="E74" i="6" s="1"/>
  <c r="F64" i="1"/>
  <c r="D74" i="6" s="1"/>
  <c r="F73" i="6"/>
  <c r="G63" i="1"/>
  <c r="E73" i="6" s="1"/>
  <c r="F63" i="1"/>
  <c r="D73" i="6" s="1"/>
  <c r="F72" i="6"/>
  <c r="G62" i="1"/>
  <c r="E72" i="6" s="1"/>
  <c r="F62" i="1"/>
  <c r="D72" i="6" s="1"/>
  <c r="F71" i="6"/>
  <c r="G61" i="1"/>
  <c r="E71" i="6" s="1"/>
  <c r="F61" i="1"/>
  <c r="D71" i="6" s="1"/>
  <c r="F70" i="6"/>
  <c r="G60" i="1"/>
  <c r="E70" i="6" s="1"/>
  <c r="F60" i="1"/>
  <c r="D70" i="6" s="1"/>
  <c r="F69" i="6"/>
  <c r="G59" i="1"/>
  <c r="E69" i="6" s="1"/>
  <c r="F59" i="1"/>
  <c r="D69" i="6" s="1"/>
  <c r="F68" i="6"/>
  <c r="G58" i="1"/>
  <c r="E68" i="6" s="1"/>
  <c r="F58" i="1"/>
  <c r="D68" i="6" s="1"/>
  <c r="H14" i="31"/>
  <c r="G57" i="1"/>
  <c r="E67" i="6" s="1"/>
  <c r="F57" i="1"/>
  <c r="D67" i="6" s="1"/>
  <c r="F66" i="6"/>
  <c r="G56" i="1"/>
  <c r="E66" i="6" s="1"/>
  <c r="F56" i="1"/>
  <c r="D66" i="6" s="1"/>
  <c r="F65" i="6"/>
  <c r="G55" i="1"/>
  <c r="E65" i="6" s="1"/>
  <c r="F55" i="1"/>
  <c r="D65" i="6" s="1"/>
  <c r="F64" i="6"/>
  <c r="G54" i="1"/>
  <c r="E64" i="6" s="1"/>
  <c r="F54" i="1"/>
  <c r="D64" i="6" s="1"/>
  <c r="F63" i="6"/>
  <c r="G53" i="1"/>
  <c r="E63" i="6" s="1"/>
  <c r="F53" i="1"/>
  <c r="D63" i="6" s="1"/>
  <c r="F62" i="6"/>
  <c r="G52" i="1"/>
  <c r="E62" i="6" s="1"/>
  <c r="F52" i="1"/>
  <c r="D62" i="6" s="1"/>
  <c r="G51" i="1"/>
  <c r="F51" i="1"/>
  <c r="F61" i="6"/>
  <c r="G50" i="1"/>
  <c r="E61" i="6" s="1"/>
  <c r="F50" i="1"/>
  <c r="D61" i="6" s="1"/>
  <c r="F60" i="6"/>
  <c r="G49" i="1"/>
  <c r="E60" i="6" s="1"/>
  <c r="F49" i="1"/>
  <c r="D60" i="6" s="1"/>
  <c r="F59" i="6"/>
  <c r="G48" i="1"/>
  <c r="E59" i="6" s="1"/>
  <c r="F48" i="1"/>
  <c r="D59" i="6" s="1"/>
  <c r="G47" i="1"/>
  <c r="F47" i="1"/>
  <c r="H13" i="31"/>
  <c r="G46" i="1"/>
  <c r="E58" i="6" s="1"/>
  <c r="F46" i="1"/>
  <c r="D58" i="6" s="1"/>
  <c r="H12" i="31"/>
  <c r="G45" i="1"/>
  <c r="E57" i="6" s="1"/>
  <c r="F45" i="1"/>
  <c r="D57" i="6" s="1"/>
  <c r="F56" i="6"/>
  <c r="G44" i="1"/>
  <c r="E56" i="6" s="1"/>
  <c r="F44" i="1"/>
  <c r="D56" i="6" s="1"/>
  <c r="G43" i="1"/>
  <c r="F43" i="1"/>
  <c r="H11" i="31"/>
  <c r="G42" i="1"/>
  <c r="E55" i="6" s="1"/>
  <c r="F42" i="1"/>
  <c r="D55" i="6" s="1"/>
  <c r="H10" i="31"/>
  <c r="G41" i="1"/>
  <c r="E54" i="6" s="1"/>
  <c r="F41" i="1"/>
  <c r="D54" i="6" s="1"/>
  <c r="F53" i="6"/>
  <c r="G40" i="1"/>
  <c r="E53" i="6" s="1"/>
  <c r="F40" i="1"/>
  <c r="D53" i="6" s="1"/>
  <c r="F52" i="6"/>
  <c r="G39" i="1"/>
  <c r="E52" i="6" s="1"/>
  <c r="F39" i="1"/>
  <c r="D52" i="6" s="1"/>
  <c r="F37" i="1"/>
  <c r="D50" i="6" s="1"/>
  <c r="F49" i="6"/>
  <c r="G36" i="1"/>
  <c r="E49" i="6" s="1"/>
  <c r="F36" i="1"/>
  <c r="D49" i="6" s="1"/>
  <c r="G35" i="1"/>
  <c r="F35" i="1"/>
  <c r="F48" i="6"/>
  <c r="G34" i="1"/>
  <c r="E48" i="6" s="1"/>
  <c r="F34" i="1"/>
  <c r="D48" i="6" s="1"/>
  <c r="F47" i="6"/>
  <c r="G33" i="1"/>
  <c r="E47" i="6" s="1"/>
  <c r="F33" i="1"/>
  <c r="D47" i="6" s="1"/>
  <c r="F46" i="6"/>
  <c r="G32" i="1"/>
  <c r="E46" i="6" s="1"/>
  <c r="F32" i="1"/>
  <c r="D46" i="6" s="1"/>
  <c r="G31" i="1"/>
  <c r="F31" i="1"/>
  <c r="F45" i="6"/>
  <c r="G30" i="1"/>
  <c r="E45" i="6" s="1"/>
  <c r="F30" i="1"/>
  <c r="D45" i="6" s="1"/>
  <c r="F44" i="6"/>
  <c r="G29" i="1"/>
  <c r="E44" i="6" s="1"/>
  <c r="F29" i="1"/>
  <c r="D44" i="6" s="1"/>
  <c r="F43" i="6"/>
  <c r="G28" i="1"/>
  <c r="E43" i="6" s="1"/>
  <c r="F28" i="1"/>
  <c r="D43" i="6" s="1"/>
  <c r="G27" i="1"/>
  <c r="F27" i="1"/>
  <c r="F42" i="6"/>
  <c r="G26" i="1"/>
  <c r="E42" i="6" s="1"/>
  <c r="F26" i="1"/>
  <c r="D42" i="6" s="1"/>
  <c r="F41" i="6"/>
  <c r="G25" i="1"/>
  <c r="E41" i="6" s="1"/>
  <c r="F25" i="1"/>
  <c r="D41" i="6" s="1"/>
  <c r="F40" i="6"/>
  <c r="G24" i="1"/>
  <c r="E40" i="6" s="1"/>
  <c r="F24" i="1"/>
  <c r="D40" i="6" s="1"/>
  <c r="G23" i="1"/>
  <c r="F23" i="1"/>
  <c r="F39" i="6"/>
  <c r="G22" i="1"/>
  <c r="E39" i="6" s="1"/>
  <c r="F22" i="1"/>
  <c r="D39" i="6" s="1"/>
  <c r="F38" i="6"/>
  <c r="G21" i="1"/>
  <c r="E38" i="6" s="1"/>
  <c r="F21" i="1"/>
  <c r="D38" i="6" s="1"/>
  <c r="G37" i="6"/>
  <c r="F37" i="6"/>
  <c r="G20" i="1"/>
  <c r="E37" i="6" s="1"/>
  <c r="F20" i="1"/>
  <c r="D37" i="6" s="1"/>
  <c r="G19" i="1"/>
  <c r="F19" i="1"/>
  <c r="G36" i="6"/>
  <c r="F36" i="6"/>
  <c r="G18" i="1"/>
  <c r="E36" i="6" s="1"/>
  <c r="F18" i="1"/>
  <c r="D36" i="6" s="1"/>
  <c r="G35" i="6"/>
  <c r="F35" i="6"/>
  <c r="G17" i="1"/>
  <c r="E35" i="6" s="1"/>
  <c r="F17" i="1"/>
  <c r="D35" i="6" s="1"/>
  <c r="G34" i="6"/>
  <c r="F34" i="6"/>
  <c r="G16" i="1"/>
  <c r="E34" i="6" s="1"/>
  <c r="F16" i="1"/>
  <c r="D34" i="6" s="1"/>
  <c r="G15" i="1"/>
  <c r="F15" i="1"/>
  <c r="G33" i="6"/>
  <c r="F33" i="6"/>
  <c r="G14" i="1"/>
  <c r="E33" i="6" s="1"/>
  <c r="F14" i="1"/>
  <c r="D33" i="6" s="1"/>
  <c r="G32" i="6"/>
  <c r="F32" i="6"/>
  <c r="G13" i="1"/>
  <c r="E32" i="6" s="1"/>
  <c r="F13" i="1"/>
  <c r="D32" i="6" s="1"/>
  <c r="G12" i="1"/>
  <c r="F12" i="1"/>
  <c r="G11" i="1"/>
  <c r="F11" i="1"/>
  <c r="G10" i="1"/>
  <c r="F10" i="1"/>
  <c r="G9" i="1"/>
  <c r="F9" i="1"/>
  <c r="G31" i="6"/>
  <c r="F31" i="6"/>
  <c r="G8" i="1"/>
  <c r="E31" i="6" s="1"/>
  <c r="F8" i="1"/>
  <c r="D31" i="6" s="1"/>
  <c r="G7" i="1"/>
  <c r="F7" i="1"/>
  <c r="G30" i="6"/>
  <c r="H7" i="31"/>
  <c r="G6" i="1"/>
  <c r="E30" i="6" s="1"/>
  <c r="F6" i="1"/>
  <c r="D30" i="6" s="1"/>
  <c r="G29" i="6"/>
  <c r="H6" i="31"/>
  <c r="E7" i="32" s="1"/>
  <c r="G5" i="1"/>
  <c r="E29" i="6" s="1"/>
  <c r="F5" i="1"/>
  <c r="D29" i="6" s="1"/>
  <c r="E111" i="6" l="1"/>
  <c r="E117" i="6"/>
  <c r="E113" i="6"/>
  <c r="E119" i="6"/>
  <c r="D112" i="6"/>
  <c r="D118" i="6"/>
  <c r="D111" i="6"/>
  <c r="D117" i="6"/>
  <c r="E112" i="6"/>
  <c r="E118" i="6"/>
  <c r="D113" i="6"/>
  <c r="D119" i="6"/>
  <c r="D7" i="23"/>
  <c r="J7" i="26"/>
  <c r="E12" i="23"/>
  <c r="H12" i="26"/>
  <c r="D8" i="23"/>
  <c r="J8" i="26"/>
  <c r="E13" i="23"/>
  <c r="H13" i="26"/>
  <c r="D13" i="23"/>
  <c r="J13" i="26"/>
  <c r="F13" i="23"/>
  <c r="E13" i="26"/>
  <c r="F13" i="26" s="1"/>
  <c r="G13" i="26" s="1"/>
  <c r="D9" i="23"/>
  <c r="J9" i="26"/>
  <c r="D11" i="23"/>
  <c r="J11" i="26"/>
  <c r="J6" i="26"/>
  <c r="E11" i="23"/>
  <c r="H11" i="26"/>
  <c r="E10" i="26"/>
  <c r="F10" i="26" s="1"/>
  <c r="G10" i="26" s="1"/>
  <c r="D12" i="23"/>
  <c r="J12" i="26"/>
  <c r="E8" i="23"/>
  <c r="H8" i="26"/>
  <c r="E9" i="23"/>
  <c r="H9" i="26"/>
  <c r="F9" i="23"/>
  <c r="E9" i="26"/>
  <c r="F9" i="26" s="1"/>
  <c r="G9" i="26" s="1"/>
  <c r="E7" i="23"/>
  <c r="H7" i="26"/>
  <c r="H6" i="26"/>
  <c r="H36" i="37"/>
  <c r="E14" i="32"/>
  <c r="F14" i="32" s="1"/>
  <c r="G13" i="33"/>
  <c r="H33" i="37"/>
  <c r="E11" i="32"/>
  <c r="F11" i="32" s="1"/>
  <c r="G10" i="33"/>
  <c r="H37" i="37"/>
  <c r="E15" i="32"/>
  <c r="F15" i="32" s="1"/>
  <c r="G14" i="33"/>
  <c r="H34" i="37"/>
  <c r="E12" i="32"/>
  <c r="F12" i="32" s="1"/>
  <c r="G11" i="33"/>
  <c r="H29" i="37"/>
  <c r="V29" i="37" s="1"/>
  <c r="G6" i="33"/>
  <c r="G6" i="35" s="1"/>
  <c r="H30" i="37"/>
  <c r="G7" i="33"/>
  <c r="E8" i="32"/>
  <c r="F8" i="32" s="1"/>
  <c r="G8" i="32" s="1"/>
  <c r="H35" i="37"/>
  <c r="E13" i="32"/>
  <c r="F13" i="32" s="1"/>
  <c r="G12" i="33"/>
  <c r="F146" i="10"/>
  <c r="F148" i="10"/>
  <c r="F18" i="23"/>
  <c r="F55" i="6"/>
  <c r="F58" i="6"/>
  <c r="D14" i="23"/>
  <c r="F54" i="6"/>
  <c r="F67" i="6"/>
  <c r="F6" i="23"/>
  <c r="E14" i="23"/>
  <c r="F14" i="23"/>
  <c r="F22" i="23"/>
  <c r="E10" i="23"/>
  <c r="D10" i="23"/>
  <c r="F57" i="6"/>
  <c r="E18" i="23"/>
  <c r="F26" i="23"/>
  <c r="I8" i="19"/>
  <c r="G23" i="6" s="1"/>
  <c r="I12" i="19"/>
  <c r="G27" i="6" s="1"/>
  <c r="I16" i="19"/>
  <c r="G15" i="6" s="1"/>
  <c r="I20" i="19"/>
  <c r="G19" i="6" s="1"/>
  <c r="I22" i="19"/>
  <c r="G5" i="6" s="1"/>
  <c r="I24" i="19"/>
  <c r="G7" i="6" s="1"/>
  <c r="I26" i="19"/>
  <c r="G9" i="6" s="1"/>
  <c r="I28" i="19"/>
  <c r="G11" i="6" s="1"/>
  <c r="I10" i="19"/>
  <c r="G25" i="6" s="1"/>
  <c r="I18" i="19"/>
  <c r="G17" i="6" s="1"/>
  <c r="I7" i="19"/>
  <c r="G22" i="6" s="1"/>
  <c r="I9" i="19"/>
  <c r="G24" i="6" s="1"/>
  <c r="I11" i="19"/>
  <c r="G26" i="6" s="1"/>
  <c r="I13" i="19"/>
  <c r="G28" i="6" s="1"/>
  <c r="I15" i="19"/>
  <c r="G14" i="6" s="1"/>
  <c r="I17" i="19"/>
  <c r="G16" i="6" s="1"/>
  <c r="I19" i="19"/>
  <c r="G18" i="6" s="1"/>
  <c r="I21" i="19"/>
  <c r="G20" i="6" s="1"/>
  <c r="I23" i="19"/>
  <c r="G6" i="6" s="1"/>
  <c r="I25" i="19"/>
  <c r="G8" i="6" s="1"/>
  <c r="I27" i="19"/>
  <c r="G10" i="6" s="1"/>
  <c r="I29" i="19"/>
  <c r="G12" i="6" s="1"/>
  <c r="I6" i="19"/>
  <c r="G21" i="6" s="1"/>
  <c r="I14" i="19"/>
  <c r="G13" i="6" s="1"/>
  <c r="F10" i="23"/>
  <c r="F7" i="23"/>
  <c r="F11" i="23"/>
  <c r="F8" i="23"/>
  <c r="F12" i="23"/>
  <c r="H22" i="19"/>
  <c r="F5" i="6" s="1"/>
  <c r="H23" i="19"/>
  <c r="F6" i="6" s="1"/>
  <c r="H24" i="19"/>
  <c r="F7" i="6" s="1"/>
  <c r="H25" i="19"/>
  <c r="F8" i="6" s="1"/>
  <c r="H26" i="19"/>
  <c r="F9" i="6" s="1"/>
  <c r="H27" i="19"/>
  <c r="F10" i="6" s="1"/>
  <c r="H28" i="19"/>
  <c r="F11" i="6" s="1"/>
  <c r="G29" i="19"/>
  <c r="E12" i="6" s="1"/>
  <c r="G6" i="19"/>
  <c r="E21" i="6" s="1"/>
  <c r="G7" i="19"/>
  <c r="E22" i="6" s="1"/>
  <c r="G8" i="19"/>
  <c r="E23" i="6" s="1"/>
  <c r="G9" i="19"/>
  <c r="E24" i="6" s="1"/>
  <c r="G10" i="19"/>
  <c r="E25" i="6" s="1"/>
  <c r="G11" i="19"/>
  <c r="E26" i="6" s="1"/>
  <c r="G12" i="19"/>
  <c r="E27" i="6" s="1"/>
  <c r="G13" i="19"/>
  <c r="E28" i="6" s="1"/>
  <c r="G14" i="19"/>
  <c r="E13" i="6" s="1"/>
  <c r="G15" i="19"/>
  <c r="E14" i="6" s="1"/>
  <c r="G16" i="19"/>
  <c r="E15" i="6" s="1"/>
  <c r="G17" i="19"/>
  <c r="E16" i="6" s="1"/>
  <c r="H18" i="19"/>
  <c r="F17" i="6" s="1"/>
  <c r="H19" i="19"/>
  <c r="F18" i="6" s="1"/>
  <c r="H20" i="19"/>
  <c r="F19" i="6" s="1"/>
  <c r="G21" i="19"/>
  <c r="E20" i="6" s="1"/>
  <c r="H6" i="19"/>
  <c r="F21" i="6" s="1"/>
  <c r="H7" i="19"/>
  <c r="F22" i="6" s="1"/>
  <c r="H8" i="19"/>
  <c r="F23" i="6" s="1"/>
  <c r="H9" i="19"/>
  <c r="F24" i="6" s="1"/>
  <c r="H10" i="19"/>
  <c r="F25" i="6" s="1"/>
  <c r="H11" i="19"/>
  <c r="F26" i="6" s="1"/>
  <c r="H12" i="19"/>
  <c r="F27" i="6" s="1"/>
  <c r="H13" i="19"/>
  <c r="F28" i="6" s="1"/>
  <c r="F22" i="19"/>
  <c r="D5" i="6" s="1"/>
  <c r="F23" i="19"/>
  <c r="D6" i="6" s="1"/>
  <c r="F24" i="19"/>
  <c r="D7" i="6" s="1"/>
  <c r="F25" i="19"/>
  <c r="D8" i="6" s="1"/>
  <c r="F26" i="19"/>
  <c r="D9" i="6" s="1"/>
  <c r="F27" i="19"/>
  <c r="D10" i="6" s="1"/>
  <c r="F28" i="19"/>
  <c r="D11" i="6" s="1"/>
  <c r="H29" i="19"/>
  <c r="F12" i="6" s="1"/>
  <c r="F6" i="19"/>
  <c r="D21" i="6" s="1"/>
  <c r="F7" i="19"/>
  <c r="D22" i="6" s="1"/>
  <c r="F8" i="19"/>
  <c r="D23" i="6" s="1"/>
  <c r="F9" i="19"/>
  <c r="D24" i="6" s="1"/>
  <c r="F10" i="19"/>
  <c r="D25" i="6" s="1"/>
  <c r="F11" i="19"/>
  <c r="D26" i="6" s="1"/>
  <c r="F12" i="19"/>
  <c r="D27" i="6" s="1"/>
  <c r="F13" i="19"/>
  <c r="D28" i="6" s="1"/>
  <c r="H14" i="19"/>
  <c r="F13" i="6" s="1"/>
  <c r="H15" i="19"/>
  <c r="F14" i="6" s="1"/>
  <c r="H16" i="19"/>
  <c r="F15" i="6" s="1"/>
  <c r="H17" i="19"/>
  <c r="F16" i="6" s="1"/>
  <c r="F18" i="19"/>
  <c r="D17" i="6" s="1"/>
  <c r="F19" i="19"/>
  <c r="D18" i="6" s="1"/>
  <c r="F20" i="19"/>
  <c r="D19" i="6" s="1"/>
  <c r="H21" i="19"/>
  <c r="F20" i="6" s="1"/>
  <c r="F14" i="19"/>
  <c r="D13" i="6" s="1"/>
  <c r="F15" i="19"/>
  <c r="D14" i="6" s="1"/>
  <c r="F16" i="19"/>
  <c r="D15" i="6" s="1"/>
  <c r="F17" i="19"/>
  <c r="D16" i="6" s="1"/>
  <c r="F21" i="19"/>
  <c r="D20" i="6" s="1"/>
  <c r="F29" i="19"/>
  <c r="D12" i="6" s="1"/>
  <c r="G18" i="19"/>
  <c r="E17" i="6" s="1"/>
  <c r="G19" i="19"/>
  <c r="E18" i="6" s="1"/>
  <c r="G20" i="19"/>
  <c r="E19" i="6" s="1"/>
  <c r="G22" i="19"/>
  <c r="E5" i="6" s="1"/>
  <c r="G23" i="19"/>
  <c r="E6" i="6" s="1"/>
  <c r="G24" i="19"/>
  <c r="E7" i="6" s="1"/>
  <c r="G25" i="19"/>
  <c r="E8" i="6" s="1"/>
  <c r="G26" i="19"/>
  <c r="E9" i="6" s="1"/>
  <c r="G27" i="19"/>
  <c r="E10" i="6" s="1"/>
  <c r="G28" i="19"/>
  <c r="E11" i="6" s="1"/>
  <c r="G32" i="10"/>
  <c r="D32" i="10"/>
  <c r="G33" i="10"/>
  <c r="E32" i="10"/>
  <c r="H9" i="31"/>
  <c r="F38" i="1"/>
  <c r="D51" i="6" s="1"/>
  <c r="G37" i="1"/>
  <c r="E50" i="6" s="1"/>
  <c r="H8" i="31"/>
  <c r="G38" i="1"/>
  <c r="E51" i="6" s="1"/>
  <c r="F30" i="6"/>
  <c r="F29" i="6"/>
  <c r="G6" i="23"/>
  <c r="E6" i="23"/>
  <c r="E22" i="23"/>
  <c r="E26" i="23"/>
  <c r="G26" i="23"/>
  <c r="G22" i="23"/>
  <c r="D6" i="23"/>
  <c r="D22" i="23"/>
  <c r="D26" i="23"/>
  <c r="D18" i="23"/>
  <c r="W29" i="37" l="1"/>
  <c r="X29" i="37"/>
  <c r="F7" i="32"/>
  <c r="G7" i="32" s="1"/>
  <c r="V36" i="37"/>
  <c r="P36" i="37"/>
  <c r="T36" i="37" s="1"/>
  <c r="G13" i="37" s="1"/>
  <c r="P30" i="37"/>
  <c r="T30" i="37" s="1"/>
  <c r="G7" i="37" s="1"/>
  <c r="V30" i="37"/>
  <c r="H31" i="37"/>
  <c r="G8" i="33"/>
  <c r="E9" i="32"/>
  <c r="F9" i="32" s="1"/>
  <c r="P37" i="37"/>
  <c r="T37" i="37" s="1"/>
  <c r="G14" i="37" s="1"/>
  <c r="V37" i="37"/>
  <c r="P29" i="37"/>
  <c r="T29" i="37" s="1"/>
  <c r="G6" i="37" s="1"/>
  <c r="H6" i="37"/>
  <c r="V33" i="37"/>
  <c r="P33" i="37"/>
  <c r="T33" i="37" s="1"/>
  <c r="G10" i="37" s="1"/>
  <c r="V35" i="37"/>
  <c r="P35" i="37"/>
  <c r="T35" i="37" s="1"/>
  <c r="G12" i="37" s="1"/>
  <c r="H32" i="37"/>
  <c r="G9" i="33"/>
  <c r="E10" i="32"/>
  <c r="F10" i="32" s="1"/>
  <c r="G10" i="32" s="1"/>
  <c r="P34" i="37"/>
  <c r="T34" i="37" s="1"/>
  <c r="G11" i="37" s="1"/>
  <c r="V34" i="37"/>
  <c r="G17" i="32"/>
  <c r="G16" i="32"/>
  <c r="G13" i="32"/>
  <c r="G15" i="32"/>
  <c r="G14" i="32"/>
  <c r="F50" i="6"/>
  <c r="F51" i="6"/>
  <c r="G7" i="35"/>
  <c r="H7" i="35" s="1"/>
  <c r="H7" i="33"/>
  <c r="G11" i="32"/>
  <c r="G12" i="32"/>
  <c r="H6" i="33"/>
  <c r="X34" i="37" l="1"/>
  <c r="H11" i="37" s="1"/>
  <c r="W34" i="37"/>
  <c r="X33" i="37"/>
  <c r="H10" i="37" s="1"/>
  <c r="W33" i="37"/>
  <c r="X30" i="37"/>
  <c r="H7" i="37" s="1"/>
  <c r="W30" i="37"/>
  <c r="X35" i="37"/>
  <c r="H12" i="37" s="1"/>
  <c r="W35" i="37"/>
  <c r="X37" i="37"/>
  <c r="H14" i="37" s="1"/>
  <c r="W37" i="37"/>
  <c r="X36" i="37"/>
  <c r="H13" i="37" s="1"/>
  <c r="W36" i="37"/>
  <c r="C7" i="30"/>
  <c r="C8" i="30" s="1"/>
  <c r="C9" i="30" s="1"/>
  <c r="P32" i="37"/>
  <c r="T32" i="37" s="1"/>
  <c r="G9" i="37" s="1"/>
  <c r="V32" i="37"/>
  <c r="P31" i="37"/>
  <c r="T31" i="37" s="1"/>
  <c r="G8" i="37" s="1"/>
  <c r="V31" i="37"/>
  <c r="G16" i="35"/>
  <c r="H16" i="35" s="1"/>
  <c r="H16" i="33"/>
  <c r="G15" i="35"/>
  <c r="H15" i="35" s="1"/>
  <c r="H15" i="33"/>
  <c r="G12" i="35"/>
  <c r="H12" i="35" s="1"/>
  <c r="H12" i="33"/>
  <c r="G13" i="35"/>
  <c r="H13" i="35" s="1"/>
  <c r="H13" i="33"/>
  <c r="G14" i="35"/>
  <c r="H14" i="35" s="1"/>
  <c r="H14" i="33"/>
  <c r="G11" i="35"/>
  <c r="H11" i="35" s="1"/>
  <c r="H11" i="33"/>
  <c r="G10" i="35"/>
  <c r="H10" i="35" s="1"/>
  <c r="H10" i="33"/>
  <c r="G9" i="32"/>
  <c r="X32" i="37" l="1"/>
  <c r="H9" i="37" s="1"/>
  <c r="W32" i="37"/>
  <c r="X31" i="37"/>
  <c r="H8" i="37" s="1"/>
  <c r="W31" i="37"/>
  <c r="G8" i="35"/>
  <c r="H8" i="35" s="1"/>
  <c r="H8" i="33"/>
  <c r="H9" i="33"/>
  <c r="G9" i="35"/>
  <c r="H9" i="35" s="1"/>
  <c r="E54" i="11" l="1"/>
  <c r="E62" i="11"/>
  <c r="E72" i="11"/>
  <c r="F72" i="11"/>
  <c r="G76" i="11"/>
  <c r="G69" i="11"/>
  <c r="E49" i="11"/>
  <c r="E39" i="11"/>
  <c r="G53" i="11"/>
  <c r="E59" i="11"/>
  <c r="F46" i="11"/>
  <c r="E46" i="11"/>
  <c r="F47" i="11"/>
  <c r="G15" i="11"/>
  <c r="E26" i="11"/>
  <c r="G39" i="11"/>
  <c r="G55" i="11"/>
  <c r="F54" i="11"/>
  <c r="F62" i="11"/>
  <c r="E30" i="11"/>
  <c r="F30" i="11"/>
  <c r="G36" i="11"/>
  <c r="D54" i="11"/>
  <c r="G54" i="11"/>
  <c r="E29" i="11"/>
  <c r="G71" i="11"/>
  <c r="F75" i="11"/>
  <c r="G37" i="11"/>
  <c r="F41" i="11"/>
  <c r="F53" i="11"/>
  <c r="F65" i="11"/>
  <c r="E22" i="11"/>
  <c r="F17" i="11"/>
  <c r="E5" i="11"/>
  <c r="F28" i="11"/>
  <c r="F20" i="11"/>
  <c r="F15" i="11"/>
  <c r="F12" i="11"/>
  <c r="G14" i="11"/>
  <c r="F7" i="11"/>
  <c r="G26" i="11"/>
  <c r="E8" i="11"/>
  <c r="G13" i="11"/>
  <c r="G5" i="11"/>
  <c r="G22" i="11"/>
  <c r="G17" i="11"/>
  <c r="G75" i="11"/>
  <c r="G41" i="11"/>
  <c r="G60" i="11"/>
  <c r="E74" i="11"/>
  <c r="E32" i="11"/>
  <c r="E40" i="11"/>
  <c r="E48" i="11"/>
  <c r="E56" i="11"/>
  <c r="E64" i="11"/>
  <c r="F74" i="11"/>
  <c r="F32" i="11"/>
  <c r="F40" i="11"/>
  <c r="F48" i="11"/>
  <c r="D72" i="11"/>
  <c r="G72" i="11"/>
  <c r="G52" i="11"/>
  <c r="E71" i="11"/>
  <c r="E31" i="11"/>
  <c r="D41" i="11"/>
  <c r="E41" i="11"/>
  <c r="G78" i="11"/>
  <c r="G68" i="11"/>
  <c r="F31" i="11"/>
  <c r="F59" i="11"/>
  <c r="D46" i="11"/>
  <c r="G46" i="11"/>
  <c r="F10" i="11"/>
  <c r="D17" i="11"/>
  <c r="E17" i="11"/>
  <c r="F21" i="11"/>
  <c r="E20" i="11"/>
  <c r="E12" i="11"/>
  <c r="E7" i="11"/>
  <c r="G11" i="11"/>
  <c r="G23" i="11"/>
  <c r="G8" i="11"/>
  <c r="G47" i="11"/>
  <c r="G77" i="11"/>
  <c r="G43" i="11"/>
  <c r="D59" i="11"/>
  <c r="G59" i="11"/>
  <c r="G50" i="11"/>
  <c r="F56" i="11"/>
  <c r="F64" i="11"/>
  <c r="D30" i="11"/>
  <c r="G30" i="11"/>
  <c r="D64" i="11"/>
  <c r="G64" i="11"/>
  <c r="G73" i="11"/>
  <c r="D53" i="11"/>
  <c r="E53" i="11"/>
  <c r="G42" i="11"/>
  <c r="E61" i="11"/>
  <c r="D71" i="11"/>
  <c r="F37" i="11"/>
  <c r="F49" i="11"/>
  <c r="G63" i="11"/>
  <c r="E63" i="11"/>
  <c r="F23" i="11"/>
  <c r="E28" i="11"/>
  <c r="F25" i="11"/>
  <c r="G24" i="11"/>
  <c r="E14" i="11"/>
  <c r="F19" i="11"/>
  <c r="G29" i="11"/>
  <c r="G45" i="11"/>
  <c r="G61" i="11"/>
  <c r="G57" i="11"/>
  <c r="E76" i="11"/>
  <c r="E34" i="11"/>
  <c r="E42" i="11"/>
  <c r="E50" i="11"/>
  <c r="E58" i="11"/>
  <c r="E66" i="11"/>
  <c r="D76" i="11"/>
  <c r="F76" i="11"/>
  <c r="F34" i="11"/>
  <c r="D42" i="11"/>
  <c r="F42" i="11"/>
  <c r="D40" i="11"/>
  <c r="G40" i="11"/>
  <c r="E73" i="11"/>
  <c r="E33" i="11"/>
  <c r="E43" i="11"/>
  <c r="E55" i="11"/>
  <c r="E65" i="11"/>
  <c r="G58" i="11"/>
  <c r="F35" i="11"/>
  <c r="F77" i="11"/>
  <c r="D43" i="11"/>
  <c r="F43" i="11"/>
  <c r="E51" i="11"/>
  <c r="D55" i="11"/>
  <c r="F55" i="11"/>
  <c r="F67" i="11"/>
  <c r="E10" i="11"/>
  <c r="E6" i="11"/>
  <c r="E21" i="11"/>
  <c r="E13" i="11"/>
  <c r="E16" i="11"/>
  <c r="F27" i="11"/>
  <c r="G27" i="11"/>
  <c r="D20" i="11"/>
  <c r="G20" i="11"/>
  <c r="D7" i="11"/>
  <c r="G7" i="11"/>
  <c r="D31" i="11"/>
  <c r="G31" i="11"/>
  <c r="G33" i="11"/>
  <c r="D49" i="11"/>
  <c r="G49" i="11"/>
  <c r="D65" i="11"/>
  <c r="G65" i="11"/>
  <c r="G38" i="11"/>
  <c r="F38" i="11"/>
  <c r="D38" i="11"/>
  <c r="E38" i="11"/>
  <c r="E78" i="11"/>
  <c r="E36" i="11"/>
  <c r="E44" i="11"/>
  <c r="E52" i="11"/>
  <c r="E60" i="11"/>
  <c r="E68" i="11"/>
  <c r="D78" i="11"/>
  <c r="F78" i="11"/>
  <c r="D36" i="11"/>
  <c r="F36" i="11"/>
  <c r="F44" i="11"/>
  <c r="D32" i="11"/>
  <c r="G32" i="11"/>
  <c r="D47" i="11"/>
  <c r="E47" i="11"/>
  <c r="E57" i="11"/>
  <c r="D48" i="11"/>
  <c r="G48" i="11"/>
  <c r="D73" i="11"/>
  <c r="F73" i="11"/>
  <c r="D39" i="11"/>
  <c r="F39" i="11"/>
  <c r="F51" i="11"/>
  <c r="D63" i="11"/>
  <c r="F63" i="11"/>
  <c r="D13" i="11"/>
  <c r="F16" i="11"/>
  <c r="D27" i="11"/>
  <c r="E27" i="11"/>
  <c r="D26" i="11"/>
  <c r="F26" i="11"/>
  <c r="D8" i="11"/>
  <c r="F8" i="11"/>
  <c r="D28" i="11"/>
  <c r="G28" i="11"/>
  <c r="D16" i="11"/>
  <c r="G16" i="11"/>
  <c r="D12" i="11"/>
  <c r="G12" i="11"/>
  <c r="D14" i="11"/>
  <c r="G35" i="11"/>
  <c r="D51" i="11"/>
  <c r="G51" i="11"/>
  <c r="G67" i="11"/>
  <c r="D37" i="11"/>
  <c r="E37" i="11"/>
  <c r="D29" i="11"/>
  <c r="F29" i="11"/>
  <c r="E24" i="11"/>
  <c r="E11" i="11"/>
  <c r="D50" i="11"/>
  <c r="F50" i="11"/>
  <c r="E45" i="11"/>
  <c r="D33" i="11"/>
  <c r="F33" i="11"/>
  <c r="D23" i="11"/>
  <c r="E23" i="11"/>
  <c r="D6" i="11"/>
  <c r="G6" i="11"/>
  <c r="G25" i="11"/>
  <c r="D68" i="11"/>
  <c r="F68" i="11"/>
  <c r="D77" i="11"/>
  <c r="E77" i="11"/>
  <c r="F69" i="11"/>
  <c r="D52" i="11"/>
  <c r="F52" i="11"/>
  <c r="D57" i="11"/>
  <c r="F57" i="11"/>
  <c r="E19" i="11"/>
  <c r="D5" i="11"/>
  <c r="D19" i="11"/>
  <c r="G19" i="11"/>
  <c r="D58" i="11"/>
  <c r="F58" i="11"/>
  <c r="D61" i="11"/>
  <c r="F61" i="11"/>
  <c r="F18" i="11"/>
  <c r="F9" i="11"/>
  <c r="D62" i="11"/>
  <c r="G62" i="11"/>
  <c r="E18" i="11"/>
  <c r="E9" i="11"/>
  <c r="D56" i="11"/>
  <c r="G56" i="11"/>
  <c r="D67" i="11"/>
  <c r="E67" i="11"/>
  <c r="D9" i="11"/>
  <c r="G9" i="11"/>
  <c r="D69" i="11"/>
  <c r="E69" i="11"/>
  <c r="D45" i="11"/>
  <c r="F45" i="11"/>
  <c r="D35" i="11"/>
  <c r="E35" i="11"/>
  <c r="D11" i="11"/>
  <c r="F11" i="11"/>
  <c r="D21" i="11"/>
  <c r="G21" i="11"/>
  <c r="D60" i="11"/>
  <c r="F60" i="11"/>
  <c r="D44" i="11"/>
  <c r="G44" i="11"/>
  <c r="D15" i="11"/>
  <c r="E15" i="11"/>
  <c r="D18" i="11"/>
  <c r="G18" i="11"/>
  <c r="F66" i="11"/>
  <c r="D75" i="11"/>
  <c r="E75" i="11"/>
  <c r="D25" i="11"/>
  <c r="E25" i="11"/>
  <c r="D22" i="11"/>
  <c r="F22" i="11"/>
  <c r="D10" i="11"/>
  <c r="G10" i="11"/>
  <c r="D74" i="11"/>
  <c r="G74" i="11"/>
  <c r="D34" i="11"/>
  <c r="G34" i="11"/>
  <c r="D66" i="11"/>
  <c r="G66" i="11"/>
  <c r="D24" i="11"/>
  <c r="F24" i="11"/>
  <c r="F5" i="11" l="1"/>
  <c r="F13" i="11"/>
  <c r="F14" i="11"/>
  <c r="F71" i="11"/>
  <c r="F6" i="11"/>
  <c r="G25" i="32" l="1"/>
  <c r="G24" i="32"/>
  <c r="G23" i="32"/>
  <c r="G22" i="32"/>
  <c r="G23" i="35" l="1"/>
  <c r="H23" i="35" s="1"/>
  <c r="H23" i="33"/>
  <c r="G21" i="32"/>
  <c r="G22" i="35"/>
  <c r="H22" i="35" s="1"/>
  <c r="H22" i="33"/>
  <c r="H20" i="33"/>
  <c r="G20" i="35"/>
  <c r="H20" i="35" s="1"/>
  <c r="G21" i="35"/>
  <c r="H21" i="35" s="1"/>
  <c r="H21" i="33"/>
  <c r="G24" i="35"/>
  <c r="H24" i="35" s="1"/>
  <c r="H24" i="33"/>
  <c r="G25" i="35" l="1"/>
  <c r="G147" i="3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<sst xmlns="http://schemas.openxmlformats.org/spreadsheetml/2006/main" count="4594" uniqueCount="538">
  <si>
    <t>Research</t>
  </si>
  <si>
    <t>sportscotland research digest number 121 - spreadsheet of results</t>
  </si>
  <si>
    <t>Introduction</t>
  </si>
  <si>
    <r>
      <rPr>
        <b/>
        <sz val="11"/>
        <color theme="1"/>
        <rFont val="Arial"/>
        <family val="2"/>
      </rPr>
      <t>sport</t>
    </r>
    <r>
      <rPr>
        <sz val="11"/>
        <color theme="1"/>
        <rFont val="Arial"/>
        <family val="2"/>
      </rPr>
      <t>scotland collect this information on an annual basis through a survey to the Scottish local authorities and their associated leisure</t>
    </r>
  </si>
  <si>
    <t xml:space="preserve">trusts, covering over 70 different activities and facilities.  </t>
  </si>
  <si>
    <t>This includes the tables and appendices from the main report, as well as the source data.</t>
  </si>
  <si>
    <r>
      <t xml:space="preserve">Time series data and further analysis are contained in the research report available on the </t>
    </r>
    <r>
      <rPr>
        <b/>
        <sz val="11"/>
        <color theme="1"/>
        <rFont val="Arial"/>
        <family val="2"/>
      </rPr>
      <t>sport</t>
    </r>
    <r>
      <rPr>
        <sz val="11"/>
        <color theme="1"/>
        <rFont val="Arial"/>
        <family val="2"/>
      </rPr>
      <t xml:space="preserve">scotland website. </t>
    </r>
  </si>
  <si>
    <t xml:space="preserve">http://www.sportscotland.org.uk/resources/resources/charges_for_sports_facilities/ </t>
  </si>
  <si>
    <r>
      <t>sport</t>
    </r>
    <r>
      <rPr>
        <sz val="11"/>
        <rFont val="Arial"/>
        <family val="2"/>
      </rPr>
      <t>scotland</t>
    </r>
  </si>
  <si>
    <t>Charges for Sports Facilities in Scotland 2023/24</t>
  </si>
  <si>
    <t>Mean Charge</t>
  </si>
  <si>
    <t>Facility</t>
  </si>
  <si>
    <t>User</t>
  </si>
  <si>
    <t>Change</t>
  </si>
  <si>
    <t>% change</t>
  </si>
  <si>
    <t>5-a-side Football (hall hire per hour)</t>
  </si>
  <si>
    <t>Adult</t>
  </si>
  <si>
    <t>Juvenile</t>
  </si>
  <si>
    <t>Badminton (per court per hour)</t>
  </si>
  <si>
    <t>Squash (per court per 40 minutes)</t>
  </si>
  <si>
    <t>Table tennis (per table per hour)</t>
  </si>
  <si>
    <t>Aerobics/keep fit (per session)</t>
  </si>
  <si>
    <t>Bowls Season Ticket (per person)</t>
  </si>
  <si>
    <t>Senior citizen</t>
  </si>
  <si>
    <t>Golf Round Weekends (per person)</t>
  </si>
  <si>
    <t>Swimming (per person)</t>
  </si>
  <si>
    <t>Swimming Lesson (per person)</t>
  </si>
  <si>
    <t>Sauna (per person)</t>
  </si>
  <si>
    <t>Charges for Sports Facilities in Scotland 2024/25</t>
  </si>
  <si>
    <t>Type</t>
  </si>
  <si>
    <t>2023 Mean</t>
  </si>
  <si>
    <t>2024 Mean</t>
  </si>
  <si>
    <t>Change 2023-2024</t>
  </si>
  <si>
    <t>% Change 2023-224</t>
  </si>
  <si>
    <t>Min 2024</t>
  </si>
  <si>
    <t>Max 2024</t>
  </si>
  <si>
    <t>Sample size 2024</t>
  </si>
  <si>
    <t>Annual</t>
  </si>
  <si>
    <t>Monthly Direct Debit</t>
  </si>
  <si>
    <t>Table 3: Mean Charges for Selected Activities</t>
  </si>
  <si>
    <t>Table 4: Increase in Mean Charges Year on Year</t>
  </si>
  <si>
    <t>2019-2020</t>
  </si>
  <si>
    <t>2020-21</t>
  </si>
  <si>
    <t>2022-23</t>
  </si>
  <si>
    <t>2023-24</t>
  </si>
  <si>
    <t>Average annual charge change</t>
  </si>
  <si>
    <t>Table:5: Percentage Changes in Mean Year on Year</t>
  </si>
  <si>
    <t>2021-2022</t>
  </si>
  <si>
    <t>Average Annual Charge</t>
  </si>
  <si>
    <t>Average annual percentage change - survey</t>
  </si>
  <si>
    <t>RPI (year on year: Sept - Sept)</t>
  </si>
  <si>
    <t>* see www.incomesdata.com/statistics/rpitable.htm for RPI information</t>
  </si>
  <si>
    <t>Table 6: Percentage Changes in Mean Year on Year (adjusted for inflation)</t>
  </si>
  <si>
    <t>2019-20</t>
  </si>
  <si>
    <t>2019-24</t>
  </si>
  <si>
    <t>Table 6 Calculations</t>
  </si>
  <si>
    <t>2019 charges in 2020 prices</t>
  </si>
  <si>
    <t>2020 charges in 2021 prices</t>
  </si>
  <si>
    <t>2022 charges in 2023 prices</t>
  </si>
  <si>
    <t>2023 charges in 2024 prices</t>
  </si>
  <si>
    <t>2019-2020 change adj for inflation</t>
  </si>
  <si>
    <t>2020-2021 change adj for inflation</t>
  </si>
  <si>
    <t>2021-2022 change adj for inflation</t>
  </si>
  <si>
    <t>2022-2023 change adj for inflation</t>
  </si>
  <si>
    <t>2019-20 % Change Adjusted for Inflation</t>
  </si>
  <si>
    <t>2020-21 % Change Adjusted for Inflation</t>
  </si>
  <si>
    <t>2022-23 % Change Adjusted for Inflation</t>
  </si>
  <si>
    <t>2023-24 % Change Adjusted for Inflation</t>
  </si>
  <si>
    <t>2019 charges in 2024 prices</t>
  </si>
  <si>
    <t>2019-2024 change adj for inflation</t>
  </si>
  <si>
    <t>Average annual change  2019-24 adj for inflation</t>
  </si>
  <si>
    <t>2019-24 % Change Adjusted for Inflation</t>
  </si>
  <si>
    <t>Table 7: Eligibility of Different User Groups</t>
  </si>
  <si>
    <t>User group</t>
  </si>
  <si>
    <t>Number</t>
  </si>
  <si>
    <t>Percentage of respondents</t>
  </si>
  <si>
    <t>Unemployed Persons (including those on Job Seekers Allowance)</t>
  </si>
  <si>
    <t>Senior Citizens</t>
  </si>
  <si>
    <t>People with Disabilities (including those on disability living/working allowance)</t>
  </si>
  <si>
    <t>Students</t>
  </si>
  <si>
    <t>Under 18s/16s</t>
  </si>
  <si>
    <t>Adults</t>
  </si>
  <si>
    <t>Families</t>
  </si>
  <si>
    <t>Single Parents</t>
  </si>
  <si>
    <t>People on Income Support</t>
  </si>
  <si>
    <t>People receiving Employment Support Allowance/incapacity benefit</t>
  </si>
  <si>
    <t>People receiving working tax credits</t>
  </si>
  <si>
    <t>People receiving carers allowance</t>
  </si>
  <si>
    <t>People receiving war disablement pension</t>
  </si>
  <si>
    <t>Armed forces</t>
  </si>
  <si>
    <t>Elite Athletes</t>
  </si>
  <si>
    <t>Asylum seekers/refugees</t>
  </si>
  <si>
    <t>Care experienced</t>
  </si>
  <si>
    <t>Total Respondents</t>
  </si>
  <si>
    <t>Table 8: Discounts and Restrictions for Each User Group</t>
  </si>
  <si>
    <t>Peak</t>
  </si>
  <si>
    <t>Off peak only</t>
  </si>
  <si>
    <t>Free</t>
  </si>
  <si>
    <t>%</t>
  </si>
  <si>
    <t>Reduced</t>
  </si>
  <si>
    <t>Table 8 Working</t>
  </si>
  <si>
    <t>Data on which schemes are only available off peak</t>
  </si>
  <si>
    <t>Off peak</t>
  </si>
  <si>
    <t>Data on free schemes</t>
  </si>
  <si>
    <t>data on reduced schemes</t>
  </si>
  <si>
    <t>Care Experienced</t>
  </si>
  <si>
    <t>Uses the data on which schemes are off peak only to bring the appropriate local authority data in.</t>
  </si>
  <si>
    <t>Peak/Off Peak</t>
  </si>
  <si>
    <t>Category</t>
  </si>
  <si>
    <t>Sample</t>
  </si>
  <si>
    <t>Aberdeenshire</t>
  </si>
  <si>
    <t>Angus</t>
  </si>
  <si>
    <t>Argyll &amp; Bute</t>
  </si>
  <si>
    <t>Borders</t>
  </si>
  <si>
    <t>City of Aberdeen</t>
  </si>
  <si>
    <t>City of Dundee</t>
  </si>
  <si>
    <t>City of Edinburgh</t>
  </si>
  <si>
    <t>City of Glasgow</t>
  </si>
  <si>
    <t>Clackmannan</t>
  </si>
  <si>
    <t>Dumfries &amp; Galloway</t>
  </si>
  <si>
    <t>East Ayrshire</t>
  </si>
  <si>
    <t>East Dunbartonshire</t>
  </si>
  <si>
    <t>East Lothian</t>
  </si>
  <si>
    <t>East Renfrewshire</t>
  </si>
  <si>
    <t>Falkirk</t>
  </si>
  <si>
    <t>Fife</t>
  </si>
  <si>
    <t>Highland</t>
  </si>
  <si>
    <t>Inverclyde</t>
  </si>
  <si>
    <t>Midlothian</t>
  </si>
  <si>
    <t>Moray</t>
  </si>
  <si>
    <t>North Ayrshire</t>
  </si>
  <si>
    <t>North Lanarkshire</t>
  </si>
  <si>
    <t>Orkney Islands</t>
  </si>
  <si>
    <t>Perth &amp; Kinross</t>
  </si>
  <si>
    <t>Renfrewshire</t>
  </si>
  <si>
    <t>Shetland</t>
  </si>
  <si>
    <t>South Ayrshire</t>
  </si>
  <si>
    <t>South Lanarkshire</t>
  </si>
  <si>
    <t>Stirling</t>
  </si>
  <si>
    <t>West Dunbartonshire</t>
  </si>
  <si>
    <t>West Lothian</t>
  </si>
  <si>
    <t>Western Isles</t>
  </si>
  <si>
    <t>Inc Peak</t>
  </si>
  <si>
    <t>Unemployed</t>
  </si>
  <si>
    <t>Over 60s</t>
  </si>
  <si>
    <t>Disabilities</t>
  </si>
  <si>
    <t>Income Support</t>
  </si>
  <si>
    <t>ESA/Incapacity</t>
  </si>
  <si>
    <t>People rec carers allowance</t>
  </si>
  <si>
    <t>Rec war disablement pension</t>
  </si>
  <si>
    <t>elite athletes</t>
  </si>
  <si>
    <t>Care Experieinced</t>
  </si>
  <si>
    <t>Off Peak only</t>
  </si>
  <si>
    <t>Halls Summary for Appendix 1</t>
  </si>
  <si>
    <t>Duration</t>
  </si>
  <si>
    <t>Time</t>
  </si>
  <si>
    <t>Sample Size</t>
  </si>
  <si>
    <t>Min</t>
  </si>
  <si>
    <t>Mean</t>
  </si>
  <si>
    <t>Max</t>
  </si>
  <si>
    <t>Scottish Borders</t>
  </si>
  <si>
    <t>Small (1-2 courts)</t>
  </si>
  <si>
    <t>Per hour</t>
  </si>
  <si>
    <t xml:space="preserve">Adult </t>
  </si>
  <si>
    <t>Medium (3-5 courts)</t>
  </si>
  <si>
    <t>Large (6+ courts)</t>
  </si>
  <si>
    <t>Appendix 1: Indoor facilities, 2024</t>
  </si>
  <si>
    <t>Large Sports Hall - Peak (per hour)</t>
  </si>
  <si>
    <t>Senior Citizen</t>
  </si>
  <si>
    <t>Large Sports Hall - Off-Peak (per hour)</t>
  </si>
  <si>
    <t>Medium Sports Hall - Peak (per hour)</t>
  </si>
  <si>
    <t>Medium Sports Hall - Off-Peak (per hour)</t>
  </si>
  <si>
    <t>Small Sports Hall - Peak (per hour)</t>
  </si>
  <si>
    <t>Small Sports Hall - Off-Peak (per hour)</t>
  </si>
  <si>
    <t>Five-a-side Football Hall (per hour)</t>
  </si>
  <si>
    <t>Basketball Hall (per hour)</t>
  </si>
  <si>
    <t>Volleyball Hall (per hour)</t>
  </si>
  <si>
    <t>Hockey Hall (per hour)</t>
  </si>
  <si>
    <t>Gymnastics Hall (per hour)</t>
  </si>
  <si>
    <t>Martial Arts Hall (per hour)</t>
  </si>
  <si>
    <t>Trampoline Session (per person)</t>
  </si>
  <si>
    <t>Badminton Court (per court per hour)</t>
  </si>
  <si>
    <t>Squash Court (per court per 40 minutes)</t>
  </si>
  <si>
    <t>Table Tennis (per table per hour)</t>
  </si>
  <si>
    <t>Weights (per person)</t>
  </si>
  <si>
    <t>Multigym/Hi-tech Fitness (per person per session)</t>
  </si>
  <si>
    <t>Keep-fit Session (per person per session)</t>
  </si>
  <si>
    <t>Zumba Session (per person per session)</t>
  </si>
  <si>
    <t>Yoga Session (per person per session)</t>
  </si>
  <si>
    <t>Personal training (per person, per hour)</t>
  </si>
  <si>
    <t>Sport coaching session (per hour)</t>
  </si>
  <si>
    <t>Indoor Bowling (per person per session)</t>
  </si>
  <si>
    <t>Carpet Bowls Session (per person)</t>
  </si>
  <si>
    <t>Indoor Cricket Nets (per session)</t>
  </si>
  <si>
    <t>Public Ice Skating (per person per session)</t>
  </si>
  <si>
    <t>Figure skating  (per person per session)</t>
  </si>
  <si>
    <t>Skate Hire (per person per session)</t>
  </si>
  <si>
    <t>Curling (per 2 hour session, per person)</t>
  </si>
  <si>
    <t>Ice Hockey/Skating club (per session)</t>
  </si>
  <si>
    <t>Climbing Walls (per person per session)</t>
  </si>
  <si>
    <t>Ice Hockey/Skating club(per session)</t>
  </si>
  <si>
    <t>Concession Card/Passport to Leisure</t>
  </si>
  <si>
    <t>Joining/administration fee</t>
  </si>
  <si>
    <t>Supervised Creche Session</t>
  </si>
  <si>
    <t>Charge per child</t>
  </si>
  <si>
    <t>Childrens soft play</t>
  </si>
  <si>
    <t>Appendix 2a: Charges for grass pitches per game, 2024</t>
  </si>
  <si>
    <t>Grass Football Pitch (Sat pm) (per pitch per game)</t>
  </si>
  <si>
    <t>Grass Football Pitch - plus changing (Sat pm) (per pitch per game)</t>
  </si>
  <si>
    <t>Grass Rugby Pitch - plus changing (Sat pm) (per pitch per game)</t>
  </si>
  <si>
    <t>Grass Shinty Pitch - plus changing (Sat pm) (per pitch per game)</t>
  </si>
  <si>
    <t>Grass Cricket Pitch - plus changing (Sat pm) (per pitch per game)</t>
  </si>
  <si>
    <t>Other Pitch Sports - plus changing (Sat pm) (per pitch per game)</t>
  </si>
  <si>
    <t>Changing Facilities for Pitch Sports (Sat pm)</t>
  </si>
  <si>
    <t>Floodlighting for Grass Pitch (Sat pm) (per pitch per game)</t>
  </si>
  <si>
    <t>-</t>
  </si>
  <si>
    <t>Appendix 2b: Charges for grass pitches per hour, 2024</t>
  </si>
  <si>
    <t>Grass Football Pitch (Sat pm) (per pitch per hour)</t>
  </si>
  <si>
    <t>Grass Football Pitch - plus changing (Sat pm) (per pitch per hour)</t>
  </si>
  <si>
    <t>Grass Rugby Pitch - plus changing (Sat pm) (per pitch per hour)</t>
  </si>
  <si>
    <t>Grass Shinty Pitch - plus changing (Sat pm) (per pitch per hour)</t>
  </si>
  <si>
    <t>Grass Cricket Pitch - plus changing (Sat pm) (per pitch per hour)</t>
  </si>
  <si>
    <t>Other Pitch Sports - plus changing (Sat pm) (per pitch per hour)</t>
  </si>
  <si>
    <t>Floodlighting for Grass Pitch (Sat pm) (per pitch per hour)</t>
  </si>
  <si>
    <t>Appendix 2b: Charges for outdoor activities, 2024</t>
  </si>
  <si>
    <t>Synthetic Grass Pitch, 3G (Sat pm) (per pitch per hour)</t>
  </si>
  <si>
    <t>Synthetic Grass Pitch, sand based (Sat pm) (per pitch per hour)</t>
  </si>
  <si>
    <t>Synthetic Grass Pitch, water based (Sat pm) (per pitch per hour)</t>
  </si>
  <si>
    <t>Synthetic Grass Pitch, 3G including changing (Sat pm) (per pitch per hour)</t>
  </si>
  <si>
    <t>Synthetic Grass Pitch, sand based including changing (Sat pm) (per pitch per hour)</t>
  </si>
  <si>
    <t>Synthetic Grass Pitch, water based including changing (Sat pm) (per pitch per hour)</t>
  </si>
  <si>
    <t>Synthetic 60x40 Pitch, 3G (Sat pm) (per pitch per hour)</t>
  </si>
  <si>
    <t>Synthetic 60x40 Pitch, sand based (Sat pm) (per pitch per hour)</t>
  </si>
  <si>
    <t>Synthetic 5-a-side Pitch, 3G (Sat pm) (per pitch per hour)</t>
  </si>
  <si>
    <t>Synthetic 5-a-side Pitch, sand based (Sat pm) (per pitch per hour)</t>
  </si>
  <si>
    <t>Synthetic 1/3 full pitch, 3G (Sat pm) (per hour)</t>
  </si>
  <si>
    <t>Synthetic 1/3 full pitch, sand based (Sat pm) (per hour)</t>
  </si>
  <si>
    <t>Synthetic 1/3 full pitch, water based (Sat pm) (per hour)</t>
  </si>
  <si>
    <t>Synthetic hockey pitch, 3G (Sat pm) (per pitch per hour)</t>
  </si>
  <si>
    <t>Synthetic hockey pitch, sand based (Sat pm) (per pitch per hour)</t>
  </si>
  <si>
    <t>Synthetic hockey pitch, water based (Sat pm) (per pitch per hour)</t>
  </si>
  <si>
    <t>9-hole par 3 golf round (weekday) (per person)</t>
  </si>
  <si>
    <t>Pitch 'n' putt/Par 3 golf (per 9 holes per person)</t>
  </si>
  <si>
    <t>Putting Round (per person)</t>
  </si>
  <si>
    <t>Golf Driving Range (per bucket of balls)</t>
  </si>
  <si>
    <t>Trampolining (per person)</t>
  </si>
  <si>
    <t>Dry Ski Slope Session (per person)</t>
  </si>
  <si>
    <t>Fishing Permit (from bank) (per person per day)</t>
  </si>
  <si>
    <t>Floodlighting for Synthetic Pitch (per pitch per hour)</t>
  </si>
  <si>
    <t>Tennis Court (per court per hour)</t>
  </si>
  <si>
    <t>Tennis Season Ticket (per person)</t>
  </si>
  <si>
    <t>Bowls Session (per person)</t>
  </si>
  <si>
    <t>18-Hole Golf Round (weekend) (per person)</t>
  </si>
  <si>
    <t>18-Hole Golf Round (weekday) (per person)</t>
  </si>
  <si>
    <t>Golf Season Ticket (per person)</t>
  </si>
  <si>
    <t>9-hole par 3 golf round (weekend) (per person)</t>
  </si>
  <si>
    <t>Fishing Permit (from boat) (per person per day)</t>
  </si>
  <si>
    <t>Fishing - Annual Ticket (per person)</t>
  </si>
  <si>
    <t>Equestrian Centres (per person per session)</t>
  </si>
  <si>
    <t>Windsurfing (per person per session)</t>
  </si>
  <si>
    <t>Canoeing (per person per session)</t>
  </si>
  <si>
    <t>Sailing (per person per session)</t>
  </si>
  <si>
    <t>Boating Session (per person)</t>
  </si>
  <si>
    <t>Athletics track – grass (per person per session)</t>
  </si>
  <si>
    <t>Athletics track – grass (per group per session)</t>
  </si>
  <si>
    <t>Separate changing facilities for athletics track - grass</t>
  </si>
  <si>
    <t>Athletics track – blaize (per person per session)</t>
  </si>
  <si>
    <t>Athletics track – blaize (per group per session)</t>
  </si>
  <si>
    <t>Separate changing facilities for athletics track - blaize</t>
  </si>
  <si>
    <t>Athletics track – synthetic (per person per session)</t>
  </si>
  <si>
    <t>Athletics track – synthetic (per group per session)</t>
  </si>
  <si>
    <t>Separate changing facilities for athletics track - synthetic</t>
  </si>
  <si>
    <t>Appendix 3: Swimming, 2024</t>
  </si>
  <si>
    <t>Swimming Session (per person per hour) Conventional Pool</t>
  </si>
  <si>
    <t>Swimming Session (per person per hour) Leisure Pool</t>
  </si>
  <si>
    <t>Swimming Lesson (per person) Conventional Pool</t>
  </si>
  <si>
    <t>Swimming Lesson (per person per hour) Leisure Pool</t>
  </si>
  <si>
    <t>Water Aerobics (per session) Conventional Pool</t>
  </si>
  <si>
    <t>Water Aerobics (per session) Leisure Pool</t>
  </si>
  <si>
    <t>Swimming Pool Hire Exclusive Use (per session) Conventional Pool</t>
  </si>
  <si>
    <t>Charge per lane per hour for swimming clubs Conventional Pool</t>
  </si>
  <si>
    <t>Swimming (per person per 10 tickets) Conventional Pool</t>
  </si>
  <si>
    <t>Swimming (per person per 10 tickets) Leisure Pool</t>
  </si>
  <si>
    <t>Swimming Season Ticket (per person per year) Conventional Pool</t>
  </si>
  <si>
    <t>Swimming Season Ticket (per person per year) Leisure Pool</t>
  </si>
  <si>
    <t>Monthly Swimming Ticket (per person per month) Conventional Pool</t>
  </si>
  <si>
    <t>Monthly Swimming Ticket (per person per month) Leisure Pool</t>
  </si>
  <si>
    <t>Swimming Spectator</t>
  </si>
  <si>
    <t xml:space="preserve">Swimming if Flume Included Leisure Pool  (per person) </t>
  </si>
  <si>
    <t xml:space="preserve">Flume Leisure Pool  (per person per 10 tickets) </t>
  </si>
  <si>
    <t xml:space="preserve">Sauna Session (per person per hour) </t>
  </si>
  <si>
    <t xml:space="preserve">Turkish/Steam Bath (per person per session) </t>
  </si>
  <si>
    <t>Appendix 4: Charges for membership schemes, 2024</t>
  </si>
  <si>
    <t>Membership Type</t>
  </si>
  <si>
    <t>Activities</t>
  </si>
  <si>
    <t>Individual membership Annual</t>
  </si>
  <si>
    <t>Gym and swim</t>
  </si>
  <si>
    <t>Gym, swim and health suite</t>
  </si>
  <si>
    <t>Gym, swim and fitness classes</t>
  </si>
  <si>
    <t>Gym, swim, health suite and fitness classes</t>
  </si>
  <si>
    <t>Individual membership Direct debit</t>
  </si>
  <si>
    <t>Joint membership Annual</t>
  </si>
  <si>
    <t>Joint membership Direct debit</t>
  </si>
  <si>
    <t>Family membership Annual</t>
  </si>
  <si>
    <t>Family membership Direct debit</t>
  </si>
  <si>
    <t>Appendix 4: Membership charges by local authority – annual membership 2024</t>
  </si>
  <si>
    <t>Annual membership</t>
  </si>
  <si>
    <t>Local Authority</t>
  </si>
  <si>
    <t>Gym and Swim</t>
  </si>
  <si>
    <t>Appendix 4: Membership charges by local authority – monthly membership 2024</t>
  </si>
  <si>
    <t>Appendix 4: Membership charges by local authority - Joint and family membership schemes 2024</t>
  </si>
  <si>
    <t>Joint membership</t>
  </si>
  <si>
    <t>Family membership</t>
  </si>
  <si>
    <t>Direct debit</t>
  </si>
  <si>
    <t>Appendix 5: Detailed Charges by local authority, 2024</t>
  </si>
  <si>
    <t>Aerobics/Keep Fit</t>
  </si>
  <si>
    <t>Swimming per one hour session (Conventional Pool)peak</t>
  </si>
  <si>
    <t>5-a-side Football</t>
  </si>
  <si>
    <t>Synthetic Grass Pitch, 3G, per hour, peak</t>
  </si>
  <si>
    <t>Badminton</t>
  </si>
  <si>
    <t>Table Tennis</t>
  </si>
  <si>
    <t>Average mean charges compared with RPI</t>
  </si>
  <si>
    <t>Variable</t>
  </si>
  <si>
    <t>Average mean charge</t>
  </si>
  <si>
    <t>RPI (Jan 1987 index)</t>
  </si>
  <si>
    <t>Retail Price Index data - source</t>
  </si>
  <si>
    <t>The table below includes the RPI data used for this report. This analysis uses the september values from each year.</t>
  </si>
  <si>
    <t>Sources:</t>
  </si>
  <si>
    <t>https://www.ons.gov.uk/economy/inflationandpriceindices/timeseries/czbh/mm23</t>
  </si>
  <si>
    <t>https://www.ons.gov.uk/economy/inflationandpriceindices/timeseries/chaw/mm23</t>
  </si>
  <si>
    <t>Year</t>
  </si>
  <si>
    <t>Month</t>
  </si>
  <si>
    <t>RPI</t>
  </si>
  <si>
    <t>RPI indexed to Jan 1987</t>
  </si>
  <si>
    <t>RPI adjustment figure</t>
  </si>
  <si>
    <t>Comparison with Sep 2018 RPI</t>
  </si>
  <si>
    <t>Percent comparison with Sep 2018 RPI</t>
  </si>
  <si>
    <t>Adjustment figure against Sep 2018 RPI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</si>
  <si>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</si>
  <si>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</si>
  <si>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</si>
  <si>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</si>
  <si>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</si>
  <si>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</si>
  <si>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</si>
  <si>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</si>
  <si>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</si>
  <si>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</si>
  <si>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JUL</t>
  </si>
  <si>
    <t>AUG</t>
  </si>
  <si>
    <t>Charges data - Source</t>
  </si>
  <si>
    <t>Per hall per hour</t>
  </si>
  <si>
    <t xml:space="preserve"> </t>
  </si>
  <si>
    <t>Football: synthetic 1/4 or 1/2 pitch hire</t>
  </si>
  <si>
    <t>Basketball</t>
  </si>
  <si>
    <t>Volleyball</t>
  </si>
  <si>
    <t>Hockey</t>
  </si>
  <si>
    <t>Gymnastics</t>
  </si>
  <si>
    <t>Martial Arts</t>
  </si>
  <si>
    <t>Trampolining</t>
  </si>
  <si>
    <t>Per session per person</t>
  </si>
  <si>
    <t>Per court per hour</t>
  </si>
  <si>
    <t>Squash</t>
  </si>
  <si>
    <t>Per court per 40 minute session</t>
  </si>
  <si>
    <t>Per table per hour</t>
  </si>
  <si>
    <t>Weights Room</t>
  </si>
  <si>
    <t>Multi-gym/Hi-tech Fitness</t>
  </si>
  <si>
    <t>Zumba</t>
  </si>
  <si>
    <t>Yoga</t>
  </si>
  <si>
    <t>Indoor Bowls, full rink</t>
  </si>
  <si>
    <t>Short Mat/Carpet Bowls</t>
  </si>
  <si>
    <t>Indoor Cricket Nets</t>
  </si>
  <si>
    <t>Per lane per hour</t>
  </si>
  <si>
    <t>Public Ice Skating</t>
  </si>
  <si>
    <t>Figure skating</t>
  </si>
  <si>
    <t>Skate Hire</t>
  </si>
  <si>
    <t>Curling</t>
  </si>
  <si>
    <t>Per 2 hour session per person</t>
  </si>
  <si>
    <t>Ice Hockey/skating club</t>
  </si>
  <si>
    <t>Climbing Walls</t>
  </si>
  <si>
    <t>Gym and swim - Sports Centre</t>
  </si>
  <si>
    <t>Monthly direct debit membership</t>
  </si>
  <si>
    <t>Joint Membership Annual charge</t>
  </si>
  <si>
    <t>Joint Membership Monthly Direct Debit</t>
  </si>
  <si>
    <t>Family Membership Annual charge</t>
  </si>
  <si>
    <t>Total</t>
  </si>
  <si>
    <t>Family Membership Monthly Direct Debit</t>
  </si>
  <si>
    <t>Gym, swim and health suite Sports Centre</t>
  </si>
  <si>
    <t>Gym, swim and fitness classes - Sports Centre</t>
  </si>
  <si>
    <t>Gym, swim, health suite and fitness classes - Sports Centre</t>
  </si>
  <si>
    <t>Admission charge for members</t>
  </si>
  <si>
    <t>For members</t>
  </si>
  <si>
    <t>Admission charge for non-members</t>
  </si>
  <si>
    <t>For non-members</t>
  </si>
  <si>
    <t>Supervised Creche</t>
  </si>
  <si>
    <t>Per child per session</t>
  </si>
  <si>
    <t>Per Child</t>
  </si>
  <si>
    <t>Personal training</t>
  </si>
  <si>
    <t>Per person per hour</t>
  </si>
  <si>
    <t>Sport coaching session</t>
  </si>
  <si>
    <t>Joining/administration fee for memberships</t>
  </si>
  <si>
    <t>Bouldering Walls</t>
  </si>
  <si>
    <t>Cycling</t>
  </si>
  <si>
    <t>Football Pitch</t>
  </si>
  <si>
    <t>Per game</t>
  </si>
  <si>
    <t>Football Pitch (adult)</t>
  </si>
  <si>
    <t>Pitch plus changing facilities</t>
  </si>
  <si>
    <t>Rugby Pitch</t>
  </si>
  <si>
    <t>Shinty Pitch</t>
  </si>
  <si>
    <t>Cricket Pitch</t>
  </si>
  <si>
    <t>X</t>
  </si>
  <si>
    <t>Other Pitch Sports</t>
  </si>
  <si>
    <t>Changing Facilities for Pitches</t>
  </si>
  <si>
    <t>Floodlighting</t>
  </si>
  <si>
    <t>Per game per Pitch</t>
  </si>
  <si>
    <t>per hour</t>
  </si>
  <si>
    <t>per pitch per hour</t>
  </si>
  <si>
    <t>Synthetic Grass Pitch, 3G</t>
  </si>
  <si>
    <t>Synthetic Grass Pitch, sandbased</t>
  </si>
  <si>
    <t>Synthetic Grass Pitch, water based</t>
  </si>
  <si>
    <t>Synthetic Grass Pitch, 3G (including changing)</t>
  </si>
  <si>
    <t>Synthetic Grass Pitch, sandbased (including changing)</t>
  </si>
  <si>
    <t>Synthetic Grass Pitch, water based (including changing)</t>
  </si>
  <si>
    <t>Synthetic:60x40 pitch, 3G</t>
  </si>
  <si>
    <t>Synthetic:60x40 pitch, sandbased</t>
  </si>
  <si>
    <t>Synthetic 5-a-side Pitch, 3G</t>
  </si>
  <si>
    <t>Synthetic 5-a-side Pitch, sandbased</t>
  </si>
  <si>
    <t>Hockey: synthetic: 3G, full size pitch</t>
  </si>
  <si>
    <t>Hockey: synthetic: sandbased, full size pitch</t>
  </si>
  <si>
    <t>Hockey: synthetic: water based, full size pitch</t>
  </si>
  <si>
    <t>Floodlighting per synthetic pitch</t>
  </si>
  <si>
    <t>Tennis</t>
  </si>
  <si>
    <t>per court per hour</t>
  </si>
  <si>
    <t>Tennis season ticket</t>
  </si>
  <si>
    <t>Bowls</t>
  </si>
  <si>
    <t>per game per person</t>
  </si>
  <si>
    <t>Bowls season ticket</t>
  </si>
  <si>
    <t>Golf</t>
  </si>
  <si>
    <t>18 hole round</t>
  </si>
  <si>
    <t>off-peak</t>
  </si>
  <si>
    <t>Golf season ticket</t>
  </si>
  <si>
    <t>9 hole round</t>
  </si>
  <si>
    <t>peak</t>
  </si>
  <si>
    <t>Pitch n' Putt/Par 3 golf</t>
  </si>
  <si>
    <t>Putting</t>
  </si>
  <si>
    <t>per round</t>
  </si>
  <si>
    <t>Golf Driving Range</t>
  </si>
  <si>
    <t>per bucket of balls</t>
  </si>
  <si>
    <t>per person per session</t>
  </si>
  <si>
    <t>Athletics Track (Grass)</t>
  </si>
  <si>
    <t>per person per hour</t>
  </si>
  <si>
    <t>Athletics Track (Grass) group rate</t>
  </si>
  <si>
    <t>group rate per hour</t>
  </si>
  <si>
    <t>Separate changing facilities for Athletics (Grass)</t>
  </si>
  <si>
    <t>per session</t>
  </si>
  <si>
    <t>Athletics Track (blaize)</t>
  </si>
  <si>
    <t>Athletics Track (blaize) group rate</t>
  </si>
  <si>
    <t>Separate changing facilities for Athletics (blaize)</t>
  </si>
  <si>
    <t>Athletics Track (synthetic)</t>
  </si>
  <si>
    <t>Athletics Track (synthetic) group rate</t>
  </si>
  <si>
    <t>Separate changing facilities for Athletics (synthetic)</t>
  </si>
  <si>
    <t>Dry Ski Slope</t>
  </si>
  <si>
    <t>Fishing Permit from bank</t>
  </si>
  <si>
    <t>per person per day</t>
  </si>
  <si>
    <t>Fishing Permit from boat</t>
  </si>
  <si>
    <t>Fishing Permit annual ticket</t>
  </si>
  <si>
    <t>Equestrian Centre</t>
  </si>
  <si>
    <t>Windsurfing</t>
  </si>
  <si>
    <t>Canoeing</t>
  </si>
  <si>
    <t>Sailing</t>
  </si>
  <si>
    <t>Boating</t>
  </si>
  <si>
    <t>Synthetic: 1/3 of full size pitch, 3G</t>
  </si>
  <si>
    <t>Synthetic: 1/3 of full size pitch, sandbased</t>
  </si>
  <si>
    <t>Synthetic: 1/3 of full size pitch, water based</t>
  </si>
  <si>
    <t>Inland Water - Pedestrian Access</t>
  </si>
  <si>
    <t>Inland Water - Vehicle Access</t>
  </si>
  <si>
    <t>Sea - Pedestrian Access</t>
  </si>
  <si>
    <t>Sea - Vehicle Access</t>
  </si>
  <si>
    <t>Swimming (Conventional Pool)</t>
  </si>
  <si>
    <t>One hour</t>
  </si>
  <si>
    <t>Swimming Lesson - 30 minutes</t>
  </si>
  <si>
    <t>30 minutes</t>
  </si>
  <si>
    <t>Water Aerobics</t>
  </si>
  <si>
    <t>Exclusive hire of pool  - 25m pool</t>
  </si>
  <si>
    <t>Charge per lane for swimming clubs - 25m pool</t>
  </si>
  <si>
    <t>per lane per hour</t>
  </si>
  <si>
    <t>Book of 10 tickets</t>
  </si>
  <si>
    <t>Monthly ticket</t>
  </si>
  <si>
    <t>Annual Season ticket</t>
  </si>
  <si>
    <t>Swimming (Leisure Pool)</t>
  </si>
  <si>
    <t>Swimming if Flume included</t>
  </si>
  <si>
    <t>Swimming Lesson</t>
  </si>
  <si>
    <t>Flume/Waterslide</t>
  </si>
  <si>
    <t>per ride</t>
  </si>
  <si>
    <t>per book of tickets</t>
  </si>
  <si>
    <t>Spectators Charge</t>
  </si>
  <si>
    <t>Sauna Charge</t>
  </si>
  <si>
    <t>Turkish/Steam Baths</t>
  </si>
  <si>
    <t>Swimming teacher rate</t>
  </si>
  <si>
    <t>N/A</t>
  </si>
  <si>
    <t>One court hall</t>
  </si>
  <si>
    <t>Two court hall</t>
  </si>
  <si>
    <t>Three court hall</t>
  </si>
  <si>
    <t>Four court hall</t>
  </si>
  <si>
    <t>Five court hall</t>
  </si>
  <si>
    <t>Six court hall</t>
  </si>
  <si>
    <t>Seven court hall</t>
  </si>
  <si>
    <t>Eight court hall</t>
  </si>
  <si>
    <t>Nine court hall</t>
  </si>
  <si>
    <t>Nine plus court hall</t>
  </si>
  <si>
    <t>Concessions data - source</t>
  </si>
  <si>
    <t>Total Responses</t>
  </si>
  <si>
    <t>Total respondents</t>
  </si>
  <si>
    <t xml:space="preserve">Concession Availability Inside/Outside Area </t>
  </si>
  <si>
    <t>Available</t>
  </si>
  <si>
    <t>Concession Charges</t>
  </si>
  <si>
    <t>Not available</t>
  </si>
  <si>
    <t>Offer concessions to users outside the Local Authority area</t>
  </si>
  <si>
    <t>Free swimming for school age children during school holidays?</t>
  </si>
  <si>
    <t>Yes</t>
  </si>
  <si>
    <t>No</t>
  </si>
  <si>
    <t>offer free swimming for school aged children during school holidays</t>
  </si>
  <si>
    <t>Free activities for target groups</t>
  </si>
  <si>
    <t>Do you offer free activities or reduced charges for specific target groups (e.g. inactive people, older adults, or any other under-represented groups)</t>
  </si>
  <si>
    <t>offer free activities or reduced charges for specific target groups</t>
  </si>
  <si>
    <t>Measure impact</t>
  </si>
  <si>
    <t>Do you measure the impact that this has on participation?</t>
  </si>
  <si>
    <t>measure impact on participation</t>
  </si>
  <si>
    <t>Standard charges</t>
  </si>
  <si>
    <t>Do you have standard charges for sport facilities across all local authority run facilities including schools, community centres, sport and leisure centres?</t>
  </si>
  <si>
    <t>have standard charges</t>
  </si>
  <si>
    <t>Charges for sports facilities: Scotland 2024-25</t>
  </si>
  <si>
    <t>This spreadsheet provides the results from the Charges for Sports Facilities in Scotland 2024/25 research.</t>
  </si>
  <si>
    <t>Table 1: Sports Facilities Charges, Changes April 2024 - April 2025</t>
  </si>
  <si>
    <t>Table 2: Membership schemes, changes April 2024 – April 2025</t>
  </si>
  <si>
    <t>Membership type</t>
  </si>
  <si>
    <t>Monthly membership</t>
  </si>
  <si>
    <t>*Updated 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</si>
</sst>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&quot;£&quot;#,##0.00;\-&quot;£&quot;#,##0.00"/>
    <numFmt numFmtId="8" formatCode="&quot;£&quot;#,##0.00;[Red]\-&quot;£&quot;#,##0.0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0.0"/>
    <numFmt numFmtId="165" formatCode="0.0%"/>
    <numFmt numFmtId="166" formatCode="_-* #,##0_-;\-* #,##0_-;_-* &quot;-&quot;??_-;_-@_-"/>
    <numFmt numFmtId="167" formatCode="&quot;£&quot;#,##0.00"/>
    <numFmt numFmtId="168" formatCode="\£#,##0.00"/>
  </numFmts>
  <fonts count="3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12"/>
      <name val="Arial"/>
      <family val="2"/>
    </font>
    <font>
      <sz val="10"/>
      <name val="Book Antiqua"/>
      <family val="1"/>
    </font>
    <font>
      <b/>
      <sz val="14"/>
      <name val="Book Antiqua"/>
      <family val="1"/>
    </font>
    <font>
      <b/>
      <sz val="16"/>
      <name val="Arial"/>
      <family val="2"/>
    </font>
    <font>
      <b/>
      <sz val="14"/>
      <name val="Arial"/>
      <family val="2"/>
    </font>
    <font>
      <sz val="10"/>
      <color indexed="12"/>
      <name val="Arial"/>
      <family val="2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u/>
      <sz val="10"/>
      <color theme="10"/>
      <name val="Arial"/>
      <family val="2"/>
    </font>
    <font>
      <b/>
      <sz val="11"/>
      <color theme="0"/>
      <name val="Arial"/>
      <family val="2"/>
    </font>
    <font>
      <u/>
      <sz val="11"/>
      <color theme="10"/>
      <name val="Arial"/>
      <family val="2"/>
    </font>
    <font>
      <sz val="11"/>
      <color theme="0"/>
      <name val="Arial"/>
      <family val="2"/>
    </font>
    <font>
      <u/>
      <sz val="11"/>
      <color theme="0"/>
      <name val="Arial"/>
      <family val="2"/>
    </font>
    <font>
      <b/>
      <sz val="11"/>
      <color theme="4"/>
      <name val="Arial"/>
      <family val="2"/>
    </font>
    <font>
      <sz val="11"/>
      <color theme="4"/>
      <name val="Arial"/>
      <family val="2"/>
    </font>
    <font>
      <b/>
      <sz val="11"/>
      <color rgb="FFFFFFFF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sz val="32"/>
      <name val="Arial Black"/>
      <family val="2"/>
    </font>
    <font>
      <sz val="10"/>
      <color rgb="FF242424"/>
      <name val="Arial"/>
      <family val="2"/>
      <charset val="1"/>
    </font>
    <font>
      <b/>
      <sz val="10"/>
      <name val="Arial"/>
    </font>
  </fonts>
  <fills count="1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5D9F1"/>
        <bgColor rgb="FF000000"/>
      </patternFill>
    </fill>
    <fill>
      <patternFill patternType="solid">
        <fgColor theme="3" tint="0.79998168889431442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FFFFFF"/>
        <bgColor rgb="FF000000"/>
      </patternFill>
    </fill>
  </fills>
  <borders count="10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0" tint="-0.14999847407452621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/>
      <right/>
      <top style="thin">
        <color theme="3" tint="0.59999389629810485"/>
      </top>
      <bottom/>
      <diagonal/>
    </border>
    <border>
      <left/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/>
      <bottom style="thin">
        <color theme="0" tint="-0.14999847407452621"/>
      </bottom>
      <diagonal/>
    </border>
    <border>
      <left/>
      <right style="thin">
        <color theme="3" tint="0.59999389629810485"/>
      </right>
      <top/>
      <bottom style="thin">
        <color theme="0" tint="-0.14999847407452621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0" tint="-0.14999847407452621"/>
      </top>
      <bottom/>
      <diagonal/>
    </border>
    <border>
      <left style="thin">
        <color theme="3" tint="0.59999389629810485"/>
      </left>
      <right/>
      <top/>
      <bottom/>
      <diagonal/>
    </border>
    <border>
      <left style="thin">
        <color theme="3" tint="0.59999389629810485"/>
      </left>
      <right/>
      <top/>
      <bottom style="thin">
        <color theme="3" tint="0.59999389629810485"/>
      </bottom>
      <diagonal/>
    </border>
    <border>
      <left/>
      <right/>
      <top/>
      <bottom style="thin">
        <color theme="3" tint="0.59999389629810485"/>
      </bottom>
      <diagonal/>
    </border>
    <border>
      <left/>
      <right style="thin">
        <color theme="3" tint="0.59999389629810485"/>
      </right>
      <top/>
      <bottom style="thin">
        <color theme="3" tint="0.59999389629810485"/>
      </bottom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indexed="64"/>
      </left>
      <right/>
      <top style="thin">
        <color indexed="64"/>
      </top>
      <bottom style="thin">
        <color theme="3" tint="0.59999389629810485"/>
      </bottom>
      <diagonal/>
    </border>
    <border>
      <left/>
      <right/>
      <top style="thin">
        <color indexed="64"/>
      </top>
      <bottom style="thin">
        <color theme="3" tint="0.59999389629810485"/>
      </bottom>
      <diagonal/>
    </border>
    <border>
      <left/>
      <right style="thin">
        <color indexed="64"/>
      </right>
      <top style="thin">
        <color indexed="64"/>
      </top>
      <bottom style="thin">
        <color theme="3" tint="0.59999389629810485"/>
      </bottom>
      <diagonal/>
    </border>
    <border>
      <left style="thin">
        <color indexed="64"/>
      </left>
      <right/>
      <top style="thin">
        <color theme="3" tint="0.59999389629810485"/>
      </top>
      <bottom/>
      <diagonal/>
    </border>
    <border>
      <left/>
      <right style="thin">
        <color indexed="64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indexed="64"/>
      </left>
      <right/>
      <top/>
      <bottom style="thin">
        <color theme="3" tint="0.59999389629810485"/>
      </bottom>
      <diagonal/>
    </border>
    <border>
      <left style="thin">
        <color indexed="64"/>
      </left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indexed="64"/>
      </left>
      <right/>
      <top style="thin">
        <color theme="3" tint="0.59999389629810485"/>
      </top>
      <bottom style="thin">
        <color indexed="64"/>
      </bottom>
      <diagonal/>
    </border>
    <border>
      <left/>
      <right/>
      <top style="thin">
        <color theme="3" tint="0.59999389629810485"/>
      </top>
      <bottom style="thin">
        <color indexed="64"/>
      </bottom>
      <diagonal/>
    </border>
    <border>
      <left/>
      <right style="thin">
        <color indexed="64"/>
      </right>
      <top style="thin">
        <color theme="3" tint="0.59999389629810485"/>
      </top>
      <bottom style="thin">
        <color indexed="64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63377788628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/>
      <right style="thin">
        <color theme="3" tint="0.599993896298104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/>
      <top style="thin">
        <color theme="3" tint="0.59996337778862885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4"/>
      </right>
      <top style="thin">
        <color theme="3" tint="0.59999389629810485"/>
      </top>
      <bottom/>
      <diagonal/>
    </border>
    <border>
      <left style="thin">
        <color theme="4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theme="4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4"/>
      </left>
      <right/>
      <top style="thin">
        <color theme="3" tint="0.59996337778862885"/>
      </top>
      <bottom style="thin">
        <color theme="4"/>
      </bottom>
      <diagonal/>
    </border>
    <border>
      <left/>
      <right/>
      <top style="thin">
        <color theme="3" tint="0.59996337778862885"/>
      </top>
      <bottom style="thin">
        <color theme="4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4"/>
      </bottom>
      <diagonal/>
    </border>
    <border>
      <left/>
      <right style="thin">
        <color theme="4"/>
      </right>
      <top style="thin">
        <color theme="3" tint="0.59996337778862885"/>
      </top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/>
      <right/>
      <top style="thin">
        <color rgb="FF00B0F0"/>
      </top>
      <bottom/>
      <diagonal/>
    </border>
    <border>
      <left/>
      <right/>
      <top style="thin">
        <color rgb="FF00B0F0"/>
      </top>
      <bottom style="thin">
        <color rgb="FF00B0F0"/>
      </bottom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/>
      <right/>
      <top/>
      <bottom style="thin">
        <color rgb="FF00B0F0"/>
      </bottom>
      <diagonal/>
    </border>
    <border>
      <left/>
      <right/>
      <top style="thin">
        <color theme="3" tint="0.59996337778862885"/>
      </top>
      <bottom style="thin">
        <color rgb="FF8DB4E2"/>
      </bottom>
      <diagonal/>
    </border>
    <border>
      <left/>
      <right/>
      <top style="thin">
        <color rgb="FF8DB4E2"/>
      </top>
      <bottom style="thin">
        <color rgb="FF8DB4E2"/>
      </bottom>
      <diagonal/>
    </border>
    <border>
      <left/>
      <right/>
      <top/>
      <bottom style="thin">
        <color rgb="FF8DB4E2"/>
      </bottom>
      <diagonal/>
    </border>
    <border>
      <left/>
      <right/>
      <top style="thin">
        <color indexed="64"/>
      </top>
      <bottom style="thin">
        <color rgb="FF8DB4E2"/>
      </bottom>
      <diagonal/>
    </border>
    <border>
      <left/>
      <right style="thin">
        <color rgb="FF8DB4E2"/>
      </right>
      <top style="thin">
        <color rgb="FF8DB4E2"/>
      </top>
      <bottom style="thin">
        <color rgb="FF8DB4E2"/>
      </bottom>
      <diagonal/>
    </border>
    <border>
      <left style="thin">
        <color rgb="FF8DB4E2"/>
      </left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rgb="FF8DB4E2"/>
      </left>
      <right/>
      <top style="thin">
        <color theme="3" tint="0.59999389629810485"/>
      </top>
      <bottom style="thin">
        <color rgb="FF8DB4E2"/>
      </bottom>
      <diagonal/>
    </border>
    <border>
      <left style="thin">
        <color rgb="FF8DB4E2"/>
      </left>
      <right/>
      <top/>
      <bottom style="thin">
        <color rgb="FF8DB4E2"/>
      </bottom>
      <diagonal/>
    </border>
    <border>
      <left style="thin">
        <color rgb="FF8DB4E2"/>
      </left>
      <right/>
      <top/>
      <bottom style="thin">
        <color theme="3" tint="0.59999389629810485"/>
      </bottom>
      <diagonal/>
    </border>
    <border>
      <left style="thin">
        <color rgb="FF8DB4E2"/>
      </left>
      <right/>
      <top style="thin">
        <color rgb="FF8DB4E2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3" tint="0.39997558519241921"/>
      </top>
      <bottom style="thin">
        <color theme="3" tint="0.59999389629810485"/>
      </bottom>
      <diagonal/>
    </border>
    <border>
      <left style="thin">
        <color theme="3" tint="0.59996337778862885"/>
      </left>
      <right/>
      <top/>
      <bottom/>
      <diagonal/>
    </border>
    <border>
      <left/>
      <right/>
      <top style="thin">
        <color theme="3" tint="0.59996337778862885"/>
      </top>
      <bottom style="thin">
        <color theme="3" tint="0.79998168889431442"/>
      </bottom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/>
      <right style="thin">
        <color theme="3" tint="0.59999389629810485"/>
      </right>
      <top style="thin">
        <color rgb="FF00B0F0"/>
      </top>
      <bottom/>
      <diagonal/>
    </border>
    <border>
      <left/>
      <right style="thin">
        <color theme="3" tint="0.59999389629810485"/>
      </right>
      <top style="thin">
        <color rgb="FF00B0F0"/>
      </top>
      <bottom style="thin">
        <color theme="3" tint="0.59999389629810485"/>
      </bottom>
      <diagonal/>
    </border>
    <border>
      <left/>
      <right/>
      <top style="thin">
        <color rgb="FF00B0F0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rgb="FF00B0F0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rgb="FF00B0F0"/>
      </top>
      <bottom style="thin">
        <color rgb="FF00B0F0"/>
      </bottom>
      <diagonal/>
    </border>
    <border>
      <left style="thin">
        <color theme="3" tint="0.59999389629810485"/>
      </left>
      <right/>
      <top/>
      <bottom style="thin">
        <color theme="3" tint="0.79998168889431442"/>
      </bottom>
      <diagonal/>
    </border>
    <border>
      <left/>
      <right style="thin">
        <color theme="3" tint="0.59999389629810485"/>
      </right>
      <top style="thin">
        <color rgb="FF00B0F0"/>
      </top>
      <bottom style="thin">
        <color rgb="FF00B0F0"/>
      </bottom>
      <diagonal/>
    </border>
    <border>
      <left/>
      <right style="thin">
        <color rgb="FF9BC2E6"/>
      </right>
      <top style="thin">
        <color rgb="FF8DB4E2"/>
      </top>
      <bottom style="thin">
        <color rgb="FF8DB4E2"/>
      </bottom>
      <diagonal/>
    </border>
    <border>
      <left/>
      <right/>
      <top style="thin">
        <color rgb="FFACB9CA"/>
      </top>
      <bottom style="thin">
        <color rgb="FFACB9CA"/>
      </bottom>
      <diagonal/>
    </border>
    <border>
      <left/>
      <right/>
      <top style="thin">
        <color rgb="FFD9D9D9"/>
      </top>
      <bottom style="thin">
        <color rgb="FF8DB4E2"/>
      </bottom>
      <diagonal/>
    </border>
    <border>
      <left/>
      <right/>
      <top style="thin">
        <color rgb="FFD9D9D9"/>
      </top>
      <bottom style="thin">
        <color rgb="FFD9D9D9"/>
      </bottom>
      <diagonal/>
    </border>
    <border>
      <left/>
      <right/>
      <top/>
      <bottom style="thin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9" fontId="7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</cellStyleXfs>
  <cellXfs count="451">
    <xf numFmtId="0" fontId="0" fillId="0" borderId="0" xfId="0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9" fillId="0" borderId="0" xfId="0" applyFont="1"/>
    <xf numFmtId="2" fontId="0" fillId="0" borderId="0" xfId="0" applyNumberFormat="1"/>
    <xf numFmtId="164" fontId="0" fillId="0" borderId="0" xfId="0" applyNumberFormat="1"/>
    <xf numFmtId="0" fontId="10" fillId="0" borderId="0" xfId="0" applyFont="1"/>
    <xf numFmtId="0" fontId="11" fillId="0" borderId="0" xfId="0" applyFont="1" applyAlignment="1">
      <alignment vertical="center" textRotation="90"/>
    </xf>
    <xf numFmtId="0" fontId="0" fillId="0" borderId="0" xfId="0" applyAlignment="1">
      <alignment wrapText="1"/>
    </xf>
    <xf numFmtId="0" fontId="14" fillId="0" borderId="0" xfId="0" applyFont="1"/>
    <xf numFmtId="0" fontId="7" fillId="0" borderId="0" xfId="0" applyFont="1"/>
    <xf numFmtId="9" fontId="0" fillId="0" borderId="0" xfId="1" applyFont="1"/>
    <xf numFmtId="0" fontId="15" fillId="0" borderId="0" xfId="0" applyFont="1"/>
    <xf numFmtId="164" fontId="14" fillId="0" borderId="0" xfId="0" applyNumberFormat="1" applyFont="1"/>
    <xf numFmtId="0" fontId="0" fillId="0" borderId="4" xfId="0" applyBorder="1" applyAlignment="1">
      <alignment vertical="center"/>
    </xf>
    <xf numFmtId="9" fontId="0" fillId="0" borderId="0" xfId="1" applyFont="1" applyBorder="1"/>
    <xf numFmtId="9" fontId="0" fillId="0" borderId="4" xfId="1" applyFont="1" applyBorder="1" applyAlignment="1">
      <alignment vertical="center"/>
    </xf>
    <xf numFmtId="9" fontId="0" fillId="0" borderId="5" xfId="1" applyFont="1" applyBorder="1" applyAlignment="1">
      <alignment vertical="center"/>
    </xf>
    <xf numFmtId="0" fontId="0" fillId="0" borderId="3" xfId="0" applyBorder="1" applyAlignment="1">
      <alignment horizontal="left" vertical="center" wrapText="1"/>
    </xf>
    <xf numFmtId="0" fontId="18" fillId="0" borderId="0" xfId="0" applyFont="1"/>
    <xf numFmtId="0" fontId="0" fillId="0" borderId="0" xfId="0" applyAlignment="1">
      <alignment horizontal="center" vertical="center"/>
    </xf>
    <xf numFmtId="0" fontId="20" fillId="3" borderId="9" xfId="0" applyFont="1" applyFill="1" applyBorder="1"/>
    <xf numFmtId="0" fontId="20" fillId="3" borderId="10" xfId="0" applyFont="1" applyFill="1" applyBorder="1"/>
    <xf numFmtId="0" fontId="0" fillId="0" borderId="20" xfId="0" applyBorder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15" xfId="0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19" fillId="3" borderId="10" xfId="0" applyFont="1" applyFill="1" applyBorder="1" applyAlignment="1">
      <alignment horizontal="right" vertical="center" wrapText="1"/>
    </xf>
    <xf numFmtId="0" fontId="19" fillId="3" borderId="11" xfId="0" applyFont="1" applyFill="1" applyBorder="1" applyAlignment="1">
      <alignment horizontal="right" vertical="center" wrapText="1"/>
    </xf>
    <xf numFmtId="0" fontId="19" fillId="3" borderId="9" xfId="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 wrapText="1"/>
    </xf>
    <xf numFmtId="0" fontId="19" fillId="3" borderId="10" xfId="0" applyFont="1" applyFill="1" applyBorder="1" applyAlignment="1">
      <alignment horizontal="left" vertical="center" wrapText="1"/>
    </xf>
    <xf numFmtId="44" fontId="7" fillId="0" borderId="0" xfId="13" applyFont="1" applyFill="1"/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7" fillId="0" borderId="15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44" fontId="6" fillId="0" borderId="15" xfId="13" applyFont="1" applyBorder="1" applyAlignment="1">
      <alignment vertical="center"/>
    </xf>
    <xf numFmtId="0" fontId="0" fillId="0" borderId="16" xfId="0" applyBorder="1" applyAlignment="1">
      <alignment vertical="center"/>
    </xf>
    <xf numFmtId="0" fontId="16" fillId="0" borderId="0" xfId="0" applyFont="1" applyAlignment="1">
      <alignment vertical="center"/>
    </xf>
    <xf numFmtId="44" fontId="0" fillId="0" borderId="15" xfId="13" applyFont="1" applyFill="1" applyBorder="1" applyAlignment="1">
      <alignment vertical="center"/>
    </xf>
    <xf numFmtId="44" fontId="7" fillId="0" borderId="15" xfId="13" applyFont="1" applyFill="1" applyBorder="1" applyAlignment="1">
      <alignment vertical="center"/>
    </xf>
    <xf numFmtId="44" fontId="7" fillId="0" borderId="0" xfId="13" applyFont="1"/>
    <xf numFmtId="44" fontId="6" fillId="0" borderId="0" xfId="13" applyFont="1"/>
    <xf numFmtId="44" fontId="6" fillId="0" borderId="0" xfId="13" applyFont="1" applyFill="1"/>
    <xf numFmtId="0" fontId="24" fillId="3" borderId="14" xfId="0" applyFont="1" applyFill="1" applyBorder="1" applyAlignment="1">
      <alignment horizontal="left" vertical="center"/>
    </xf>
    <xf numFmtId="0" fontId="24" fillId="3" borderId="15" xfId="0" applyFont="1" applyFill="1" applyBorder="1" applyAlignment="1">
      <alignment horizontal="right" vertical="center"/>
    </xf>
    <xf numFmtId="0" fontId="24" fillId="3" borderId="16" xfId="0" applyFont="1" applyFill="1" applyBorder="1" applyAlignment="1">
      <alignment horizontal="right" vertical="center"/>
    </xf>
    <xf numFmtId="0" fontId="22" fillId="0" borderId="15" xfId="0" applyFont="1" applyBorder="1" applyAlignment="1">
      <alignment horizontal="left" vertical="center"/>
    </xf>
    <xf numFmtId="167" fontId="22" fillId="0" borderId="15" xfId="13" applyNumberFormat="1" applyFont="1" applyBorder="1" applyAlignment="1">
      <alignment vertical="center"/>
    </xf>
    <xf numFmtId="0" fontId="22" fillId="0" borderId="14" xfId="0" applyFont="1" applyBorder="1" applyAlignment="1">
      <alignment vertical="center" wrapText="1"/>
    </xf>
    <xf numFmtId="0" fontId="22" fillId="0" borderId="14" xfId="0" applyFont="1" applyBorder="1" applyAlignment="1">
      <alignment horizontal="left" vertical="center" wrapText="1"/>
    </xf>
    <xf numFmtId="0" fontId="24" fillId="3" borderId="18" xfId="0" applyFont="1" applyFill="1" applyBorder="1" applyAlignment="1">
      <alignment horizontal="left"/>
    </xf>
    <xf numFmtId="0" fontId="24" fillId="3" borderId="0" xfId="0" applyFont="1" applyFill="1"/>
    <xf numFmtId="0" fontId="24" fillId="3" borderId="0" xfId="0" applyFont="1" applyFill="1" applyAlignment="1">
      <alignment horizontal="right"/>
    </xf>
    <xf numFmtId="0" fontId="24" fillId="3" borderId="22" xfId="0" applyFont="1" applyFill="1" applyBorder="1" applyAlignment="1">
      <alignment horizontal="right"/>
    </xf>
    <xf numFmtId="0" fontId="22" fillId="0" borderId="7" xfId="0" applyFont="1" applyBorder="1" applyAlignment="1">
      <alignment horizontal="left" vertical="center"/>
    </xf>
    <xf numFmtId="167" fontId="22" fillId="0" borderId="7" xfId="13" applyNumberFormat="1" applyFont="1" applyBorder="1" applyAlignment="1">
      <alignment horizontal="right" vertical="center"/>
    </xf>
    <xf numFmtId="0" fontId="22" fillId="0" borderId="20" xfId="0" applyFont="1" applyBorder="1" applyAlignment="1">
      <alignment horizontal="left" vertical="center"/>
    </xf>
    <xf numFmtId="167" fontId="22" fillId="0" borderId="20" xfId="13" applyNumberFormat="1" applyFont="1" applyBorder="1" applyAlignment="1">
      <alignment horizontal="right" vertical="center"/>
    </xf>
    <xf numFmtId="0" fontId="22" fillId="0" borderId="19" xfId="0" applyFont="1" applyBorder="1" applyAlignment="1">
      <alignment horizontal="left" vertical="center" wrapText="1"/>
    </xf>
    <xf numFmtId="0" fontId="24" fillId="3" borderId="18" xfId="0" applyFont="1" applyFill="1" applyBorder="1" applyAlignment="1">
      <alignment horizontal="left" vertical="center"/>
    </xf>
    <xf numFmtId="0" fontId="24" fillId="3" borderId="0" xfId="0" applyFont="1" applyFill="1" applyAlignment="1">
      <alignment vertical="center"/>
    </xf>
    <xf numFmtId="0" fontId="24" fillId="3" borderId="0" xfId="0" applyFont="1" applyFill="1" applyAlignment="1">
      <alignment horizontal="right" vertical="center" wrapText="1"/>
    </xf>
    <xf numFmtId="0" fontId="24" fillId="3" borderId="22" xfId="0" applyFont="1" applyFill="1" applyBorder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23" fillId="0" borderId="0" xfId="14"/>
    <xf numFmtId="0" fontId="21" fillId="0" borderId="0" xfId="0" applyFont="1"/>
    <xf numFmtId="0" fontId="22" fillId="0" borderId="0" xfId="0" applyFont="1"/>
    <xf numFmtId="0" fontId="16" fillId="0" borderId="0" xfId="0" applyFont="1"/>
    <xf numFmtId="167" fontId="0" fillId="0" borderId="0" xfId="0" applyNumberFormat="1"/>
    <xf numFmtId="0" fontId="7" fillId="0" borderId="23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24" xfId="0" applyFont="1" applyBorder="1" applyAlignment="1">
      <alignment vertical="center" wrapText="1"/>
    </xf>
    <xf numFmtId="0" fontId="7" fillId="0" borderId="25" xfId="0" applyFont="1" applyBorder="1" applyAlignment="1">
      <alignment vertical="center" wrapText="1"/>
    </xf>
    <xf numFmtId="167" fontId="0" fillId="0" borderId="15" xfId="0" applyNumberFormat="1" applyBorder="1" applyAlignment="1">
      <alignment vertical="center"/>
    </xf>
    <xf numFmtId="0" fontId="24" fillId="3" borderId="26" xfId="0" applyFont="1" applyFill="1" applyBorder="1" applyAlignment="1">
      <alignment horizontal="left" vertical="center" wrapText="1"/>
    </xf>
    <xf numFmtId="0" fontId="24" fillId="3" borderId="27" xfId="0" applyFont="1" applyFill="1" applyBorder="1" applyAlignment="1">
      <alignment horizontal="left" vertical="center" wrapText="1"/>
    </xf>
    <xf numFmtId="0" fontId="24" fillId="3" borderId="28" xfId="0" applyFont="1" applyFill="1" applyBorder="1" applyAlignment="1">
      <alignment horizontal="left" vertical="center" wrapText="1"/>
    </xf>
    <xf numFmtId="0" fontId="22" fillId="0" borderId="15" xfId="0" applyFont="1" applyBorder="1" applyAlignment="1">
      <alignment vertical="center"/>
    </xf>
    <xf numFmtId="165" fontId="22" fillId="0" borderId="15" xfId="1" applyNumberFormat="1" applyFont="1" applyBorder="1" applyAlignment="1">
      <alignment vertical="center"/>
    </xf>
    <xf numFmtId="0" fontId="22" fillId="0" borderId="32" xfId="0" applyFont="1" applyBorder="1" applyAlignment="1">
      <alignment vertical="center" wrapText="1"/>
    </xf>
    <xf numFmtId="0" fontId="22" fillId="0" borderId="33" xfId="0" applyFont="1" applyBorder="1" applyAlignment="1">
      <alignment horizontal="left" vertical="center" wrapText="1"/>
    </xf>
    <xf numFmtId="0" fontId="24" fillId="3" borderId="14" xfId="0" applyFont="1" applyFill="1" applyBorder="1" applyAlignment="1">
      <alignment horizontal="left" vertical="center" wrapText="1"/>
    </xf>
    <xf numFmtId="0" fontId="24" fillId="3" borderId="15" xfId="0" applyFont="1" applyFill="1" applyBorder="1" applyAlignment="1">
      <alignment horizontal="left" vertical="center" wrapText="1"/>
    </xf>
    <xf numFmtId="0" fontId="24" fillId="3" borderId="15" xfId="0" applyFont="1" applyFill="1" applyBorder="1" applyAlignment="1">
      <alignment horizontal="right" vertical="center" wrapText="1"/>
    </xf>
    <xf numFmtId="0" fontId="24" fillId="3" borderId="16" xfId="0" applyFont="1" applyFill="1" applyBorder="1" applyAlignment="1">
      <alignment horizontal="right" vertical="center" wrapText="1"/>
    </xf>
    <xf numFmtId="165" fontId="22" fillId="2" borderId="16" xfId="1" applyNumberFormat="1" applyFont="1" applyFill="1" applyBorder="1" applyAlignment="1">
      <alignment vertical="center"/>
    </xf>
    <xf numFmtId="167" fontId="7" fillId="0" borderId="15" xfId="0" applyNumberFormat="1" applyFont="1" applyBorder="1" applyAlignment="1">
      <alignment horizontal="right" vertical="center"/>
    </xf>
    <xf numFmtId="0" fontId="22" fillId="2" borderId="2" xfId="0" applyFont="1" applyFill="1" applyBorder="1" applyAlignment="1">
      <alignment horizontal="left" vertical="center" wrapText="1"/>
    </xf>
    <xf numFmtId="0" fontId="22" fillId="2" borderId="4" xfId="0" applyFont="1" applyFill="1" applyBorder="1" applyAlignment="1">
      <alignment vertical="center"/>
    </xf>
    <xf numFmtId="0" fontId="22" fillId="2" borderId="14" xfId="0" applyFont="1" applyFill="1" applyBorder="1" applyAlignment="1">
      <alignment horizontal="left" vertical="center" wrapText="1"/>
    </xf>
    <xf numFmtId="0" fontId="22" fillId="2" borderId="15" xfId="0" applyFont="1" applyFill="1" applyBorder="1" applyAlignment="1">
      <alignment vertical="center"/>
    </xf>
    <xf numFmtId="0" fontId="22" fillId="0" borderId="23" xfId="0" applyFont="1" applyBorder="1" applyAlignment="1">
      <alignment horizontal="center" vertical="center" wrapText="1"/>
    </xf>
    <xf numFmtId="0" fontId="24" fillId="3" borderId="12" xfId="0" applyFont="1" applyFill="1" applyBorder="1" applyAlignment="1">
      <alignment vertical="center"/>
    </xf>
    <xf numFmtId="0" fontId="24" fillId="3" borderId="6" xfId="0" applyFont="1" applyFill="1" applyBorder="1" applyAlignment="1">
      <alignment vertical="center"/>
    </xf>
    <xf numFmtId="0" fontId="24" fillId="3" borderId="6" xfId="0" applyFont="1" applyFill="1" applyBorder="1" applyAlignment="1">
      <alignment horizontal="right" vertical="center" wrapText="1" indent="1"/>
    </xf>
    <xf numFmtId="0" fontId="24" fillId="3" borderId="6" xfId="0" applyFont="1" applyFill="1" applyBorder="1" applyAlignment="1">
      <alignment horizontal="right" vertical="center"/>
    </xf>
    <xf numFmtId="0" fontId="24" fillId="3" borderId="13" xfId="0" applyFont="1" applyFill="1" applyBorder="1" applyAlignment="1">
      <alignment horizontal="right" vertical="center"/>
    </xf>
    <xf numFmtId="0" fontId="22" fillId="0" borderId="7" xfId="0" applyFont="1" applyBorder="1" applyAlignment="1">
      <alignment vertical="center"/>
    </xf>
    <xf numFmtId="0" fontId="22" fillId="0" borderId="7" xfId="0" applyFont="1" applyBorder="1" applyAlignment="1">
      <alignment horizontal="right" vertical="center" indent="1"/>
    </xf>
    <xf numFmtId="0" fontId="22" fillId="0" borderId="20" xfId="0" applyFont="1" applyBorder="1" applyAlignment="1">
      <alignment vertical="center"/>
    </xf>
    <xf numFmtId="0" fontId="22" fillId="0" borderId="20" xfId="0" applyFont="1" applyBorder="1" applyAlignment="1">
      <alignment horizontal="right" vertical="center"/>
    </xf>
    <xf numFmtId="0" fontId="22" fillId="0" borderId="15" xfId="0" applyFont="1" applyBorder="1" applyAlignment="1">
      <alignment horizontal="right" vertical="center"/>
    </xf>
    <xf numFmtId="44" fontId="22" fillId="0" borderId="20" xfId="13" applyFont="1" applyFill="1" applyBorder="1" applyAlignment="1">
      <alignment horizontal="right" vertical="center"/>
    </xf>
    <xf numFmtId="44" fontId="22" fillId="0" borderId="21" xfId="13" applyFont="1" applyFill="1" applyBorder="1" applyAlignment="1">
      <alignment horizontal="right" vertical="center"/>
    </xf>
    <xf numFmtId="0" fontId="24" fillId="3" borderId="9" xfId="0" applyFont="1" applyFill="1" applyBorder="1" applyAlignment="1">
      <alignment horizontal="left" vertical="center" wrapText="1"/>
    </xf>
    <xf numFmtId="0" fontId="24" fillId="3" borderId="10" xfId="0" applyFont="1" applyFill="1" applyBorder="1" applyAlignment="1">
      <alignment horizontal="left" vertical="center"/>
    </xf>
    <xf numFmtId="0" fontId="24" fillId="3" borderId="10" xfId="0" applyFont="1" applyFill="1" applyBorder="1" applyAlignment="1">
      <alignment horizontal="right" vertical="center" wrapText="1"/>
    </xf>
    <xf numFmtId="0" fontId="24" fillId="3" borderId="11" xfId="0" applyFont="1" applyFill="1" applyBorder="1" applyAlignment="1">
      <alignment horizontal="right" vertical="center" wrapText="1"/>
    </xf>
    <xf numFmtId="0" fontId="24" fillId="3" borderId="14" xfId="0" applyFont="1" applyFill="1" applyBorder="1" applyAlignment="1">
      <alignment vertical="center" wrapText="1"/>
    </xf>
    <xf numFmtId="0" fontId="24" fillId="3" borderId="15" xfId="0" applyFont="1" applyFill="1" applyBorder="1" applyAlignment="1">
      <alignment vertical="center" wrapText="1"/>
    </xf>
    <xf numFmtId="44" fontId="24" fillId="3" borderId="15" xfId="13" applyFont="1" applyFill="1" applyBorder="1" applyAlignment="1">
      <alignment horizontal="right" vertical="center" wrapText="1"/>
    </xf>
    <xf numFmtId="0" fontId="22" fillId="0" borderId="14" xfId="0" applyFont="1" applyBorder="1" applyAlignment="1">
      <alignment vertical="center"/>
    </xf>
    <xf numFmtId="167" fontId="21" fillId="0" borderId="15" xfId="13" applyNumberFormat="1" applyFont="1" applyBorder="1" applyAlignment="1">
      <alignment vertical="center"/>
    </xf>
    <xf numFmtId="167" fontId="22" fillId="0" borderId="15" xfId="13" applyNumberFormat="1" applyFont="1" applyFill="1" applyBorder="1" applyAlignment="1">
      <alignment vertical="center"/>
    </xf>
    <xf numFmtId="167" fontId="22" fillId="4" borderId="15" xfId="13" applyNumberFormat="1" applyFont="1" applyFill="1" applyBorder="1" applyAlignment="1">
      <alignment vertical="center"/>
    </xf>
    <xf numFmtId="44" fontId="22" fillId="0" borderId="15" xfId="13" applyFont="1" applyFill="1" applyBorder="1" applyAlignment="1">
      <alignment horizontal="right" vertical="center"/>
    </xf>
    <xf numFmtId="44" fontId="22" fillId="0" borderId="16" xfId="13" applyFont="1" applyFill="1" applyBorder="1" applyAlignment="1">
      <alignment horizontal="right" vertical="center"/>
    </xf>
    <xf numFmtId="0" fontId="22" fillId="0" borderId="0" xfId="0" applyFont="1" applyAlignment="1">
      <alignment horizontal="left" vertical="center" wrapText="1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right" vertical="center"/>
    </xf>
    <xf numFmtId="44" fontId="22" fillId="0" borderId="0" xfId="13" applyFont="1" applyFill="1" applyBorder="1" applyAlignment="1">
      <alignment horizontal="right" vertical="center"/>
    </xf>
    <xf numFmtId="0" fontId="22" fillId="2" borderId="7" xfId="0" applyFont="1" applyFill="1" applyBorder="1" applyAlignment="1">
      <alignment vertical="center"/>
    </xf>
    <xf numFmtId="0" fontId="22" fillId="2" borderId="7" xfId="0" applyFont="1" applyFill="1" applyBorder="1" applyAlignment="1">
      <alignment horizontal="right" vertical="center" indent="1"/>
    </xf>
    <xf numFmtId="0" fontId="22" fillId="2" borderId="20" xfId="0" applyFont="1" applyFill="1" applyBorder="1" applyAlignment="1">
      <alignment vertical="center"/>
    </xf>
    <xf numFmtId="0" fontId="22" fillId="2" borderId="20" xfId="0" applyFont="1" applyFill="1" applyBorder="1" applyAlignment="1">
      <alignment horizontal="right" vertical="center" indent="1"/>
    </xf>
    <xf numFmtId="0" fontId="22" fillId="2" borderId="20" xfId="0" applyFont="1" applyFill="1" applyBorder="1" applyAlignment="1">
      <alignment horizontal="left" vertical="center"/>
    </xf>
    <xf numFmtId="0" fontId="22" fillId="2" borderId="20" xfId="0" applyFont="1" applyFill="1" applyBorder="1" applyAlignment="1">
      <alignment horizontal="right" vertical="center"/>
    </xf>
    <xf numFmtId="44" fontId="22" fillId="2" borderId="20" xfId="13" applyFont="1" applyFill="1" applyBorder="1" applyAlignment="1">
      <alignment horizontal="right" vertical="center"/>
    </xf>
    <xf numFmtId="44" fontId="22" fillId="2" borderId="21" xfId="13" applyFont="1" applyFill="1" applyBorder="1" applyAlignment="1">
      <alignment horizontal="right" vertical="center"/>
    </xf>
    <xf numFmtId="0" fontId="22" fillId="2" borderId="19" xfId="0" applyFont="1" applyFill="1" applyBorder="1" applyAlignment="1">
      <alignment horizontal="left" vertical="center" wrapText="1"/>
    </xf>
    <xf numFmtId="0" fontId="22" fillId="2" borderId="15" xfId="0" applyFont="1" applyFill="1" applyBorder="1" applyAlignment="1">
      <alignment horizontal="left" vertical="center"/>
    </xf>
    <xf numFmtId="0" fontId="22" fillId="2" borderId="15" xfId="0" applyFont="1" applyFill="1" applyBorder="1" applyAlignment="1">
      <alignment horizontal="right" vertical="center"/>
    </xf>
    <xf numFmtId="44" fontId="22" fillId="2" borderId="15" xfId="13" applyFont="1" applyFill="1" applyBorder="1" applyAlignment="1">
      <alignment horizontal="right" vertical="center"/>
    </xf>
    <xf numFmtId="44" fontId="22" fillId="2" borderId="16" xfId="13" applyFont="1" applyFill="1" applyBorder="1" applyAlignment="1">
      <alignment horizontal="right" vertical="center"/>
    </xf>
    <xf numFmtId="0" fontId="0" fillId="2" borderId="20" xfId="0" applyFill="1" applyBorder="1" applyAlignment="1">
      <alignment vertical="center"/>
    </xf>
    <xf numFmtId="167" fontId="22" fillId="0" borderId="7" xfId="13" applyNumberFormat="1" applyFont="1" applyFill="1" applyBorder="1" applyAlignment="1">
      <alignment vertical="center"/>
    </xf>
    <xf numFmtId="167" fontId="22" fillId="0" borderId="8" xfId="13" applyNumberFormat="1" applyFont="1" applyFill="1" applyBorder="1" applyAlignment="1">
      <alignment vertical="center"/>
    </xf>
    <xf numFmtId="167" fontId="22" fillId="2" borderId="20" xfId="13" applyNumberFormat="1" applyFont="1" applyFill="1" applyBorder="1" applyAlignment="1">
      <alignment vertical="center"/>
    </xf>
    <xf numFmtId="167" fontId="22" fillId="2" borderId="21" xfId="13" applyNumberFormat="1" applyFont="1" applyFill="1" applyBorder="1" applyAlignment="1">
      <alignment vertical="center"/>
    </xf>
    <xf numFmtId="167" fontId="22" fillId="2" borderId="7" xfId="13" applyNumberFormat="1" applyFont="1" applyFill="1" applyBorder="1" applyAlignment="1">
      <alignment vertical="center"/>
    </xf>
    <xf numFmtId="167" fontId="22" fillId="2" borderId="8" xfId="13" applyNumberFormat="1" applyFont="1" applyFill="1" applyBorder="1" applyAlignment="1">
      <alignment vertical="center"/>
    </xf>
    <xf numFmtId="167" fontId="22" fillId="2" borderId="20" xfId="13" applyNumberFormat="1" applyFont="1" applyFill="1" applyBorder="1" applyAlignment="1">
      <alignment horizontal="right" vertical="center"/>
    </xf>
    <xf numFmtId="167" fontId="22" fillId="2" borderId="21" xfId="13" applyNumberFormat="1" applyFont="1" applyFill="1" applyBorder="1" applyAlignment="1">
      <alignment horizontal="right" vertical="center"/>
    </xf>
    <xf numFmtId="167" fontId="22" fillId="0" borderId="20" xfId="13" applyNumberFormat="1" applyFont="1" applyFill="1" applyBorder="1" applyAlignment="1">
      <alignment horizontal="right" vertical="center"/>
    </xf>
    <xf numFmtId="167" fontId="22" fillId="0" borderId="21" xfId="13" applyNumberFormat="1" applyFont="1" applyFill="1" applyBorder="1" applyAlignment="1">
      <alignment horizontal="right" vertical="center"/>
    </xf>
    <xf numFmtId="167" fontId="22" fillId="0" borderId="15" xfId="13" applyNumberFormat="1" applyFont="1" applyFill="1" applyBorder="1" applyAlignment="1">
      <alignment horizontal="right" vertical="center"/>
    </xf>
    <xf numFmtId="167" fontId="22" fillId="0" borderId="16" xfId="13" applyNumberFormat="1" applyFont="1" applyFill="1" applyBorder="1" applyAlignment="1">
      <alignment horizontal="right" vertical="center"/>
    </xf>
    <xf numFmtId="167" fontId="0" fillId="0" borderId="15" xfId="13" applyNumberFormat="1" applyFont="1" applyBorder="1" applyAlignment="1">
      <alignment vertical="center"/>
    </xf>
    <xf numFmtId="2" fontId="0" fillId="0" borderId="16" xfId="0" applyNumberFormat="1" applyBorder="1" applyAlignment="1">
      <alignment vertical="center"/>
    </xf>
    <xf numFmtId="2" fontId="0" fillId="0" borderId="14" xfId="0" applyNumberFormat="1" applyBorder="1" applyAlignment="1">
      <alignment vertical="center"/>
    </xf>
    <xf numFmtId="165" fontId="0" fillId="0" borderId="16" xfId="1" applyNumberFormat="1" applyFont="1" applyBorder="1" applyAlignment="1">
      <alignment vertical="center"/>
    </xf>
    <xf numFmtId="165" fontId="0" fillId="0" borderId="15" xfId="1" applyNumberFormat="1" applyFont="1" applyBorder="1" applyAlignment="1">
      <alignment vertical="center"/>
    </xf>
    <xf numFmtId="0" fontId="19" fillId="3" borderId="14" xfId="0" applyFont="1" applyFill="1" applyBorder="1" applyAlignment="1">
      <alignment horizontal="left" vertical="center"/>
    </xf>
    <xf numFmtId="0" fontId="19" fillId="3" borderId="14" xfId="0" applyFont="1" applyFill="1" applyBorder="1" applyAlignment="1">
      <alignment horizontal="right" vertical="center"/>
    </xf>
    <xf numFmtId="0" fontId="19" fillId="3" borderId="36" xfId="0" applyFont="1" applyFill="1" applyBorder="1" applyAlignment="1">
      <alignment horizontal="right" vertical="center"/>
    </xf>
    <xf numFmtId="0" fontId="24" fillId="3" borderId="0" xfId="0" applyFont="1" applyFill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2" borderId="0" xfId="0" applyFill="1" applyAlignment="1">
      <alignment vertical="center"/>
    </xf>
    <xf numFmtId="0" fontId="6" fillId="4" borderId="0" xfId="0" applyFont="1" applyFill="1"/>
    <xf numFmtId="0" fontId="22" fillId="0" borderId="14" xfId="0" applyFont="1" applyBorder="1" applyAlignment="1">
      <alignment horizontal="left"/>
    </xf>
    <xf numFmtId="0" fontId="22" fillId="0" borderId="15" xfId="0" applyFont="1" applyBorder="1" applyAlignment="1">
      <alignment horizontal="left"/>
    </xf>
    <xf numFmtId="0" fontId="22" fillId="0" borderId="15" xfId="0" applyFont="1" applyBorder="1"/>
    <xf numFmtId="0" fontId="22" fillId="0" borderId="16" xfId="0" applyFont="1" applyBorder="1"/>
    <xf numFmtId="0" fontId="22" fillId="2" borderId="14" xfId="0" applyFont="1" applyFill="1" applyBorder="1" applyAlignment="1">
      <alignment horizontal="left"/>
    </xf>
    <xf numFmtId="0" fontId="22" fillId="2" borderId="15" xfId="0" applyFont="1" applyFill="1" applyBorder="1" applyAlignment="1">
      <alignment horizontal="left"/>
    </xf>
    <xf numFmtId="0" fontId="22" fillId="2" borderId="15" xfId="0" applyFont="1" applyFill="1" applyBorder="1"/>
    <xf numFmtId="0" fontId="22" fillId="2" borderId="16" xfId="0" applyFont="1" applyFill="1" applyBorder="1"/>
    <xf numFmtId="0" fontId="24" fillId="3" borderId="9" xfId="0" applyFont="1" applyFill="1" applyBorder="1" applyAlignment="1">
      <alignment vertical="center" wrapText="1"/>
    </xf>
    <xf numFmtId="0" fontId="6" fillId="0" borderId="23" xfId="0" applyFont="1" applyBorder="1" applyAlignment="1">
      <alignment horizontal="left" vertical="center"/>
    </xf>
    <xf numFmtId="0" fontId="0" fillId="0" borderId="24" xfId="0" applyBorder="1" applyAlignment="1">
      <alignment vertical="center"/>
    </xf>
    <xf numFmtId="9" fontId="0" fillId="0" borderId="25" xfId="1" applyFont="1" applyBorder="1" applyAlignment="1">
      <alignment vertical="center"/>
    </xf>
    <xf numFmtId="0" fontId="24" fillId="3" borderId="9" xfId="0" applyFont="1" applyFill="1" applyBorder="1" applyAlignment="1">
      <alignment horizontal="right" vertical="center" wrapText="1"/>
    </xf>
    <xf numFmtId="0" fontId="18" fillId="0" borderId="37" xfId="0" applyFont="1" applyBorder="1" applyAlignment="1">
      <alignment horizontal="left" vertical="center"/>
    </xf>
    <xf numFmtId="0" fontId="18" fillId="0" borderId="0" xfId="0" applyFont="1" applyAlignment="1">
      <alignment vertical="center"/>
    </xf>
    <xf numFmtId="0" fontId="24" fillId="3" borderId="23" xfId="0" applyFont="1" applyFill="1" applyBorder="1" applyAlignment="1">
      <alignment horizontal="left"/>
    </xf>
    <xf numFmtId="0" fontId="24" fillId="3" borderId="38" xfId="0" applyFont="1" applyFill="1" applyBorder="1" applyAlignment="1">
      <alignment horizontal="right"/>
    </xf>
    <xf numFmtId="0" fontId="24" fillId="3" borderId="39" xfId="0" applyFont="1" applyFill="1" applyBorder="1" applyAlignment="1">
      <alignment horizontal="right"/>
    </xf>
    <xf numFmtId="0" fontId="0" fillId="0" borderId="23" xfId="0" applyBorder="1" applyAlignment="1">
      <alignment vertical="center"/>
    </xf>
    <xf numFmtId="167" fontId="0" fillId="0" borderId="24" xfId="0" applyNumberFormat="1" applyBorder="1" applyAlignment="1">
      <alignment vertical="center"/>
    </xf>
    <xf numFmtId="167" fontId="0" fillId="0" borderId="25" xfId="0" applyNumberFormat="1" applyBorder="1" applyAlignment="1">
      <alignment vertical="center"/>
    </xf>
    <xf numFmtId="0" fontId="22" fillId="0" borderId="24" xfId="0" applyFont="1" applyBorder="1" applyAlignment="1">
      <alignment vertical="center"/>
    </xf>
    <xf numFmtId="0" fontId="24" fillId="3" borderId="40" xfId="0" applyFont="1" applyFill="1" applyBorder="1" applyAlignment="1">
      <alignment vertical="center" wrapText="1"/>
    </xf>
    <xf numFmtId="0" fontId="22" fillId="0" borderId="38" xfId="0" applyFont="1" applyBorder="1" applyAlignment="1">
      <alignment vertical="center"/>
    </xf>
    <xf numFmtId="0" fontId="22" fillId="0" borderId="41" xfId="0" applyFont="1" applyBorder="1" applyAlignment="1">
      <alignment vertical="center"/>
    </xf>
    <xf numFmtId="0" fontId="22" fillId="0" borderId="42" xfId="0" applyFont="1" applyBorder="1" applyAlignment="1">
      <alignment vertical="center"/>
    </xf>
    <xf numFmtId="0" fontId="22" fillId="0" borderId="43" xfId="0" applyFont="1" applyBorder="1" applyAlignment="1">
      <alignment vertical="center"/>
    </xf>
    <xf numFmtId="0" fontId="22" fillId="0" borderId="44" xfId="0" applyFont="1" applyBorder="1" applyAlignment="1">
      <alignment vertical="center"/>
    </xf>
    <xf numFmtId="0" fontId="28" fillId="3" borderId="9" xfId="0" applyFont="1" applyFill="1" applyBorder="1" applyAlignment="1">
      <alignment horizontal="right" vertical="center" wrapText="1"/>
    </xf>
    <xf numFmtId="9" fontId="29" fillId="0" borderId="24" xfId="1" applyFont="1" applyBorder="1" applyAlignment="1">
      <alignment vertical="center"/>
    </xf>
    <xf numFmtId="0" fontId="7" fillId="0" borderId="14" xfId="0" applyFont="1" applyBorder="1" applyAlignment="1">
      <alignment vertical="center" wrapText="1"/>
    </xf>
    <xf numFmtId="0" fontId="24" fillId="3" borderId="9" xfId="0" applyFont="1" applyFill="1" applyBorder="1" applyAlignment="1">
      <alignment horizontal="left" vertical="center"/>
    </xf>
    <xf numFmtId="0" fontId="24" fillId="3" borderId="40" xfId="0" applyFont="1" applyFill="1" applyBorder="1" applyAlignment="1">
      <alignment horizontal="right" vertical="center" wrapText="1"/>
    </xf>
    <xf numFmtId="0" fontId="0" fillId="0" borderId="14" xfId="0" applyBorder="1" applyAlignment="1">
      <alignment vertical="center" wrapText="1"/>
    </xf>
    <xf numFmtId="0" fontId="30" fillId="5" borderId="0" xfId="0" applyFont="1" applyFill="1" applyAlignment="1">
      <alignment horizontal="right" vertical="center" wrapText="1"/>
    </xf>
    <xf numFmtId="0" fontId="7" fillId="0" borderId="24" xfId="0" applyFont="1" applyBorder="1" applyAlignment="1">
      <alignment vertical="center"/>
    </xf>
    <xf numFmtId="0" fontId="19" fillId="3" borderId="47" xfId="0" applyFont="1" applyFill="1" applyBorder="1"/>
    <xf numFmtId="0" fontId="19" fillId="3" borderId="48" xfId="0" applyFont="1" applyFill="1" applyBorder="1"/>
    <xf numFmtId="0" fontId="19" fillId="3" borderId="49" xfId="0" applyFont="1" applyFill="1" applyBorder="1"/>
    <xf numFmtId="0" fontId="28" fillId="3" borderId="51" xfId="0" applyFont="1" applyFill="1" applyBorder="1" applyAlignment="1">
      <alignment horizontal="right" vertical="center" wrapText="1"/>
    </xf>
    <xf numFmtId="0" fontId="22" fillId="0" borderId="52" xfId="0" applyFont="1" applyBorder="1" applyAlignment="1">
      <alignment vertical="center"/>
    </xf>
    <xf numFmtId="9" fontId="29" fillId="0" borderId="53" xfId="1" applyFont="1" applyBorder="1" applyAlignment="1">
      <alignment vertical="center"/>
    </xf>
    <xf numFmtId="0" fontId="22" fillId="0" borderId="54" xfId="0" applyFont="1" applyBorder="1" applyAlignment="1">
      <alignment vertical="center"/>
    </xf>
    <xf numFmtId="0" fontId="22" fillId="0" borderId="55" xfId="0" applyFont="1" applyBorder="1" applyAlignment="1">
      <alignment vertical="center"/>
    </xf>
    <xf numFmtId="9" fontId="29" fillId="0" borderId="55" xfId="1" applyFont="1" applyBorder="1" applyAlignment="1">
      <alignment vertical="center"/>
    </xf>
    <xf numFmtId="0" fontId="22" fillId="0" borderId="56" xfId="0" applyFont="1" applyBorder="1" applyAlignment="1">
      <alignment vertical="center"/>
    </xf>
    <xf numFmtId="9" fontId="29" fillId="0" borderId="57" xfId="1" applyFont="1" applyBorder="1" applyAlignment="1">
      <alignment vertical="center"/>
    </xf>
    <xf numFmtId="2" fontId="14" fillId="0" borderId="0" xfId="0" applyNumberFormat="1" applyFont="1"/>
    <xf numFmtId="0" fontId="31" fillId="0" borderId="0" xfId="15" applyFont="1"/>
    <xf numFmtId="0" fontId="31" fillId="0" borderId="0" xfId="15" applyFont="1" applyProtection="1">
      <protection locked="0"/>
    </xf>
    <xf numFmtId="0" fontId="1" fillId="0" borderId="0" xfId="15"/>
    <xf numFmtId="0" fontId="34" fillId="0" borderId="0" xfId="0" applyFont="1" applyAlignment="1">
      <alignment vertical="center"/>
    </xf>
    <xf numFmtId="0" fontId="25" fillId="0" borderId="0" xfId="16" applyFont="1" applyFill="1" applyProtection="1">
      <protection locked="0"/>
    </xf>
    <xf numFmtId="0" fontId="31" fillId="0" borderId="58" xfId="15" applyFont="1" applyBorder="1"/>
    <xf numFmtId="0" fontId="31" fillId="0" borderId="59" xfId="15" applyFont="1" applyBorder="1"/>
    <xf numFmtId="0" fontId="1" fillId="0" borderId="59" xfId="15" applyBorder="1"/>
    <xf numFmtId="0" fontId="9" fillId="0" borderId="59" xfId="15" applyFont="1" applyBorder="1"/>
    <xf numFmtId="0" fontId="9" fillId="0" borderId="58" xfId="0" applyFont="1" applyBorder="1" applyAlignment="1">
      <alignment vertical="center"/>
    </xf>
    <xf numFmtId="0" fontId="12" fillId="0" borderId="0" xfId="0" applyFont="1" applyAlignment="1">
      <alignment vertical="center"/>
    </xf>
    <xf numFmtId="167" fontId="0" fillId="0" borderId="24" xfId="0" quotePrefix="1" applyNumberFormat="1" applyBorder="1" applyAlignment="1">
      <alignment vertical="center"/>
    </xf>
    <xf numFmtId="9" fontId="22" fillId="0" borderId="0" xfId="1" applyFont="1" applyBorder="1" applyAlignment="1">
      <alignment vertical="center" wrapText="1"/>
    </xf>
    <xf numFmtId="0" fontId="22" fillId="0" borderId="60" xfId="0" applyFont="1" applyBorder="1" applyAlignment="1">
      <alignment horizontal="center" vertical="center" wrapText="1"/>
    </xf>
    <xf numFmtId="0" fontId="22" fillId="0" borderId="62" xfId="0" applyFont="1" applyBorder="1" applyAlignment="1">
      <alignment horizontal="center" vertical="center" wrapText="1"/>
    </xf>
    <xf numFmtId="0" fontId="22" fillId="0" borderId="63" xfId="0" applyFont="1" applyBorder="1" applyAlignment="1">
      <alignment horizontal="center" vertical="center" wrapText="1"/>
    </xf>
    <xf numFmtId="0" fontId="7" fillId="0" borderId="60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0" fontId="7" fillId="0" borderId="37" xfId="0" applyFont="1" applyBorder="1" applyAlignment="1">
      <alignment vertical="center" wrapText="1"/>
    </xf>
    <xf numFmtId="0" fontId="7" fillId="0" borderId="61" xfId="0" applyFont="1" applyBorder="1" applyAlignment="1">
      <alignment vertical="center" wrapText="1"/>
    </xf>
    <xf numFmtId="0" fontId="22" fillId="0" borderId="62" xfId="0" applyFont="1" applyBorder="1" applyAlignment="1">
      <alignment vertical="center" wrapText="1"/>
    </xf>
    <xf numFmtId="9" fontId="22" fillId="0" borderId="62" xfId="1" applyFont="1" applyBorder="1" applyAlignment="1">
      <alignment horizontal="center" vertical="center" wrapText="1"/>
    </xf>
    <xf numFmtId="0" fontId="7" fillId="0" borderId="64" xfId="0" applyFont="1" applyBorder="1" applyAlignment="1">
      <alignment horizontal="center" vertical="center" wrapText="1"/>
    </xf>
    <xf numFmtId="0" fontId="7" fillId="0" borderId="65" xfId="0" applyFont="1" applyBorder="1" applyAlignment="1">
      <alignment horizontal="center" vertical="center" wrapText="1"/>
    </xf>
    <xf numFmtId="0" fontId="7" fillId="0" borderId="65" xfId="0" applyFont="1" applyBorder="1" applyAlignment="1">
      <alignment vertical="center" wrapText="1"/>
    </xf>
    <xf numFmtId="0" fontId="7" fillId="0" borderId="66" xfId="0" applyFont="1" applyBorder="1" applyAlignment="1">
      <alignment vertical="center" wrapText="1"/>
    </xf>
    <xf numFmtId="0" fontId="22" fillId="0" borderId="64" xfId="0" applyFont="1" applyBorder="1" applyAlignment="1">
      <alignment horizontal="center" vertical="center" wrapText="1"/>
    </xf>
    <xf numFmtId="9" fontId="22" fillId="0" borderId="62" xfId="1" applyFont="1" applyBorder="1" applyAlignment="1">
      <alignment vertical="center" wrapText="1"/>
    </xf>
    <xf numFmtId="0" fontId="22" fillId="0" borderId="63" xfId="0" applyFont="1" applyBorder="1" applyAlignment="1">
      <alignment vertical="center" wrapText="1"/>
    </xf>
    <xf numFmtId="9" fontId="22" fillId="0" borderId="63" xfId="1" applyFont="1" applyBorder="1" applyAlignment="1">
      <alignment horizontal="center" vertical="center" wrapText="1"/>
    </xf>
    <xf numFmtId="0" fontId="22" fillId="0" borderId="67" xfId="0" applyFont="1" applyBorder="1" applyAlignment="1">
      <alignment horizontal="center" vertical="center" wrapText="1"/>
    </xf>
    <xf numFmtId="0" fontId="24" fillId="5" borderId="23" xfId="0" applyFont="1" applyFill="1" applyBorder="1" applyAlignment="1">
      <alignment horizontal="left"/>
    </xf>
    <xf numFmtId="0" fontId="26" fillId="3" borderId="60" xfId="0" applyFont="1" applyFill="1" applyBorder="1" applyAlignment="1">
      <alignment horizontal="center" vertical="top" wrapText="1"/>
    </xf>
    <xf numFmtId="0" fontId="26" fillId="3" borderId="37" xfId="0" applyFont="1" applyFill="1" applyBorder="1" applyAlignment="1">
      <alignment horizontal="center" vertical="top" wrapText="1"/>
    </xf>
    <xf numFmtId="0" fontId="27" fillId="3" borderId="37" xfId="14" applyFont="1" applyFill="1" applyBorder="1" applyAlignment="1">
      <alignment horizontal="right" vertical="top" wrapText="1"/>
    </xf>
    <xf numFmtId="0" fontId="27" fillId="3" borderId="61" xfId="14" applyFont="1" applyFill="1" applyBorder="1" applyAlignment="1">
      <alignment horizontal="right" vertical="top" wrapText="1"/>
    </xf>
    <xf numFmtId="0" fontId="7" fillId="0" borderId="68" xfId="0" applyFont="1" applyBorder="1" applyAlignment="1">
      <alignment horizontal="center" vertical="center" wrapText="1"/>
    </xf>
    <xf numFmtId="0" fontId="7" fillId="0" borderId="14" xfId="0" quotePrefix="1" applyFont="1" applyBorder="1" applyAlignment="1">
      <alignment horizontal="left" vertical="center"/>
    </xf>
    <xf numFmtId="0" fontId="24" fillId="3" borderId="27" xfId="0" applyFont="1" applyFill="1" applyBorder="1" applyAlignment="1">
      <alignment horizontal="right" vertical="center" wrapText="1"/>
    </xf>
    <xf numFmtId="0" fontId="7" fillId="0" borderId="0" xfId="0" applyFont="1" applyAlignment="1">
      <alignment horizontal="right" vertical="center"/>
    </xf>
    <xf numFmtId="167" fontId="21" fillId="0" borderId="15" xfId="13" applyNumberFormat="1" applyFont="1" applyFill="1" applyBorder="1" applyAlignment="1">
      <alignment vertical="center"/>
    </xf>
    <xf numFmtId="0" fontId="0" fillId="6" borderId="0" xfId="0" applyFill="1"/>
    <xf numFmtId="0" fontId="0" fillId="7" borderId="0" xfId="0" applyFill="1"/>
    <xf numFmtId="7" fontId="0" fillId="0" borderId="20" xfId="13" applyNumberFormat="1" applyFont="1" applyBorder="1" applyAlignment="1">
      <alignment vertical="center"/>
    </xf>
    <xf numFmtId="7" fontId="0" fillId="0" borderId="21" xfId="13" applyNumberFormat="1" applyFont="1" applyBorder="1" applyAlignment="1">
      <alignment vertical="center"/>
    </xf>
    <xf numFmtId="7" fontId="0" fillId="2" borderId="20" xfId="13" applyNumberFormat="1" applyFont="1" applyFill="1" applyBorder="1" applyAlignment="1">
      <alignment vertical="center"/>
    </xf>
    <xf numFmtId="7" fontId="0" fillId="2" borderId="21" xfId="13" applyNumberFormat="1" applyFont="1" applyFill="1" applyBorder="1" applyAlignment="1">
      <alignment vertical="center"/>
    </xf>
    <xf numFmtId="0" fontId="0" fillId="0" borderId="20" xfId="0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167" fontId="22" fillId="0" borderId="15" xfId="0" applyNumberFormat="1" applyFont="1" applyBorder="1" applyAlignment="1">
      <alignment vertical="center"/>
    </xf>
    <xf numFmtId="167" fontId="22" fillId="0" borderId="15" xfId="1" applyNumberFormat="1" applyFont="1" applyFill="1" applyBorder="1" applyAlignment="1">
      <alignment vertical="center"/>
    </xf>
    <xf numFmtId="165" fontId="22" fillId="0" borderId="15" xfId="1" applyNumberFormat="1" applyFont="1" applyFill="1" applyBorder="1" applyAlignment="1">
      <alignment vertical="center"/>
    </xf>
    <xf numFmtId="0" fontId="22" fillId="0" borderId="34" xfId="0" applyFont="1" applyBorder="1" applyAlignment="1">
      <alignment vertical="center"/>
    </xf>
    <xf numFmtId="167" fontId="22" fillId="0" borderId="34" xfId="0" applyNumberFormat="1" applyFont="1" applyBorder="1" applyAlignment="1">
      <alignment vertical="center"/>
    </xf>
    <xf numFmtId="167" fontId="22" fillId="0" borderId="34" xfId="1" applyNumberFormat="1" applyFont="1" applyFill="1" applyBorder="1" applyAlignment="1">
      <alignment vertical="center"/>
    </xf>
    <xf numFmtId="165" fontId="22" fillId="0" borderId="34" xfId="1" applyNumberFormat="1" applyFont="1" applyFill="1" applyBorder="1" applyAlignment="1">
      <alignment vertical="center"/>
    </xf>
    <xf numFmtId="165" fontId="22" fillId="0" borderId="30" xfId="1" applyNumberFormat="1" applyFont="1" applyFill="1" applyBorder="1" applyAlignment="1">
      <alignment vertical="center"/>
    </xf>
    <xf numFmtId="165" fontId="22" fillId="0" borderId="35" xfId="1" applyNumberFormat="1" applyFont="1" applyFill="1" applyBorder="1" applyAlignment="1">
      <alignment vertical="center"/>
    </xf>
    <xf numFmtId="167" fontId="22" fillId="0" borderId="7" xfId="13" applyNumberFormat="1" applyFont="1" applyFill="1" applyBorder="1" applyAlignment="1">
      <alignment horizontal="right" vertical="center"/>
    </xf>
    <xf numFmtId="165" fontId="22" fillId="0" borderId="8" xfId="1" applyNumberFormat="1" applyFont="1" applyFill="1" applyBorder="1" applyAlignment="1">
      <alignment horizontal="right" vertical="center"/>
    </xf>
    <xf numFmtId="165" fontId="22" fillId="0" borderId="21" xfId="1" applyNumberFormat="1" applyFont="1" applyFill="1" applyBorder="1" applyAlignment="1">
      <alignment horizontal="right" vertical="center"/>
    </xf>
    <xf numFmtId="10" fontId="0" fillId="0" borderId="15" xfId="0" applyNumberFormat="1" applyBorder="1" applyAlignment="1">
      <alignment vertical="center"/>
    </xf>
    <xf numFmtId="166" fontId="0" fillId="0" borderId="16" xfId="12" applyNumberFormat="1" applyFont="1" applyFill="1" applyBorder="1" applyAlignment="1">
      <alignment vertical="center"/>
    </xf>
    <xf numFmtId="167" fontId="22" fillId="0" borderId="16" xfId="13" applyNumberFormat="1" applyFont="1" applyFill="1" applyBorder="1" applyAlignment="1">
      <alignment vertical="center"/>
    </xf>
    <xf numFmtId="167" fontId="22" fillId="0" borderId="8" xfId="13" applyNumberFormat="1" applyFont="1" applyFill="1" applyBorder="1" applyAlignment="1">
      <alignment horizontal="right" vertical="center"/>
    </xf>
    <xf numFmtId="165" fontId="22" fillId="0" borderId="16" xfId="1" applyNumberFormat="1" applyFont="1" applyFill="1" applyBorder="1" applyAlignment="1">
      <alignment vertical="center"/>
    </xf>
    <xf numFmtId="167" fontId="0" fillId="0" borderId="24" xfId="0" applyNumberFormat="1" applyBorder="1" applyAlignment="1">
      <alignment horizontal="right" vertical="center"/>
    </xf>
    <xf numFmtId="167" fontId="0" fillId="0" borderId="25" xfId="0" applyNumberFormat="1" applyBorder="1" applyAlignment="1">
      <alignment horizontal="right" vertical="center"/>
    </xf>
    <xf numFmtId="0" fontId="22" fillId="2" borderId="9" xfId="0" applyFont="1" applyFill="1" applyBorder="1" applyAlignment="1">
      <alignment horizontal="left"/>
    </xf>
    <xf numFmtId="0" fontId="22" fillId="2" borderId="10" xfId="0" applyFont="1" applyFill="1" applyBorder="1" applyAlignment="1">
      <alignment horizontal="left"/>
    </xf>
    <xf numFmtId="0" fontId="22" fillId="2" borderId="10" xfId="0" applyFont="1" applyFill="1" applyBorder="1"/>
    <xf numFmtId="0" fontId="22" fillId="2" borderId="11" xfId="0" applyFont="1" applyFill="1" applyBorder="1"/>
    <xf numFmtId="0" fontId="22" fillId="0" borderId="0" xfId="0" applyFont="1" applyAlignment="1">
      <alignment horizontal="left"/>
    </xf>
    <xf numFmtId="0" fontId="22" fillId="0" borderId="69" xfId="0" applyFont="1" applyBorder="1" applyAlignment="1">
      <alignment horizontal="left"/>
    </xf>
    <xf numFmtId="0" fontId="22" fillId="0" borderId="74" xfId="0" applyFont="1" applyBorder="1" applyAlignment="1">
      <alignment horizontal="left"/>
    </xf>
    <xf numFmtId="0" fontId="22" fillId="2" borderId="73" xfId="0" applyFont="1" applyFill="1" applyBorder="1" applyAlignment="1">
      <alignment horizontal="left"/>
    </xf>
    <xf numFmtId="0" fontId="22" fillId="0" borderId="71" xfId="0" applyFont="1" applyBorder="1" applyAlignment="1">
      <alignment horizontal="right"/>
    </xf>
    <xf numFmtId="0" fontId="22" fillId="0" borderId="69" xfId="0" applyFont="1" applyBorder="1" applyAlignment="1">
      <alignment horizontal="right"/>
    </xf>
    <xf numFmtId="0" fontId="22" fillId="0" borderId="58" xfId="0" applyFont="1" applyBorder="1" applyAlignment="1">
      <alignment horizontal="right"/>
    </xf>
    <xf numFmtId="0" fontId="22" fillId="2" borderId="15" xfId="0" applyFont="1" applyFill="1" applyBorder="1" applyAlignment="1">
      <alignment horizontal="right"/>
    </xf>
    <xf numFmtId="0" fontId="22" fillId="0" borderId="10" xfId="0" applyFont="1" applyBorder="1"/>
    <xf numFmtId="0" fontId="22" fillId="2" borderId="76" xfId="0" applyFont="1" applyFill="1" applyBorder="1" applyAlignment="1">
      <alignment horizontal="left"/>
    </xf>
    <xf numFmtId="0" fontId="22" fillId="2" borderId="20" xfId="0" applyFont="1" applyFill="1" applyBorder="1" applyAlignment="1">
      <alignment horizontal="left"/>
    </xf>
    <xf numFmtId="0" fontId="22" fillId="0" borderId="75" xfId="0" applyFont="1" applyBorder="1" applyAlignment="1">
      <alignment horizontal="left"/>
    </xf>
    <xf numFmtId="0" fontId="22" fillId="0" borderId="70" xfId="0" applyFont="1" applyBorder="1" applyAlignment="1">
      <alignment horizontal="left"/>
    </xf>
    <xf numFmtId="0" fontId="22" fillId="0" borderId="77" xfId="0" applyFont="1" applyBorder="1" applyAlignment="1">
      <alignment horizontal="left"/>
    </xf>
    <xf numFmtId="0" fontId="22" fillId="0" borderId="72" xfId="0" applyFont="1" applyBorder="1" applyAlignment="1">
      <alignment horizontal="right"/>
    </xf>
    <xf numFmtId="0" fontId="0" fillId="9" borderId="0" xfId="0" applyFill="1"/>
    <xf numFmtId="165" fontId="22" fillId="2" borderId="5" xfId="1" applyNumberFormat="1" applyFont="1" applyFill="1" applyBorder="1" applyAlignment="1">
      <alignment vertical="center"/>
    </xf>
    <xf numFmtId="0" fontId="0" fillId="3" borderId="78" xfId="0" applyFill="1" applyBorder="1"/>
    <xf numFmtId="167" fontId="22" fillId="2" borderId="20" xfId="13" applyNumberFormat="1" applyFont="1" applyFill="1" applyBorder="1" applyAlignment="1">
      <alignment horizontal="center" vertical="center"/>
    </xf>
    <xf numFmtId="167" fontId="22" fillId="2" borderId="21" xfId="13" applyNumberFormat="1" applyFont="1" applyFill="1" applyBorder="1" applyAlignment="1">
      <alignment horizontal="center" vertical="center"/>
    </xf>
    <xf numFmtId="10" fontId="22" fillId="0" borderId="69" xfId="0" applyNumberFormat="1" applyFont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7" fillId="6" borderId="0" xfId="0" applyFont="1" applyFill="1" applyAlignment="1">
      <alignment horizontal="center" vertical="center" wrapText="1"/>
    </xf>
    <xf numFmtId="0" fontId="22" fillId="6" borderId="0" xfId="0" applyFont="1" applyFill="1" applyAlignment="1">
      <alignment vertical="center" wrapText="1"/>
    </xf>
    <xf numFmtId="9" fontId="22" fillId="6" borderId="0" xfId="1" applyFont="1" applyFill="1" applyBorder="1" applyAlignment="1">
      <alignment vertical="center" wrapText="1"/>
    </xf>
    <xf numFmtId="0" fontId="22" fillId="0" borderId="79" xfId="0" applyFont="1" applyBorder="1" applyAlignment="1">
      <alignment horizontal="center" vertical="center" wrapText="1"/>
    </xf>
    <xf numFmtId="0" fontId="7" fillId="0" borderId="80" xfId="0" applyFont="1" applyBorder="1" applyAlignment="1">
      <alignment horizontal="center" vertical="center" wrapText="1"/>
    </xf>
    <xf numFmtId="0" fontId="22" fillId="0" borderId="81" xfId="0" applyFont="1" applyBorder="1" applyAlignment="1">
      <alignment horizontal="center" vertical="center" wrapText="1"/>
    </xf>
    <xf numFmtId="0" fontId="22" fillId="0" borderId="42" xfId="0" applyFont="1" applyBorder="1" applyAlignment="1">
      <alignment horizontal="center" vertical="center" wrapText="1"/>
    </xf>
    <xf numFmtId="0" fontId="22" fillId="0" borderId="84" xfId="0" applyFont="1" applyBorder="1" applyAlignment="1">
      <alignment vertical="center" wrapText="1"/>
    </xf>
    <xf numFmtId="0" fontId="22" fillId="0" borderId="85" xfId="0" applyFont="1" applyBorder="1" applyAlignment="1">
      <alignment horizontal="center" vertical="center" wrapText="1"/>
    </xf>
    <xf numFmtId="0" fontId="22" fillId="0" borderId="86" xfId="0" applyFont="1" applyBorder="1" applyAlignment="1">
      <alignment horizontal="center" vertical="center" wrapText="1"/>
    </xf>
    <xf numFmtId="0" fontId="22" fillId="0" borderId="87" xfId="0" applyFont="1" applyBorder="1" applyAlignment="1">
      <alignment horizontal="center" vertical="center" wrapText="1"/>
    </xf>
    <xf numFmtId="0" fontId="22" fillId="0" borderId="88" xfId="0" applyFont="1" applyBorder="1" applyAlignment="1">
      <alignment vertical="center" wrapText="1"/>
    </xf>
    <xf numFmtId="9" fontId="22" fillId="0" borderId="88" xfId="1" applyFont="1" applyBorder="1" applyAlignment="1">
      <alignment vertical="center" wrapText="1"/>
    </xf>
    <xf numFmtId="9" fontId="22" fillId="0" borderId="82" xfId="1" applyFont="1" applyBorder="1" applyAlignment="1">
      <alignment vertical="center" wrapText="1"/>
    </xf>
    <xf numFmtId="0" fontId="7" fillId="0" borderId="41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9" fontId="22" fillId="0" borderId="83" xfId="1" applyFont="1" applyBorder="1" applyAlignment="1">
      <alignment vertical="center" wrapText="1"/>
    </xf>
    <xf numFmtId="8" fontId="22" fillId="10" borderId="69" xfId="0" applyNumberFormat="1" applyFont="1" applyFill="1" applyBorder="1"/>
    <xf numFmtId="8" fontId="22" fillId="10" borderId="70" xfId="0" applyNumberFormat="1" applyFont="1" applyFill="1" applyBorder="1"/>
    <xf numFmtId="0" fontId="22" fillId="10" borderId="70" xfId="0" applyFont="1" applyFill="1" applyBorder="1"/>
    <xf numFmtId="165" fontId="0" fillId="0" borderId="0" xfId="0" applyNumberFormat="1"/>
    <xf numFmtId="0" fontId="22" fillId="6" borderId="14" xfId="0" applyFont="1" applyFill="1" applyBorder="1" applyAlignment="1">
      <alignment vertical="center"/>
    </xf>
    <xf numFmtId="0" fontId="22" fillId="6" borderId="15" xfId="0" applyFont="1" applyFill="1" applyBorder="1" applyAlignment="1">
      <alignment vertical="center"/>
    </xf>
    <xf numFmtId="167" fontId="22" fillId="6" borderId="15" xfId="13" applyNumberFormat="1" applyFont="1" applyFill="1" applyBorder="1" applyAlignment="1">
      <alignment vertical="center"/>
    </xf>
    <xf numFmtId="167" fontId="21" fillId="6" borderId="15" xfId="13" applyNumberFormat="1" applyFont="1" applyFill="1" applyBorder="1" applyAlignment="1">
      <alignment vertical="center"/>
    </xf>
    <xf numFmtId="0" fontId="0" fillId="12" borderId="0" xfId="0" applyFill="1"/>
    <xf numFmtId="8" fontId="22" fillId="11" borderId="70" xfId="0" applyNumberFormat="1" applyFont="1" applyFill="1" applyBorder="1"/>
    <xf numFmtId="0" fontId="0" fillId="4" borderId="0" xfId="0" applyFill="1" applyAlignment="1">
      <alignment vertical="center"/>
    </xf>
    <xf numFmtId="0" fontId="6" fillId="6" borderId="0" xfId="0" applyFont="1" applyFill="1" applyAlignment="1">
      <alignment horizontal="left" vertical="center"/>
    </xf>
    <xf numFmtId="8" fontId="22" fillId="4" borderId="70" xfId="0" applyNumberFormat="1" applyFont="1" applyFill="1" applyBorder="1"/>
    <xf numFmtId="0" fontId="6" fillId="6" borderId="0" xfId="0" applyFont="1" applyFill="1" applyAlignment="1">
      <alignment horizontal="center"/>
    </xf>
    <xf numFmtId="8" fontId="22" fillId="10" borderId="69" xfId="0" applyNumberFormat="1" applyFont="1" applyFill="1" applyBorder="1" applyAlignment="1">
      <alignment vertical="center"/>
    </xf>
    <xf numFmtId="0" fontId="22" fillId="10" borderId="69" xfId="0" applyFont="1" applyFill="1" applyBorder="1" applyAlignment="1">
      <alignment vertical="center"/>
    </xf>
    <xf numFmtId="8" fontId="22" fillId="10" borderId="89" xfId="0" applyNumberFormat="1" applyFont="1" applyFill="1" applyBorder="1" applyAlignment="1">
      <alignment vertical="center"/>
    </xf>
    <xf numFmtId="0" fontId="22" fillId="11" borderId="90" xfId="0" applyFont="1" applyFill="1" applyBorder="1" applyAlignment="1">
      <alignment vertical="center"/>
    </xf>
    <xf numFmtId="8" fontId="22" fillId="11" borderId="90" xfId="0" applyNumberFormat="1" applyFont="1" applyFill="1" applyBorder="1" applyAlignment="1">
      <alignment vertical="center"/>
    </xf>
    <xf numFmtId="8" fontId="22" fillId="11" borderId="90" xfId="0" applyNumberFormat="1" applyFont="1" applyFill="1" applyBorder="1" applyAlignment="1">
      <alignment horizontal="right" vertical="center"/>
    </xf>
    <xf numFmtId="8" fontId="22" fillId="0" borderId="91" xfId="0" applyNumberFormat="1" applyFont="1" applyBorder="1" applyAlignment="1">
      <alignment horizontal="right" vertical="center"/>
    </xf>
    <xf numFmtId="8" fontId="0" fillId="0" borderId="69" xfId="0" applyNumberFormat="1" applyBorder="1"/>
    <xf numFmtId="8" fontId="22" fillId="0" borderId="69" xfId="0" applyNumberFormat="1" applyFont="1" applyBorder="1"/>
    <xf numFmtId="8" fontId="22" fillId="0" borderId="72" xfId="0" applyNumberFormat="1" applyFont="1" applyBorder="1"/>
    <xf numFmtId="10" fontId="22" fillId="0" borderId="69" xfId="0" applyNumberFormat="1" applyFont="1" applyBorder="1" applyAlignment="1">
      <alignment horizontal="right" vertical="center"/>
    </xf>
    <xf numFmtId="165" fontId="22" fillId="0" borderId="15" xfId="1" applyNumberFormat="1" applyFont="1" applyFill="1" applyBorder="1" applyAlignment="1">
      <alignment horizontal="right" vertical="center"/>
    </xf>
    <xf numFmtId="10" fontId="22" fillId="13" borderId="92" xfId="0" applyNumberFormat="1" applyFont="1" applyFill="1" applyBorder="1" applyAlignment="1">
      <alignment horizontal="right" vertical="center"/>
    </xf>
    <xf numFmtId="10" fontId="22" fillId="2" borderId="4" xfId="1" applyNumberFormat="1" applyFont="1" applyFill="1" applyBorder="1" applyAlignment="1">
      <alignment horizontal="right" vertical="center"/>
    </xf>
    <xf numFmtId="10" fontId="22" fillId="13" borderId="69" xfId="0" applyNumberFormat="1" applyFont="1" applyFill="1" applyBorder="1" applyAlignment="1">
      <alignment horizontal="right" vertical="center"/>
    </xf>
    <xf numFmtId="165" fontId="22" fillId="2" borderId="15" xfId="1" applyNumberFormat="1" applyFont="1" applyFill="1" applyBorder="1" applyAlignment="1">
      <alignment horizontal="right" vertical="center"/>
    </xf>
    <xf numFmtId="0" fontId="35" fillId="0" borderId="93" xfId="0" applyFont="1" applyBorder="1" applyAlignment="1">
      <alignment horizontal="center"/>
    </xf>
    <xf numFmtId="9" fontId="22" fillId="0" borderId="93" xfId="1" applyFont="1" applyBorder="1" applyAlignment="1">
      <alignment horizontal="center" vertical="center" wrapText="1"/>
    </xf>
    <xf numFmtId="0" fontId="0" fillId="7" borderId="0" xfId="0" applyFill="1" applyAlignment="1">
      <alignment horizontal="center"/>
    </xf>
    <xf numFmtId="0" fontId="36" fillId="0" borderId="94" xfId="0" applyFont="1" applyBorder="1"/>
    <xf numFmtId="168" fontId="0" fillId="0" borderId="0" xfId="0" applyNumberFormat="1"/>
    <xf numFmtId="168" fontId="0" fillId="0" borderId="96" xfId="0" applyNumberFormat="1" applyBorder="1"/>
    <xf numFmtId="0" fontId="0" fillId="0" borderId="1" xfId="0" applyBorder="1"/>
    <xf numFmtId="0" fontId="0" fillId="0" borderId="97" xfId="0" applyBorder="1"/>
    <xf numFmtId="0" fontId="0" fillId="0" borderId="58" xfId="0" applyBorder="1"/>
    <xf numFmtId="168" fontId="0" fillId="0" borderId="58" xfId="0" applyNumberFormat="1" applyBorder="1"/>
    <xf numFmtId="168" fontId="0" fillId="0" borderId="98" xfId="0" applyNumberFormat="1" applyBorder="1"/>
    <xf numFmtId="0" fontId="0" fillId="0" borderId="59" xfId="0" applyBorder="1"/>
    <xf numFmtId="168" fontId="0" fillId="0" borderId="59" xfId="0" applyNumberFormat="1" applyBorder="1"/>
    <xf numFmtId="168" fontId="0" fillId="0" borderId="95" xfId="0" applyNumberFormat="1" applyBorder="1"/>
    <xf numFmtId="0" fontId="6" fillId="0" borderId="94" xfId="0" applyFont="1" applyBorder="1"/>
    <xf numFmtId="0" fontId="6" fillId="8" borderId="94" xfId="0" applyFont="1" applyFill="1" applyBorder="1"/>
    <xf numFmtId="0" fontId="0" fillId="8" borderId="59" xfId="0" applyFill="1" applyBorder="1"/>
    <xf numFmtId="168" fontId="0" fillId="8" borderId="59" xfId="0" applyNumberFormat="1" applyFill="1" applyBorder="1"/>
    <xf numFmtId="168" fontId="0" fillId="8" borderId="95" xfId="0" applyNumberFormat="1" applyFill="1" applyBorder="1"/>
    <xf numFmtId="0" fontId="0" fillId="8" borderId="1" xfId="0" applyFill="1" applyBorder="1"/>
    <xf numFmtId="0" fontId="0" fillId="8" borderId="0" xfId="0" applyFill="1"/>
    <xf numFmtId="168" fontId="0" fillId="8" borderId="0" xfId="0" applyNumberFormat="1" applyFill="1"/>
    <xf numFmtId="168" fontId="0" fillId="8" borderId="96" xfId="0" applyNumberFormat="1" applyFill="1" applyBorder="1"/>
    <xf numFmtId="0" fontId="0" fillId="8" borderId="97" xfId="0" applyFill="1" applyBorder="1"/>
    <xf numFmtId="0" fontId="0" fillId="8" borderId="58" xfId="0" applyFill="1" applyBorder="1"/>
    <xf numFmtId="168" fontId="0" fillId="8" borderId="58" xfId="0" applyNumberFormat="1" applyFill="1" applyBorder="1"/>
    <xf numFmtId="168" fontId="0" fillId="8" borderId="98" xfId="0" applyNumberFormat="1" applyFill="1" applyBorder="1"/>
    <xf numFmtId="0" fontId="6" fillId="8" borderId="1" xfId="0" applyFont="1" applyFill="1" applyBorder="1"/>
    <xf numFmtId="0" fontId="21" fillId="14" borderId="0" xfId="0" applyFont="1" applyFill="1" applyAlignment="1">
      <alignment horizontal="left" vertical="center" wrapText="1"/>
    </xf>
    <xf numFmtId="0" fontId="7" fillId="14" borderId="0" xfId="0" applyFont="1" applyFill="1"/>
    <xf numFmtId="0" fontId="12" fillId="14" borderId="0" xfId="0" applyFont="1" applyFill="1" applyAlignment="1">
      <alignment horizontal="left" vertical="center"/>
    </xf>
    <xf numFmtId="0" fontId="21" fillId="14" borderId="0" xfId="0" applyFont="1" applyFill="1" applyAlignment="1">
      <alignment horizontal="left" vertical="center"/>
    </xf>
    <xf numFmtId="168" fontId="0" fillId="0" borderId="0" xfId="0" applyNumberFormat="1" applyAlignment="1">
      <alignment horizontal="right"/>
    </xf>
    <xf numFmtId="168" fontId="0" fillId="0" borderId="96" xfId="0" applyNumberFormat="1" applyBorder="1" applyAlignment="1">
      <alignment horizontal="right"/>
    </xf>
    <xf numFmtId="168" fontId="0" fillId="8" borderId="0" xfId="0" applyNumberFormat="1" applyFill="1" applyAlignment="1">
      <alignment horizontal="right"/>
    </xf>
    <xf numFmtId="168" fontId="0" fillId="8" borderId="96" xfId="0" applyNumberFormat="1" applyFill="1" applyBorder="1" applyAlignment="1">
      <alignment horizontal="right"/>
    </xf>
    <xf numFmtId="168" fontId="0" fillId="8" borderId="95" xfId="0" applyNumberFormat="1" applyFill="1" applyBorder="1" applyAlignment="1">
      <alignment horizontal="right"/>
    </xf>
    <xf numFmtId="168" fontId="0" fillId="8" borderId="59" xfId="0" applyNumberFormat="1" applyFill="1" applyBorder="1" applyAlignment="1">
      <alignment horizontal="right"/>
    </xf>
    <xf numFmtId="168" fontId="0" fillId="8" borderId="58" xfId="0" applyNumberFormat="1" applyFill="1" applyBorder="1" applyAlignment="1">
      <alignment horizontal="right"/>
    </xf>
    <xf numFmtId="168" fontId="0" fillId="8" borderId="98" xfId="0" applyNumberFormat="1" applyFill="1" applyBorder="1" applyAlignment="1">
      <alignment horizontal="right"/>
    </xf>
    <xf numFmtId="168" fontId="0" fillId="0" borderId="59" xfId="0" applyNumberFormat="1" applyBorder="1" applyAlignment="1">
      <alignment horizontal="right"/>
    </xf>
    <xf numFmtId="168" fontId="0" fillId="0" borderId="58" xfId="0" applyNumberFormat="1" applyBorder="1" applyAlignment="1">
      <alignment horizontal="right"/>
    </xf>
    <xf numFmtId="168" fontId="0" fillId="0" borderId="95" xfId="0" applyNumberFormat="1" applyBorder="1" applyAlignment="1">
      <alignment horizontal="right"/>
    </xf>
    <xf numFmtId="0" fontId="20" fillId="5" borderId="94" xfId="0" applyFont="1" applyFill="1" applyBorder="1"/>
    <xf numFmtId="0" fontId="20" fillId="5" borderId="59" xfId="0" applyFont="1" applyFill="1" applyBorder="1"/>
    <xf numFmtId="0" fontId="19" fillId="5" borderId="97" xfId="0" applyFont="1" applyFill="1" applyBorder="1"/>
    <xf numFmtId="0" fontId="19" fillId="5" borderId="58" xfId="0" applyFont="1" applyFill="1" applyBorder="1"/>
    <xf numFmtId="0" fontId="19" fillId="5" borderId="58" xfId="0" applyFont="1" applyFill="1" applyBorder="1" applyAlignment="1">
      <alignment horizontal="right"/>
    </xf>
    <xf numFmtId="0" fontId="19" fillId="5" borderId="98" xfId="0" applyFont="1" applyFill="1" applyBorder="1" applyAlignment="1">
      <alignment horizontal="right"/>
    </xf>
    <xf numFmtId="0" fontId="19" fillId="5" borderId="99" xfId="0" applyFont="1" applyFill="1" applyBorder="1"/>
    <xf numFmtId="0" fontId="19" fillId="5" borderId="100" xfId="0" applyFont="1" applyFill="1" applyBorder="1"/>
    <xf numFmtId="0" fontId="19" fillId="5" borderId="100" xfId="0" applyFont="1" applyFill="1" applyBorder="1" applyAlignment="1">
      <alignment horizontal="right"/>
    </xf>
    <xf numFmtId="0" fontId="19" fillId="5" borderId="101" xfId="0" applyFont="1" applyFill="1" applyBorder="1" applyAlignment="1">
      <alignment horizontal="right"/>
    </xf>
    <xf numFmtId="0" fontId="19" fillId="5" borderId="99" xfId="0" applyFont="1" applyFill="1" applyBorder="1" applyAlignment="1">
      <alignment horizontal="center"/>
    </xf>
    <xf numFmtId="0" fontId="19" fillId="5" borderId="100" xfId="0" applyFont="1" applyFill="1" applyBorder="1" applyAlignment="1">
      <alignment horizontal="center"/>
    </xf>
    <xf numFmtId="0" fontId="19" fillId="5" borderId="59" xfId="0" applyFont="1" applyFill="1" applyBorder="1" applyAlignment="1">
      <alignment horizontal="center"/>
    </xf>
    <xf numFmtId="0" fontId="19" fillId="5" borderId="95" xfId="0" applyFont="1" applyFill="1" applyBorder="1" applyAlignment="1">
      <alignment horizontal="center"/>
    </xf>
    <xf numFmtId="0" fontId="22" fillId="0" borderId="9" xfId="0" applyFont="1" applyBorder="1" applyAlignment="1">
      <alignment horizontal="left" vertical="center" wrapText="1"/>
    </xf>
    <xf numFmtId="0" fontId="22" fillId="0" borderId="19" xfId="0" applyFont="1" applyBorder="1" applyAlignment="1">
      <alignment horizontal="left" vertical="center" wrapText="1"/>
    </xf>
    <xf numFmtId="0" fontId="22" fillId="0" borderId="18" xfId="0" applyFont="1" applyBorder="1" applyAlignment="1">
      <alignment horizontal="left" vertical="center" wrapText="1"/>
    </xf>
    <xf numFmtId="0" fontId="24" fillId="3" borderId="10" xfId="0" applyFont="1" applyFill="1" applyBorder="1" applyAlignment="1">
      <alignment horizontal="center"/>
    </xf>
    <xf numFmtId="0" fontId="24" fillId="3" borderId="11" xfId="0" applyFont="1" applyFill="1" applyBorder="1" applyAlignment="1">
      <alignment horizontal="center"/>
    </xf>
    <xf numFmtId="0" fontId="22" fillId="0" borderId="17" xfId="0" applyFont="1" applyBorder="1" applyAlignment="1">
      <alignment horizontal="left" vertical="center" wrapText="1"/>
    </xf>
    <xf numFmtId="0" fontId="24" fillId="3" borderId="19" xfId="0" applyFont="1" applyFill="1" applyBorder="1" applyAlignment="1">
      <alignment horizontal="center" vertical="center" wrapText="1"/>
    </xf>
    <xf numFmtId="0" fontId="24" fillId="3" borderId="20" xfId="0" applyFont="1" applyFill="1" applyBorder="1" applyAlignment="1">
      <alignment horizontal="center" vertical="center" wrapText="1"/>
    </xf>
    <xf numFmtId="0" fontId="24" fillId="3" borderId="21" xfId="0" applyFont="1" applyFill="1" applyBorder="1" applyAlignment="1">
      <alignment horizontal="center" vertical="center" wrapText="1"/>
    </xf>
    <xf numFmtId="0" fontId="22" fillId="0" borderId="29" xfId="0" applyFont="1" applyBorder="1" applyAlignment="1">
      <alignment horizontal="left" vertical="center" wrapText="1"/>
    </xf>
    <xf numFmtId="0" fontId="22" fillId="0" borderId="3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 wrapText="1"/>
    </xf>
    <xf numFmtId="0" fontId="19" fillId="3" borderId="46" xfId="0" applyFont="1" applyFill="1" applyBorder="1" applyAlignment="1">
      <alignment horizontal="center"/>
    </xf>
    <xf numFmtId="0" fontId="24" fillId="3" borderId="45" xfId="0" applyFont="1" applyFill="1" applyBorder="1" applyAlignment="1">
      <alignment horizontal="center" vertical="center" wrapText="1"/>
    </xf>
    <xf numFmtId="0" fontId="24" fillId="3" borderId="50" xfId="0" applyFont="1" applyFill="1" applyBorder="1" applyAlignment="1">
      <alignment horizontal="center" vertical="center" wrapText="1"/>
    </xf>
    <xf numFmtId="0" fontId="22" fillId="2" borderId="9" xfId="0" applyFont="1" applyFill="1" applyBorder="1" applyAlignment="1">
      <alignment horizontal="left" vertical="center" wrapText="1"/>
    </xf>
    <xf numFmtId="0" fontId="22" fillId="2" borderId="18" xfId="0" applyFont="1" applyFill="1" applyBorder="1" applyAlignment="1">
      <alignment horizontal="left" vertical="center" wrapText="1"/>
    </xf>
    <xf numFmtId="0" fontId="22" fillId="2" borderId="19" xfId="0" applyFont="1" applyFill="1" applyBorder="1" applyAlignment="1">
      <alignment horizontal="left" vertical="center" wrapText="1"/>
    </xf>
    <xf numFmtId="0" fontId="22" fillId="0" borderId="9" xfId="0" applyFont="1" applyBorder="1" applyAlignment="1">
      <alignment horizontal="left" vertical="center"/>
    </xf>
    <xf numFmtId="0" fontId="22" fillId="0" borderId="18" xfId="0" applyFont="1" applyBorder="1" applyAlignment="1">
      <alignment horizontal="left" vertical="center"/>
    </xf>
    <xf numFmtId="0" fontId="22" fillId="0" borderId="19" xfId="0" applyFont="1" applyBorder="1" applyAlignment="1">
      <alignment horizontal="left" vertical="center"/>
    </xf>
    <xf numFmtId="0" fontId="22" fillId="2" borderId="9" xfId="0" applyFont="1" applyFill="1" applyBorder="1" applyAlignment="1">
      <alignment horizontal="left" vertical="center"/>
    </xf>
    <xf numFmtId="0" fontId="22" fillId="2" borderId="18" xfId="0" applyFont="1" applyFill="1" applyBorder="1" applyAlignment="1">
      <alignment horizontal="left" vertical="center"/>
    </xf>
    <xf numFmtId="0" fontId="22" fillId="2" borderId="19" xfId="0" applyFont="1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2" borderId="18" xfId="0" applyFill="1" applyBorder="1" applyAlignment="1">
      <alignment horizontal="left" vertical="center"/>
    </xf>
    <xf numFmtId="0" fontId="0" fillId="2" borderId="19" xfId="0" applyFill="1" applyBorder="1" applyAlignment="1">
      <alignment horizontal="left" vertical="center"/>
    </xf>
    <xf numFmtId="0" fontId="0" fillId="2" borderId="9" xfId="0" applyFill="1" applyBorder="1" applyAlignment="1">
      <alignment horizontal="left" vertical="center"/>
    </xf>
    <xf numFmtId="0" fontId="12" fillId="0" borderId="0" xfId="0" applyFont="1"/>
  </cellXfs>
  <cellStyles count="17">
    <cellStyle name="Comma" xfId="12" builtinId="3"/>
    <cellStyle name="Currency" xfId="13" builtinId="4"/>
    <cellStyle name="Hyperlink" xfId="14" builtinId="8"/>
    <cellStyle name="Hyperlink 2" xfId="16" xr:uid="{70AF2120-988A-49F4-8E41-E4E8EEC34268}"/>
    <cellStyle name="Normal" xfId="0" builtinId="0"/>
    <cellStyle name="Normal 2" xfId="2" xr:uid="{00000000-0005-0000-0000-000001000000}"/>
    <cellStyle name="Normal 2 2" xfId="4" xr:uid="{00000000-0005-0000-0000-000002000000}"/>
    <cellStyle name="Normal 2 2 2" xfId="8" xr:uid="{00000000-0005-0000-0000-000002000000}"/>
    <cellStyle name="Normal 2 3" xfId="6" xr:uid="{00000000-0005-0000-0000-000001000000}"/>
    <cellStyle name="Normal 3" xfId="10" xr:uid="{48A62384-EE94-4D62-A3A7-57840ED65AB7}"/>
    <cellStyle name="Normal 4" xfId="15" xr:uid="{063B1DBC-4160-4B72-BEBA-ADBDF2BB8B69}"/>
    <cellStyle name="Percent" xfId="1" builtinId="5"/>
    <cellStyle name="Percent 2" xfId="3" xr:uid="{00000000-0005-0000-0000-000006000000}"/>
    <cellStyle name="Percent 2 2" xfId="5" xr:uid="{00000000-0005-0000-0000-000007000000}"/>
    <cellStyle name="Percent 2 2 2" xfId="9" xr:uid="{00000000-0005-0000-0000-000007000000}"/>
    <cellStyle name="Percent 2 3" xfId="7" xr:uid="{00000000-0005-0000-0000-000006000000}"/>
    <cellStyle name="Percent 3" xfId="11" xr:uid="{3018717F-3696-4398-9F9F-89E82A626DF8}"/>
  </cellStyles>
  <dxfs count="0"/>
  <tableStyles count="0" defaultTableStyle="TableStyleMedium9" defaultPivotStyle="PivotStyleLight16"/>
  <colors>
    <mruColors>
      <color rgb="FFDCE6F1"/>
      <color rgb="FF8DB4E2"/>
      <color rgb="FF00B0F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32" Type="http://schemas.openxmlformats.org/officeDocument/2006/relationships/customXml" Target="../customXml/item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38100</xdr:rowOff>
    </xdr:from>
    <xdr:to>
      <xdr:col>1</xdr:col>
      <xdr:colOff>1047115</xdr:colOff>
      <xdr:row>5</xdr:row>
      <xdr:rowOff>270510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DF728B2-A008-42D4-9CFC-2D6D822512C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1333500"/>
          <a:ext cx="1047115" cy="42291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85725</xdr:colOff>
      <xdr:row>4</xdr:row>
      <xdr:rowOff>28575</xdr:rowOff>
    </xdr:from>
    <xdr:to>
      <xdr:col>9</xdr:col>
      <xdr:colOff>561975</xdr:colOff>
      <xdr:row>6</xdr:row>
      <xdr:rowOff>3175</xdr:rowOff>
    </xdr:to>
    <xdr:pic>
      <xdr:nvPicPr>
        <xdr:cNvPr id="4" name="Picture 3" descr="ssc_band_A4 portraitBW300">
          <a:extLst>
            <a:ext uri="{FF2B5EF4-FFF2-40B4-BE49-F238E27FC236}">
              <a16:creationId xmlns:a16="http://schemas.microsoft.com/office/drawing/2014/main" id="{0F8E5467-4B52-4E65-BAE4-6853CC7BF47B}"/>
            </a:ext>
          </a:extLst>
        </xdr:cNvPr>
        <xdr:cNvPicPr/>
      </xdr:nvPicPr>
      <xdr:blipFill>
        <a:blip xmlns:r="http://schemas.openxmlformats.org/officeDocument/2006/relationships" r:embed="rId2" cstate="print"/>
        <a:srcRect l="50197" t="13992" r="5286" b="9053"/>
        <a:stretch>
          <a:fillRect/>
        </a:stretch>
      </xdr:blipFill>
      <xdr:spPr bwMode="auto">
        <a:xfrm>
          <a:off x="9144000" y="1381125"/>
          <a:ext cx="2305050" cy="460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portscotland.org.uk/resources/resources/charges_for_sports_facilities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ns.gov.uk/economy/inflationandpriceindices/timeseries/czbh/mm23" TargetMode="External"/><Relationship Id="rId2" Type="http://schemas.openxmlformats.org/officeDocument/2006/relationships/hyperlink" Target="https://www.ons.gov.uk/economy/inflationandpriceindices/timeseries/chaw/mm23" TargetMode="External"/><Relationship Id="rId1" Type="http://schemas.openxmlformats.org/officeDocument/2006/relationships/hyperlink" Target="https://www.ons.gov.uk/economy/inflationandpriceindices/timeseries/czbh/mm23" TargetMode="External"/><Relationship Id="rId4" Type="http://schemas.openxmlformats.org/officeDocument/2006/relationships/hyperlink" Target="https://www.ons.gov.uk/economy/inflationandpriceindices/timeseries/chaw/mm23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859D9-0E6E-4901-978D-5CE3ACB86E3F}">
  <sheetPr codeName="Sheet2">
    <tabColor rgb="FF00B050"/>
  </sheetPr>
  <dimension ref="A1:O19"/>
  <sheetViews>
    <sheetView showGridLines="0" showRowColHeaders="0" workbookViewId="0">
      <selection activeCell="B15" sqref="B15"/>
    </sheetView>
  </sheetViews>
  <sheetFormatPr defaultColWidth="0" defaultRowHeight="14.5" zeroHeight="1" x14ac:dyDescent="0.35"/>
  <cols>
    <col min="1" max="1" width="4.6328125" style="223" customWidth="1"/>
    <col min="2" max="2" width="94.54296875" style="223" customWidth="1"/>
    <col min="3" max="10" width="9.36328125" style="223" customWidth="1"/>
    <col min="11" max="11" width="2.54296875" style="223" customWidth="1"/>
    <col min="12" max="15" width="0" style="223" hidden="1" customWidth="1"/>
    <col min="16" max="16384" width="9.36328125" style="223" hidden="1"/>
  </cols>
  <sheetData>
    <row r="1" spans="1:15" x14ac:dyDescent="0.35">
      <c r="A1" s="221"/>
      <c r="B1" s="222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</row>
    <row r="2" spans="1:15" ht="15.5" x14ac:dyDescent="0.35">
      <c r="A2" s="221"/>
      <c r="B2" s="229" t="s">
        <v>0</v>
      </c>
      <c r="C2" s="227"/>
      <c r="D2" s="227"/>
      <c r="E2" s="227"/>
      <c r="F2" s="227"/>
      <c r="G2" s="227"/>
      <c r="H2" s="227"/>
      <c r="I2" s="227"/>
      <c r="J2" s="227"/>
      <c r="K2" s="221"/>
      <c r="L2" s="221"/>
      <c r="M2" s="221"/>
      <c r="N2" s="221"/>
      <c r="O2" s="221"/>
    </row>
    <row r="3" spans="1:15" ht="44.25" customHeight="1" x14ac:dyDescent="0.35">
      <c r="A3" s="221"/>
      <c r="B3" s="224" t="s">
        <v>531</v>
      </c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</row>
    <row r="4" spans="1:15" ht="24" customHeight="1" x14ac:dyDescent="0.35">
      <c r="A4" s="221"/>
      <c r="B4" s="230" t="s">
        <v>1</v>
      </c>
      <c r="C4" s="226"/>
      <c r="D4" s="226"/>
      <c r="E4" s="226"/>
      <c r="F4" s="226"/>
      <c r="G4" s="226"/>
      <c r="H4" s="226"/>
      <c r="I4" s="226"/>
      <c r="J4" s="226"/>
      <c r="K4" s="221"/>
      <c r="L4" s="221"/>
      <c r="M4" s="221"/>
      <c r="N4" s="221"/>
      <c r="O4" s="221"/>
    </row>
    <row r="5" spans="1:15" x14ac:dyDescent="0.35">
      <c r="A5" s="221"/>
      <c r="B5" s="221"/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</row>
    <row r="6" spans="1:15" ht="23.25" customHeight="1" x14ac:dyDescent="0.35">
      <c r="A6" s="221"/>
      <c r="C6" s="221"/>
      <c r="D6" s="221"/>
      <c r="E6" s="221"/>
      <c r="F6" s="221"/>
      <c r="G6" s="221"/>
      <c r="H6" s="221"/>
      <c r="I6" s="221"/>
      <c r="J6" s="221"/>
      <c r="K6" s="221"/>
      <c r="L6" s="221"/>
      <c r="M6" s="221"/>
      <c r="N6" s="221"/>
      <c r="O6" s="221"/>
    </row>
    <row r="7" spans="1:15" x14ac:dyDescent="0.35">
      <c r="A7" s="221"/>
      <c r="B7" s="228"/>
      <c r="C7" s="227"/>
      <c r="D7" s="227"/>
      <c r="E7" s="227"/>
      <c r="F7" s="227"/>
      <c r="G7" s="227"/>
      <c r="H7" s="227"/>
      <c r="I7" s="227"/>
      <c r="J7" s="227"/>
      <c r="K7" s="221"/>
      <c r="L7" s="221"/>
      <c r="M7" s="221"/>
      <c r="N7" s="221"/>
      <c r="O7" s="221"/>
    </row>
    <row r="8" spans="1:15" ht="20" x14ac:dyDescent="0.35">
      <c r="B8" s="231" t="s">
        <v>2</v>
      </c>
    </row>
    <row r="9" spans="1:15" x14ac:dyDescent="0.35"/>
    <row r="10" spans="1:15" x14ac:dyDescent="0.35">
      <c r="B10" s="221" t="s">
        <v>532</v>
      </c>
    </row>
    <row r="11" spans="1:15" x14ac:dyDescent="0.35">
      <c r="B11" s="221"/>
    </row>
    <row r="12" spans="1:15" x14ac:dyDescent="0.35">
      <c r="B12" s="221" t="s">
        <v>3</v>
      </c>
    </row>
    <row r="13" spans="1:15" x14ac:dyDescent="0.35">
      <c r="B13" s="221" t="s">
        <v>4</v>
      </c>
    </row>
    <row r="14" spans="1:15" x14ac:dyDescent="0.35">
      <c r="B14" s="221"/>
    </row>
    <row r="15" spans="1:15" x14ac:dyDescent="0.35">
      <c r="B15" s="221" t="s">
        <v>5</v>
      </c>
    </row>
    <row r="16" spans="1:15" x14ac:dyDescent="0.35">
      <c r="B16" s="221"/>
    </row>
    <row r="17" spans="2:2" x14ac:dyDescent="0.35">
      <c r="B17" s="221" t="s">
        <v>6</v>
      </c>
    </row>
    <row r="18" spans="2:2" x14ac:dyDescent="0.35">
      <c r="B18" s="225" t="s">
        <v>7</v>
      </c>
    </row>
    <row r="19" spans="2:2" x14ac:dyDescent="0.35"/>
  </sheetData>
  <sheetProtection selectLockedCells="1"/>
  <hyperlinks>
    <hyperlink ref="B18" r:id="rId1" xr:uid="{EB8FA1D9-39A1-4430-8425-7E4F6C4E7A2B}"/>
  </hyperlinks>
  <pageMargins left="0.7" right="0.7" top="0.75" bottom="0.75" header="0.3" footer="0.3"/>
  <pageSetup paperSize="9"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00B050"/>
  </sheetPr>
  <dimension ref="A1:AQ30"/>
  <sheetViews>
    <sheetView showGridLines="0" showRowColHeaders="0" zoomScaleNormal="100" workbookViewId="0">
      <selection activeCell="B2" sqref="B2"/>
    </sheetView>
  </sheetViews>
  <sheetFormatPr defaultColWidth="0" defaultRowHeight="12.5" zeroHeight="1" x14ac:dyDescent="0.25"/>
  <cols>
    <col min="1" max="1" width="4" customWidth="1"/>
    <col min="2" max="4" width="28.54296875" customWidth="1"/>
    <col min="5" max="5" width="35.6328125" bestFit="1" customWidth="1"/>
    <col min="6" max="6" width="11.36328125" customWidth="1"/>
    <col min="7" max="9" width="10.36328125" customWidth="1"/>
    <col min="10" max="41" width="18.54296875" customWidth="1"/>
    <col min="42" max="42" width="4.36328125" customWidth="1"/>
    <col min="43" max="43" width="0" hidden="1" customWidth="1"/>
    <col min="44" max="16384" width="9.36328125" hidden="1"/>
  </cols>
  <sheetData>
    <row r="1" spans="1:42" ht="21" customHeight="1" x14ac:dyDescent="0.3">
      <c r="B1" s="40" t="s">
        <v>8</v>
      </c>
      <c r="F1" s="12"/>
      <c r="G1" s="53"/>
      <c r="H1" s="54"/>
      <c r="I1" s="53"/>
      <c r="J1" s="12"/>
      <c r="K1" s="11"/>
      <c r="L1" s="11"/>
      <c r="M1" s="11"/>
      <c r="N1" s="11"/>
      <c r="O1" s="11"/>
      <c r="P1" s="11"/>
      <c r="Q1" s="11"/>
      <c r="R1" s="15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P1" s="53"/>
    </row>
    <row r="2" spans="1:42" ht="21" customHeight="1" x14ac:dyDescent="0.3">
      <c r="B2" s="33" t="s">
        <v>28</v>
      </c>
      <c r="F2" s="12"/>
      <c r="G2" s="42"/>
      <c r="H2" s="55"/>
      <c r="I2" s="42"/>
      <c r="AP2" s="42"/>
    </row>
    <row r="3" spans="1:42" ht="13" x14ac:dyDescent="0.3">
      <c r="B3" s="2" t="s">
        <v>153</v>
      </c>
      <c r="C3" s="1"/>
      <c r="D3" s="1"/>
      <c r="J3" s="11"/>
      <c r="K3" s="11"/>
      <c r="L3" s="11"/>
      <c r="M3" s="11"/>
      <c r="N3" s="11"/>
      <c r="O3" s="11"/>
      <c r="P3" s="11"/>
      <c r="Q3" s="11"/>
      <c r="R3" s="11"/>
      <c r="S3" s="15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</row>
    <row r="4" spans="1:42" x14ac:dyDescent="0.25"/>
    <row r="5" spans="1:42" s="44" customFormat="1" ht="38.25" customHeight="1" x14ac:dyDescent="0.25">
      <c r="A5" s="43"/>
      <c r="B5" s="122" t="s">
        <v>11</v>
      </c>
      <c r="C5" s="123" t="s">
        <v>154</v>
      </c>
      <c r="D5" s="123" t="s">
        <v>155</v>
      </c>
      <c r="E5" s="123" t="s">
        <v>12</v>
      </c>
      <c r="F5" s="97" t="s">
        <v>156</v>
      </c>
      <c r="G5" s="124" t="s">
        <v>157</v>
      </c>
      <c r="H5" s="124" t="s">
        <v>158</v>
      </c>
      <c r="I5" s="124" t="s">
        <v>159</v>
      </c>
      <c r="J5" s="97" t="s">
        <v>110</v>
      </c>
      <c r="K5" s="97" t="s">
        <v>111</v>
      </c>
      <c r="L5" s="97" t="s">
        <v>112</v>
      </c>
      <c r="M5" s="97" t="s">
        <v>160</v>
      </c>
      <c r="N5" s="97" t="s">
        <v>114</v>
      </c>
      <c r="O5" s="97" t="s">
        <v>115</v>
      </c>
      <c r="P5" s="97" t="s">
        <v>116</v>
      </c>
      <c r="Q5" s="97" t="s">
        <v>117</v>
      </c>
      <c r="R5" s="97" t="s">
        <v>118</v>
      </c>
      <c r="S5" s="97" t="s">
        <v>119</v>
      </c>
      <c r="T5" s="97" t="s">
        <v>120</v>
      </c>
      <c r="U5" s="97" t="s">
        <v>121</v>
      </c>
      <c r="V5" s="97" t="s">
        <v>122</v>
      </c>
      <c r="W5" s="97" t="s">
        <v>123</v>
      </c>
      <c r="X5" s="97" t="s">
        <v>124</v>
      </c>
      <c r="Y5" s="97" t="s">
        <v>125</v>
      </c>
      <c r="Z5" s="97" t="s">
        <v>126</v>
      </c>
      <c r="AA5" s="97" t="s">
        <v>127</v>
      </c>
      <c r="AB5" s="97" t="s">
        <v>128</v>
      </c>
      <c r="AC5" s="97" t="s">
        <v>129</v>
      </c>
      <c r="AD5" s="97" t="s">
        <v>130</v>
      </c>
      <c r="AE5" s="97" t="s">
        <v>131</v>
      </c>
      <c r="AF5" s="97" t="s">
        <v>132</v>
      </c>
      <c r="AG5" s="97" t="s">
        <v>133</v>
      </c>
      <c r="AH5" s="97" t="s">
        <v>134</v>
      </c>
      <c r="AI5" s="97" t="s">
        <v>135</v>
      </c>
      <c r="AJ5" s="97" t="s">
        <v>136</v>
      </c>
      <c r="AK5" s="97" t="s">
        <v>137</v>
      </c>
      <c r="AL5" s="97" t="s">
        <v>138</v>
      </c>
      <c r="AM5" s="97" t="s">
        <v>139</v>
      </c>
      <c r="AN5" s="97" t="s">
        <v>140</v>
      </c>
      <c r="AO5" s="97" t="s">
        <v>141</v>
      </c>
    </row>
    <row r="6" spans="1:42" ht="20.25" customHeight="1" x14ac:dyDescent="0.35">
      <c r="B6" s="125" t="s">
        <v>161</v>
      </c>
      <c r="C6" s="91" t="s">
        <v>162</v>
      </c>
      <c r="D6" s="91" t="s">
        <v>95</v>
      </c>
      <c r="E6" s="91" t="s">
        <v>163</v>
      </c>
      <c r="F6" s="91">
        <f t="shared" ref="F6:F29" si="0">COUNT(J6:AO6)</f>
        <v>26</v>
      </c>
      <c r="G6" s="60">
        <f t="shared" ref="G6:G29" si="1">MIN(J6:AO6)</f>
        <v>11</v>
      </c>
      <c r="H6" s="126">
        <f t="shared" ref="H6:H29" si="2">AVERAGE(J6:AO6)</f>
        <v>22.110769230769236</v>
      </c>
      <c r="I6" s="60">
        <f t="shared" ref="I6:I29" si="3">MAX(J6:AO6)</f>
        <v>38.5</v>
      </c>
      <c r="J6" s="128">
        <f>IF(COUNT('Charges Data'!J544,'Charges Data'!J552)&gt;0,(SUM('Charges Data'!J544,'Charges Data'!J552)/COUNT('Charges Data'!J544,'Charges Data'!J552)),"")</f>
        <v>18.78</v>
      </c>
      <c r="K6" s="128">
        <f>IF(COUNT('Charges Data'!K544,'Charges Data'!K552)&gt;0,(SUM('Charges Data'!K544,'Charges Data'!K552)/COUNT('Charges Data'!K544,'Charges Data'!K552)),"")</f>
        <v>16.75</v>
      </c>
      <c r="L6" s="128">
        <f>IF(COUNT('Charges Data'!L544,'Charges Data'!L552)&gt;0,(SUM('Charges Data'!L544,'Charges Data'!L552)/COUNT('Charges Data'!L544,'Charges Data'!L552)),"")</f>
        <v>14</v>
      </c>
      <c r="M6" s="128">
        <f>IF(COUNT('Charges Data'!M544,'Charges Data'!M552)&gt;0,(SUM('Charges Data'!M544,'Charges Data'!M552)/COUNT('Charges Data'!M544,'Charges Data'!M552)),"")</f>
        <v>20.75</v>
      </c>
      <c r="N6" s="128">
        <f>IF(COUNT('Charges Data'!N544,'Charges Data'!N552)&gt;0,(SUM('Charges Data'!N544,'Charges Data'!N552)/COUNT('Charges Data'!N544,'Charges Data'!N552)),"")</f>
        <v>24.75</v>
      </c>
      <c r="O6" s="128">
        <f>IF(COUNT('Charges Data'!O544,'Charges Data'!O552)&gt;0,(SUM('Charges Data'!O544,'Charges Data'!O552)/COUNT('Charges Data'!O544,'Charges Data'!O552)),"")</f>
        <v>11</v>
      </c>
      <c r="P6" s="128" t="str">
        <f>IF(COUNT('Charges Data'!P544,'Charges Data'!P552)&gt;0,(SUM('Charges Data'!P544,'Charges Data'!P552)/COUNT('Charges Data'!P544,'Charges Data'!P552)),"")</f>
        <v/>
      </c>
      <c r="Q6" s="128">
        <f>IF(COUNT('Charges Data'!Q544,'Charges Data'!Q552)&gt;0,(SUM('Charges Data'!Q544,'Charges Data'!Q552)/COUNT('Charges Data'!Q544,'Charges Data'!Q552)),"")</f>
        <v>30</v>
      </c>
      <c r="R6" s="128">
        <f>IF(COUNT('Charges Data'!R544,'Charges Data'!R552)&gt;0,(SUM('Charges Data'!R544,'Charges Data'!R552)/COUNT('Charges Data'!R544,'Charges Data'!R552)),"")</f>
        <v>20.350000000000001</v>
      </c>
      <c r="S6" s="128">
        <f>IF(COUNT('Charges Data'!S544,'Charges Data'!S552)&gt;0,(SUM('Charges Data'!S544,'Charges Data'!S552)/COUNT('Charges Data'!S544,'Charges Data'!S552)),"")</f>
        <v>17.549999999999997</v>
      </c>
      <c r="T6" s="128">
        <f>IF(COUNT('Charges Data'!T544,'Charges Data'!T552)&gt;0,(SUM('Charges Data'!T544,'Charges Data'!T552)/COUNT('Charges Data'!T544,'Charges Data'!T552)),"")</f>
        <v>16.649999999999999</v>
      </c>
      <c r="U6" s="128" t="str">
        <f>IF(COUNT('Charges Data'!U544,'Charges Data'!U552)&gt;0,(SUM('Charges Data'!U544,'Charges Data'!U552)/COUNT('Charges Data'!U544,'Charges Data'!U552)),"")</f>
        <v/>
      </c>
      <c r="V6" s="128">
        <f>IF(COUNT('Charges Data'!V544,'Charges Data'!V552)&gt;0,(SUM('Charges Data'!V544,'Charges Data'!V552)/COUNT('Charges Data'!V544,'Charges Data'!V552)),"")</f>
        <v>38.5</v>
      </c>
      <c r="W6" s="128">
        <f>IF(COUNT('Charges Data'!W544,'Charges Data'!W552)&gt;0,(SUM('Charges Data'!W544,'Charges Data'!W552)/COUNT('Charges Data'!W544,'Charges Data'!W552)),"")</f>
        <v>18.5</v>
      </c>
      <c r="X6" s="128">
        <f>IF(COUNT('Charges Data'!X544,'Charges Data'!X552)&gt;0,(SUM('Charges Data'!X544,'Charges Data'!X552)/COUNT('Charges Data'!X544,'Charges Data'!X552)),"")</f>
        <v>30</v>
      </c>
      <c r="Y6" s="128">
        <f>IF(COUNT('Charges Data'!Y544,'Charges Data'!Y552)&gt;0,(SUM('Charges Data'!Y544,'Charges Data'!Y552)/COUNT('Charges Data'!Y544,'Charges Data'!Y552)),"")</f>
        <v>28.8</v>
      </c>
      <c r="Z6" s="128">
        <f>IF(COUNT('Charges Data'!Z544,'Charges Data'!Z552)&gt;0,(SUM('Charges Data'!Z544,'Charges Data'!Z552)/COUNT('Charges Data'!Z544,'Charges Data'!Z552)),"")</f>
        <v>25.75</v>
      </c>
      <c r="AA6" s="128">
        <f>IF(COUNT('Charges Data'!AA544,'Charges Data'!AA552)&gt;0,(SUM('Charges Data'!AA544,'Charges Data'!AA552)/COUNT('Charges Data'!AA544,'Charges Data'!AA552)),"")</f>
        <v>38.4</v>
      </c>
      <c r="AB6" s="128">
        <f>IF(COUNT('Charges Data'!AB544,'Charges Data'!AB552)&gt;0,(SUM('Charges Data'!AB544,'Charges Data'!AB552)/COUNT('Charges Data'!AB544,'Charges Data'!AB552)),"")</f>
        <v>27</v>
      </c>
      <c r="AC6" s="128">
        <f>IF(COUNT('Charges Data'!AC544,'Charges Data'!AC552)&gt;0,(SUM('Charges Data'!AC544,'Charges Data'!AC552)/COUNT('Charges Data'!AC544,'Charges Data'!AC552)),"")</f>
        <v>24.5</v>
      </c>
      <c r="AD6" s="128">
        <f>IF(COUNT('Charges Data'!AD544,'Charges Data'!AD552)&gt;0,(SUM('Charges Data'!AD544,'Charges Data'!AD552)/COUNT('Charges Data'!AD544,'Charges Data'!AD552)),"")</f>
        <v>15</v>
      </c>
      <c r="AE6" s="128">
        <f>IF(COUNT('Charges Data'!AE544,'Charges Data'!AE552)&gt;0,(SUM('Charges Data'!AE544,'Charges Data'!AE552)/COUNT('Charges Data'!AE544,'Charges Data'!AE552)),"")</f>
        <v>24</v>
      </c>
      <c r="AF6" s="128">
        <f>IF(COUNT('Charges Data'!AF544,'Charges Data'!AF552)&gt;0,(SUM('Charges Data'!AF544,'Charges Data'!AF552)/COUNT('Charges Data'!AF544,'Charges Data'!AF552)),"")</f>
        <v>16.799999999999997</v>
      </c>
      <c r="AG6" s="128">
        <f>IF(COUNT('Charges Data'!AG544,'Charges Data'!AG552)&gt;0,(SUM('Charges Data'!AG544,'Charges Data'!AG552)/COUNT('Charges Data'!AG544,'Charges Data'!AG552)),"")</f>
        <v>19.424999999999997</v>
      </c>
      <c r="AH6" s="128">
        <f>IF(COUNT('Charges Data'!AH544,'Charges Data'!AH552)&gt;0,(SUM('Charges Data'!AH544,'Charges Data'!AH552)/COUNT('Charges Data'!AH544,'Charges Data'!AH552)),"")</f>
        <v>11</v>
      </c>
      <c r="AI6" s="128">
        <f>IF(COUNT('Charges Data'!AI544,'Charges Data'!AI552)&gt;0,(SUM('Charges Data'!AI544,'Charges Data'!AI552)/COUNT('Charges Data'!AI544,'Charges Data'!AI552)),"")</f>
        <v>17.625</v>
      </c>
      <c r="AJ6" s="128" t="str">
        <f>IF(COUNT('Charges Data'!AJ544,'Charges Data'!AJ552)&gt;0,(SUM('Charges Data'!AJ544,'Charges Data'!AJ552)/COUNT('Charges Data'!AJ544,'Charges Data'!AJ552)),"")</f>
        <v/>
      </c>
      <c r="AK6" s="128">
        <f>IF(COUNT('Charges Data'!AK544,'Charges Data'!AK552)&gt;0,(SUM('Charges Data'!AK544,'Charges Data'!AK552)/COUNT('Charges Data'!AK544,'Charges Data'!AK552)),"")</f>
        <v>23.5</v>
      </c>
      <c r="AL6" s="128">
        <f>IF(COUNT('Charges Data'!AL544,'Charges Data'!AL552)&gt;0,(SUM('Charges Data'!AL544,'Charges Data'!AL552)/COUNT('Charges Data'!AL544,'Charges Data'!AL552)),"")</f>
        <v>25.5</v>
      </c>
      <c r="AM6" s="128" t="str">
        <f>IF(COUNT('Charges Data'!AM544,'Charges Data'!AM552)&gt;0,(SUM('Charges Data'!AM544,'Charges Data'!AM552)/COUNT('Charges Data'!AM544,'Charges Data'!AM552)),"")</f>
        <v/>
      </c>
      <c r="AN6" s="128" t="str">
        <f>IF(COUNT('Charges Data'!AN544,'Charges Data'!AN552)&gt;0,(SUM('Charges Data'!AN544,'Charges Data'!AN552)/COUNT('Charges Data'!AN544,'Charges Data'!AN552)),"")</f>
        <v/>
      </c>
      <c r="AO6" s="128" t="str">
        <f>IF(COUNT('Charges Data'!AO544,'Charges Data'!AO552)&gt;0,(SUM('Charges Data'!AO544,'Charges Data'!AO552)/COUNT('Charges Data'!AO544,'Charges Data'!AO552)),"")</f>
        <v/>
      </c>
      <c r="AP6" s="14"/>
    </row>
    <row r="7" spans="1:42" ht="20.25" customHeight="1" x14ac:dyDescent="0.25">
      <c r="B7" s="125" t="s">
        <v>161</v>
      </c>
      <c r="C7" s="91" t="s">
        <v>162</v>
      </c>
      <c r="D7" s="91" t="s">
        <v>95</v>
      </c>
      <c r="E7" s="91" t="s">
        <v>17</v>
      </c>
      <c r="F7" s="91">
        <f t="shared" si="0"/>
        <v>24</v>
      </c>
      <c r="G7" s="60">
        <f t="shared" si="1"/>
        <v>5.5</v>
      </c>
      <c r="H7" s="126">
        <f t="shared" si="2"/>
        <v>14.612916666666665</v>
      </c>
      <c r="I7" s="60">
        <f t="shared" si="3"/>
        <v>38.4</v>
      </c>
      <c r="J7" s="128">
        <f>IF(COUNT('Charges Data'!J545,'Charges Data'!J553)&gt;0,(SUM('Charges Data'!J545,'Charges Data'!J553)/COUNT('Charges Data'!J545,'Charges Data'!J553)),"")</f>
        <v>12.21</v>
      </c>
      <c r="K7" s="128">
        <f>IF(COUNT('Charges Data'!K545,'Charges Data'!K553)&gt;0,(SUM('Charges Data'!K545,'Charges Data'!K553)/COUNT('Charges Data'!K545,'Charges Data'!K553)),"")</f>
        <v>10.75</v>
      </c>
      <c r="L7" s="128">
        <f>IF(COUNT('Charges Data'!L545,'Charges Data'!L553)&gt;0,(SUM('Charges Data'!L545,'Charges Data'!L553)/COUNT('Charges Data'!L545,'Charges Data'!L553)),"")</f>
        <v>14</v>
      </c>
      <c r="M7" s="128" t="str">
        <f>IF(COUNT('Charges Data'!M545,'Charges Data'!M553)&gt;0,(SUM('Charges Data'!M545,'Charges Data'!M553)/COUNT('Charges Data'!M545,'Charges Data'!M553)),"")</f>
        <v/>
      </c>
      <c r="N7" s="128">
        <f>IF(COUNT('Charges Data'!N545,'Charges Data'!N553)&gt;0,(SUM('Charges Data'!N545,'Charges Data'!N553)/COUNT('Charges Data'!N545,'Charges Data'!N553)),"")</f>
        <v>12.375</v>
      </c>
      <c r="O7" s="128">
        <f>IF(COUNT('Charges Data'!O545,'Charges Data'!O553)&gt;0,(SUM('Charges Data'!O545,'Charges Data'!O553)/COUNT('Charges Data'!O545,'Charges Data'!O553)),"")</f>
        <v>7</v>
      </c>
      <c r="P7" s="128" t="str">
        <f>IF(COUNT('Charges Data'!P545,'Charges Data'!P553)&gt;0,(SUM('Charges Data'!P545,'Charges Data'!P553)/COUNT('Charges Data'!P545,'Charges Data'!P553)),"")</f>
        <v/>
      </c>
      <c r="Q7" s="128">
        <f>IF(COUNT('Charges Data'!Q545,'Charges Data'!Q553)&gt;0,(SUM('Charges Data'!Q545,'Charges Data'!Q553)/COUNT('Charges Data'!Q545,'Charges Data'!Q553)),"")</f>
        <v>24.5</v>
      </c>
      <c r="R7" s="128">
        <f>IF(COUNT('Charges Data'!R545,'Charges Data'!R553)&gt;0,(SUM('Charges Data'!R545,'Charges Data'!R553)/COUNT('Charges Data'!R545,'Charges Data'!R553)),"")</f>
        <v>13.75</v>
      </c>
      <c r="S7" s="128">
        <f>IF(COUNT('Charges Data'!S545,'Charges Data'!S553)&gt;0,(SUM('Charges Data'!S545,'Charges Data'!S553)/COUNT('Charges Data'!S545,'Charges Data'!S553)),"")</f>
        <v>13.200000000000001</v>
      </c>
      <c r="T7" s="128">
        <f>IF(COUNT('Charges Data'!T545,'Charges Data'!T553)&gt;0,(SUM('Charges Data'!T545,'Charges Data'!T553)/COUNT('Charges Data'!T545,'Charges Data'!T553)),"")</f>
        <v>11.55</v>
      </c>
      <c r="U7" s="128" t="str">
        <f>IF(COUNT('Charges Data'!U545,'Charges Data'!U553)&gt;0,(SUM('Charges Data'!U545,'Charges Data'!U553)/COUNT('Charges Data'!U545,'Charges Data'!U553)),"")</f>
        <v/>
      </c>
      <c r="V7" s="128">
        <f>IF(COUNT('Charges Data'!V545,'Charges Data'!V553)&gt;0,(SUM('Charges Data'!V545,'Charges Data'!V553)/COUNT('Charges Data'!V545,'Charges Data'!V553)),"")</f>
        <v>19.600000000000001</v>
      </c>
      <c r="W7" s="128">
        <f>IF(COUNT('Charges Data'!W545,'Charges Data'!W553)&gt;0,(SUM('Charges Data'!W545,'Charges Data'!W553)/COUNT('Charges Data'!W545,'Charges Data'!W553)),"")</f>
        <v>12.75</v>
      </c>
      <c r="X7" s="128">
        <f>IF(COUNT('Charges Data'!X545,'Charges Data'!X553)&gt;0,(SUM('Charges Data'!X545,'Charges Data'!X553)/COUNT('Charges Data'!X545,'Charges Data'!X553)),"")</f>
        <v>18</v>
      </c>
      <c r="Y7" s="128">
        <f>IF(COUNT('Charges Data'!Y545,'Charges Data'!Y553)&gt;0,(SUM('Charges Data'!Y545,'Charges Data'!Y553)/COUNT('Charges Data'!Y545,'Charges Data'!Y553)),"")</f>
        <v>20.2</v>
      </c>
      <c r="Z7" s="128">
        <f>IF(COUNT('Charges Data'!Z545,'Charges Data'!Z553)&gt;0,(SUM('Charges Data'!Z545,'Charges Data'!Z553)/COUNT('Charges Data'!Z545,'Charges Data'!Z553)),"")</f>
        <v>15.45</v>
      </c>
      <c r="AA7" s="128">
        <f>IF(COUNT('Charges Data'!AA545,'Charges Data'!AA553)&gt;0,(SUM('Charges Data'!AA545,'Charges Data'!AA553)/COUNT('Charges Data'!AA545,'Charges Data'!AA553)),"")</f>
        <v>38.4</v>
      </c>
      <c r="AB7" s="128">
        <f>IF(COUNT('Charges Data'!AB545,'Charges Data'!AB553)&gt;0,(SUM('Charges Data'!AB545,'Charges Data'!AB553)/COUNT('Charges Data'!AB545,'Charges Data'!AB553)),"")</f>
        <v>13.5</v>
      </c>
      <c r="AC7" s="128">
        <f>IF(COUNT('Charges Data'!AC545,'Charges Data'!AC553)&gt;0,(SUM('Charges Data'!AC545,'Charges Data'!AC553)/COUNT('Charges Data'!AC545,'Charges Data'!AC553)),"")</f>
        <v>12.75</v>
      </c>
      <c r="AD7" s="128">
        <f>IF(COUNT('Charges Data'!AD545,'Charges Data'!AD553)&gt;0,(SUM('Charges Data'!AD545,'Charges Data'!AD553)/COUNT('Charges Data'!AD545,'Charges Data'!AD553)),"")</f>
        <v>10.5</v>
      </c>
      <c r="AE7" s="128">
        <f>IF(COUNT('Charges Data'!AE545,'Charges Data'!AE553)&gt;0,(SUM('Charges Data'!AE545,'Charges Data'!AE553)/COUNT('Charges Data'!AE545,'Charges Data'!AE553)),"")</f>
        <v>9</v>
      </c>
      <c r="AF7" s="128" t="str">
        <f>IF(COUNT('Charges Data'!AF545,'Charges Data'!AF553)&gt;0,(SUM('Charges Data'!AF545,'Charges Data'!AF553)/COUNT('Charges Data'!AF545,'Charges Data'!AF553)),"")</f>
        <v/>
      </c>
      <c r="AG7" s="128">
        <f>IF(COUNT('Charges Data'!AG545,'Charges Data'!AG553)&gt;0,(SUM('Charges Data'!AG545,'Charges Data'!AG553)/COUNT('Charges Data'!AG545,'Charges Data'!AG553)),"")</f>
        <v>15.524999999999999</v>
      </c>
      <c r="AH7" s="128">
        <f>IF(COUNT('Charges Data'!AH545,'Charges Data'!AH553)&gt;0,(SUM('Charges Data'!AH545,'Charges Data'!AH553)/COUNT('Charges Data'!AH545,'Charges Data'!AH553)),"")</f>
        <v>5.5</v>
      </c>
      <c r="AI7" s="128">
        <f>IF(COUNT('Charges Data'!AI545,'Charges Data'!AI553)&gt;0,(SUM('Charges Data'!AI545,'Charges Data'!AI553)/COUNT('Charges Data'!AI545,'Charges Data'!AI553)),"")</f>
        <v>8.9250000000000007</v>
      </c>
      <c r="AJ7" s="128" t="str">
        <f>IF(COUNT('Charges Data'!AJ545,'Charges Data'!AJ553)&gt;0,(SUM('Charges Data'!AJ545,'Charges Data'!AJ553)/COUNT('Charges Data'!AJ545,'Charges Data'!AJ553)),"")</f>
        <v/>
      </c>
      <c r="AK7" s="128">
        <f>IF(COUNT('Charges Data'!AK545,'Charges Data'!AK553)&gt;0,(SUM('Charges Data'!AK545,'Charges Data'!AK553)/COUNT('Charges Data'!AK545,'Charges Data'!AK553)),"")</f>
        <v>11.774999999999999</v>
      </c>
      <c r="AL7" s="128">
        <f>IF(COUNT('Charges Data'!AL545,'Charges Data'!AL553)&gt;0,(SUM('Charges Data'!AL545,'Charges Data'!AL553)/COUNT('Charges Data'!AL545,'Charges Data'!AL553)),"")</f>
        <v>19.5</v>
      </c>
      <c r="AM7" s="128" t="str">
        <f>IF(COUNT('Charges Data'!AM545,'Charges Data'!AM553)&gt;0,(SUM('Charges Data'!AM545,'Charges Data'!AM553)/COUNT('Charges Data'!AM545,'Charges Data'!AM553)),"")</f>
        <v/>
      </c>
      <c r="AN7" s="128" t="str">
        <f>IF(COUNT('Charges Data'!AN545,'Charges Data'!AN553)&gt;0,(SUM('Charges Data'!AN545,'Charges Data'!AN553)/COUNT('Charges Data'!AN545,'Charges Data'!AN553)),"")</f>
        <v/>
      </c>
      <c r="AO7" s="128" t="str">
        <f>IF(COUNT('Charges Data'!AO545,'Charges Data'!AO553)&gt;0,(SUM('Charges Data'!AO545,'Charges Data'!AO553)/COUNT('Charges Data'!AO545,'Charges Data'!AO553)),"")</f>
        <v/>
      </c>
    </row>
    <row r="8" spans="1:42" ht="20.25" customHeight="1" x14ac:dyDescent="0.25">
      <c r="B8" s="125" t="s">
        <v>161</v>
      </c>
      <c r="C8" s="91" t="s">
        <v>162</v>
      </c>
      <c r="D8" s="91" t="s">
        <v>95</v>
      </c>
      <c r="E8" s="91" t="s">
        <v>23</v>
      </c>
      <c r="F8" s="91">
        <f t="shared" si="0"/>
        <v>20</v>
      </c>
      <c r="G8" s="60">
        <f t="shared" si="1"/>
        <v>7</v>
      </c>
      <c r="H8" s="126">
        <f t="shared" si="2"/>
        <v>15.949250000000001</v>
      </c>
      <c r="I8" s="60">
        <f t="shared" si="3"/>
        <v>30</v>
      </c>
      <c r="J8" s="128">
        <f>IF(COUNT('Charges Data'!J546,'Charges Data'!J554)&gt;0,(SUM('Charges Data'!J546,'Charges Data'!J554)/COUNT('Charges Data'!J546,'Charges Data'!J554)),"")</f>
        <v>12.21</v>
      </c>
      <c r="K8" s="128">
        <f>IF(COUNT('Charges Data'!K546,'Charges Data'!K554)&gt;0,(SUM('Charges Data'!K546,'Charges Data'!K554)/COUNT('Charges Data'!K546,'Charges Data'!K554)),"")</f>
        <v>10.75</v>
      </c>
      <c r="L8" s="128">
        <f>IF(COUNT('Charges Data'!L546,'Charges Data'!L554)&gt;0,(SUM('Charges Data'!L546,'Charges Data'!L554)/COUNT('Charges Data'!L546,'Charges Data'!L554)),"")</f>
        <v>14</v>
      </c>
      <c r="M8" s="128">
        <f>IF(COUNT('Charges Data'!M546,'Charges Data'!M554)&gt;0,(SUM('Charges Data'!M546,'Charges Data'!M554)/COUNT('Charges Data'!M546,'Charges Data'!M554)),"")</f>
        <v>16</v>
      </c>
      <c r="N8" s="128">
        <f>IF(COUNT('Charges Data'!N546,'Charges Data'!N554)&gt;0,(SUM('Charges Data'!N546,'Charges Data'!N554)/COUNT('Charges Data'!N546,'Charges Data'!N554)),"")</f>
        <v>21</v>
      </c>
      <c r="O8" s="128">
        <f>IF(COUNT('Charges Data'!O546,'Charges Data'!O554)&gt;0,(SUM('Charges Data'!O546,'Charges Data'!O554)/COUNT('Charges Data'!O546,'Charges Data'!O554)),"")</f>
        <v>7</v>
      </c>
      <c r="P8" s="128" t="str">
        <f>IF(COUNT('Charges Data'!P546,'Charges Data'!P554)&gt;0,(SUM('Charges Data'!P546,'Charges Data'!P554)/COUNT('Charges Data'!P546,'Charges Data'!P554)),"")</f>
        <v/>
      </c>
      <c r="Q8" s="128" t="str">
        <f>IF(COUNT('Charges Data'!Q546,'Charges Data'!Q554)&gt;0,(SUM('Charges Data'!Q546,'Charges Data'!Q554)/COUNT('Charges Data'!Q546,'Charges Data'!Q554)),"")</f>
        <v/>
      </c>
      <c r="R8" s="128">
        <f>IF(COUNT('Charges Data'!R546,'Charges Data'!R554)&gt;0,(SUM('Charges Data'!R546,'Charges Data'!R554)/COUNT('Charges Data'!R546,'Charges Data'!R554)),"")</f>
        <v>13.75</v>
      </c>
      <c r="S8" s="128">
        <f>IF(COUNT('Charges Data'!S546,'Charges Data'!S554)&gt;0,(SUM('Charges Data'!S546,'Charges Data'!S554)/COUNT('Charges Data'!S546,'Charges Data'!S554)),"")</f>
        <v>17.549999999999997</v>
      </c>
      <c r="T8" s="128" t="str">
        <f>IF(COUNT('Charges Data'!T546,'Charges Data'!T554)&gt;0,(SUM('Charges Data'!T546,'Charges Data'!T554)/COUNT('Charges Data'!T546,'Charges Data'!T554)),"")</f>
        <v/>
      </c>
      <c r="U8" s="128" t="str">
        <f>IF(COUNT('Charges Data'!U546,'Charges Data'!U554)&gt;0,(SUM('Charges Data'!U546,'Charges Data'!U554)/COUNT('Charges Data'!U546,'Charges Data'!U554)),"")</f>
        <v/>
      </c>
      <c r="V8" s="128">
        <f>IF(COUNT('Charges Data'!V546,'Charges Data'!V554)&gt;0,(SUM('Charges Data'!V546,'Charges Data'!V554)/COUNT('Charges Data'!V546,'Charges Data'!V554)),"")</f>
        <v>19.600000000000001</v>
      </c>
      <c r="W8" s="128">
        <f>IF(COUNT('Charges Data'!W546,'Charges Data'!W554)&gt;0,(SUM('Charges Data'!W546,'Charges Data'!W554)/COUNT('Charges Data'!W546,'Charges Data'!W554)),"")</f>
        <v>12.75</v>
      </c>
      <c r="X8" s="128">
        <f>IF(COUNT('Charges Data'!X546,'Charges Data'!X554)&gt;0,(SUM('Charges Data'!X546,'Charges Data'!X554)/COUNT('Charges Data'!X546,'Charges Data'!X554)),"")</f>
        <v>30</v>
      </c>
      <c r="Y8" s="128">
        <f>IF(COUNT('Charges Data'!Y546,'Charges Data'!Y554)&gt;0,(SUM('Charges Data'!Y546,'Charges Data'!Y554)/COUNT('Charges Data'!Y546,'Charges Data'!Y554)),"")</f>
        <v>28.8</v>
      </c>
      <c r="Z8" s="128">
        <f>IF(COUNT('Charges Data'!Z546,'Charges Data'!Z554)&gt;0,(SUM('Charges Data'!Z546,'Charges Data'!Z554)/COUNT('Charges Data'!Z546,'Charges Data'!Z554)),"")</f>
        <v>15.45</v>
      </c>
      <c r="AA8" s="128" t="str">
        <f>IF(COUNT('Charges Data'!AA546,'Charges Data'!AA554)&gt;0,(SUM('Charges Data'!AA546,'Charges Data'!AA554)/COUNT('Charges Data'!AA546,'Charges Data'!AA554)),"")</f>
        <v/>
      </c>
      <c r="AB8" s="128">
        <f>IF(COUNT('Charges Data'!AB546,'Charges Data'!AB554)&gt;0,(SUM('Charges Data'!AB546,'Charges Data'!AB554)/COUNT('Charges Data'!AB546,'Charges Data'!AB554)),"")</f>
        <v>13.5</v>
      </c>
      <c r="AC8" s="128">
        <f>IF(COUNT('Charges Data'!AC546,'Charges Data'!AC554)&gt;0,(SUM('Charges Data'!AC546,'Charges Data'!AC554)/COUNT('Charges Data'!AC546,'Charges Data'!AC554)),"")</f>
        <v>12.75</v>
      </c>
      <c r="AD8" s="128" t="str">
        <f>IF(COUNT('Charges Data'!AD546,'Charges Data'!AD554)&gt;0,(SUM('Charges Data'!AD546,'Charges Data'!AD554)/COUNT('Charges Data'!AD546,'Charges Data'!AD554)),"")</f>
        <v/>
      </c>
      <c r="AE8" s="128" t="str">
        <f>IF(COUNT('Charges Data'!AE546,'Charges Data'!AE554)&gt;0,(SUM('Charges Data'!AE546,'Charges Data'!AE554)/COUNT('Charges Data'!AE546,'Charges Data'!AE554)),"")</f>
        <v/>
      </c>
      <c r="AF8" s="128" t="str">
        <f>IF(COUNT('Charges Data'!AF546,'Charges Data'!AF554)&gt;0,(SUM('Charges Data'!AF546,'Charges Data'!AF554)/COUNT('Charges Data'!AF546,'Charges Data'!AF554)),"")</f>
        <v/>
      </c>
      <c r="AG8" s="128">
        <f>IF(COUNT('Charges Data'!AG546,'Charges Data'!AG554)&gt;0,(SUM('Charges Data'!AG546,'Charges Data'!AG554)/COUNT('Charges Data'!AG546,'Charges Data'!AG554)),"")</f>
        <v>19.424999999999997</v>
      </c>
      <c r="AH8" s="128">
        <f>IF(COUNT('Charges Data'!AH546,'Charges Data'!AH554)&gt;0,(SUM('Charges Data'!AH546,'Charges Data'!AH554)/COUNT('Charges Data'!AH546,'Charges Data'!AH554)),"")</f>
        <v>8.25</v>
      </c>
      <c r="AI8" s="128">
        <f>IF(COUNT('Charges Data'!AI546,'Charges Data'!AI554)&gt;0,(SUM('Charges Data'!AI546,'Charges Data'!AI554)/COUNT('Charges Data'!AI546,'Charges Data'!AI554)),"")</f>
        <v>8.9250000000000007</v>
      </c>
      <c r="AJ8" s="128" t="str">
        <f>IF(COUNT('Charges Data'!AJ546,'Charges Data'!AJ554)&gt;0,(SUM('Charges Data'!AJ546,'Charges Data'!AJ554)/COUNT('Charges Data'!AJ546,'Charges Data'!AJ554)),"")</f>
        <v/>
      </c>
      <c r="AK8" s="128">
        <f>IF(COUNT('Charges Data'!AK546,'Charges Data'!AK554)&gt;0,(SUM('Charges Data'!AK546,'Charges Data'!AK554)/COUNT('Charges Data'!AK546,'Charges Data'!AK554)),"")</f>
        <v>11.774999999999999</v>
      </c>
      <c r="AL8" s="128">
        <f>IF(COUNT('Charges Data'!AL546,'Charges Data'!AL554)&gt;0,(SUM('Charges Data'!AL546,'Charges Data'!AL554)/COUNT('Charges Data'!AL546,'Charges Data'!AL554)),"")</f>
        <v>25.5</v>
      </c>
      <c r="AM8" s="128" t="str">
        <f>IF(COUNT('Charges Data'!AM546,'Charges Data'!AM554)&gt;0,(SUM('Charges Data'!AM546,'Charges Data'!AM554)/COUNT('Charges Data'!AM546,'Charges Data'!AM554)),"")</f>
        <v/>
      </c>
      <c r="AN8" s="128" t="str">
        <f>IF(COUNT('Charges Data'!AN546,'Charges Data'!AN554)&gt;0,(SUM('Charges Data'!AN546,'Charges Data'!AN554)/COUNT('Charges Data'!AN546,'Charges Data'!AN554)),"")</f>
        <v/>
      </c>
      <c r="AO8" s="128" t="str">
        <f>IF(COUNT('Charges Data'!AO546,'Charges Data'!AO554)&gt;0,(SUM('Charges Data'!AO546,'Charges Data'!AO554)/COUNT('Charges Data'!AO546,'Charges Data'!AO554)),"")</f>
        <v/>
      </c>
    </row>
    <row r="9" spans="1:42" ht="20.25" customHeight="1" x14ac:dyDescent="0.25">
      <c r="B9" s="125" t="s">
        <v>161</v>
      </c>
      <c r="C9" s="91" t="s">
        <v>162</v>
      </c>
      <c r="D9" s="91" t="s">
        <v>95</v>
      </c>
      <c r="E9" s="91" t="s">
        <v>143</v>
      </c>
      <c r="F9" s="91">
        <f t="shared" si="0"/>
        <v>17</v>
      </c>
      <c r="G9" s="60">
        <f t="shared" si="1"/>
        <v>7</v>
      </c>
      <c r="H9" s="126">
        <f t="shared" si="2"/>
        <v>16.347058823529412</v>
      </c>
      <c r="I9" s="60">
        <f t="shared" si="3"/>
        <v>30</v>
      </c>
      <c r="J9" s="128">
        <f>IF(COUNT('Charges Data'!J547,'Charges Data'!J555)&gt;0,(SUM('Charges Data'!J547,'Charges Data'!J555)/COUNT('Charges Data'!J547,'Charges Data'!J555)),"")</f>
        <v>7.5</v>
      </c>
      <c r="K9" s="128">
        <f>IF(COUNT('Charges Data'!K547,'Charges Data'!K555)&gt;0,(SUM('Charges Data'!K547,'Charges Data'!K555)/COUNT('Charges Data'!K547,'Charges Data'!K555)),"")</f>
        <v>10.75</v>
      </c>
      <c r="L9" s="128">
        <f>IF(COUNT('Charges Data'!L547,'Charges Data'!L555)&gt;0,(SUM('Charges Data'!L547,'Charges Data'!L555)/COUNT('Charges Data'!L547,'Charges Data'!L555)),"")</f>
        <v>14</v>
      </c>
      <c r="M9" s="128" t="str">
        <f>IF(COUNT('Charges Data'!M547,'Charges Data'!M555)&gt;0,(SUM('Charges Data'!M547,'Charges Data'!M555)/COUNT('Charges Data'!M547,'Charges Data'!M555)),"")</f>
        <v/>
      </c>
      <c r="N9" s="128">
        <f>IF(COUNT('Charges Data'!N547,'Charges Data'!N555)&gt;0,(SUM('Charges Data'!N547,'Charges Data'!N555)/COUNT('Charges Data'!N547,'Charges Data'!N555)),"")</f>
        <v>12.375</v>
      </c>
      <c r="O9" s="128">
        <f>IF(COUNT('Charges Data'!O547,'Charges Data'!O555)&gt;0,(SUM('Charges Data'!O547,'Charges Data'!O555)/COUNT('Charges Data'!O547,'Charges Data'!O555)),"")</f>
        <v>7</v>
      </c>
      <c r="P9" s="128" t="str">
        <f>IF(COUNT('Charges Data'!P547,'Charges Data'!P555)&gt;0,(SUM('Charges Data'!P547,'Charges Data'!P555)/COUNT('Charges Data'!P547,'Charges Data'!P555)),"")</f>
        <v/>
      </c>
      <c r="Q9" s="128">
        <f>IF(COUNT('Charges Data'!Q547,'Charges Data'!Q555)&gt;0,(SUM('Charges Data'!Q547,'Charges Data'!Q555)/COUNT('Charges Data'!Q547,'Charges Data'!Q555)),"")</f>
        <v>19.25</v>
      </c>
      <c r="R9" s="128">
        <f>IF(COUNT('Charges Data'!R547,'Charges Data'!R555)&gt;0,(SUM('Charges Data'!R547,'Charges Data'!R555)/COUNT('Charges Data'!R547,'Charges Data'!R555)),"")</f>
        <v>13.75</v>
      </c>
      <c r="S9" s="128">
        <f>IF(COUNT('Charges Data'!S547,'Charges Data'!S555)&gt;0,(SUM('Charges Data'!S547,'Charges Data'!S555)/COUNT('Charges Data'!S547,'Charges Data'!S555)),"")</f>
        <v>17.549999999999997</v>
      </c>
      <c r="T9" s="128" t="str">
        <f>IF(COUNT('Charges Data'!T547,'Charges Data'!T555)&gt;0,(SUM('Charges Data'!T547,'Charges Data'!T555)/COUNT('Charges Data'!T547,'Charges Data'!T555)),"")</f>
        <v/>
      </c>
      <c r="U9" s="128" t="str">
        <f>IF(COUNT('Charges Data'!U547,'Charges Data'!U555)&gt;0,(SUM('Charges Data'!U547,'Charges Data'!U555)/COUNT('Charges Data'!U547,'Charges Data'!U555)),"")</f>
        <v/>
      </c>
      <c r="V9" s="128" t="str">
        <f>IF(COUNT('Charges Data'!V547,'Charges Data'!V555)&gt;0,(SUM('Charges Data'!V547,'Charges Data'!V555)/COUNT('Charges Data'!V547,'Charges Data'!V555)),"")</f>
        <v/>
      </c>
      <c r="W9" s="128">
        <f>IF(COUNT('Charges Data'!W547,'Charges Data'!W555)&gt;0,(SUM('Charges Data'!W547,'Charges Data'!W555)/COUNT('Charges Data'!W547,'Charges Data'!W555)),"")</f>
        <v>12.75</v>
      </c>
      <c r="X9" s="128">
        <f>IF(COUNT('Charges Data'!X547,'Charges Data'!X555)&gt;0,(SUM('Charges Data'!X547,'Charges Data'!X555)/COUNT('Charges Data'!X547,'Charges Data'!X555)),"")</f>
        <v>30</v>
      </c>
      <c r="Y9" s="128">
        <f>IF(COUNT('Charges Data'!Y547,'Charges Data'!Y555)&gt;0,(SUM('Charges Data'!Y547,'Charges Data'!Y555)/COUNT('Charges Data'!Y547,'Charges Data'!Y555)),"")</f>
        <v>28.8</v>
      </c>
      <c r="Z9" s="128">
        <f>IF(COUNT('Charges Data'!Z547,'Charges Data'!Z555)&gt;0,(SUM('Charges Data'!Z547,'Charges Data'!Z555)/COUNT('Charges Data'!Z547,'Charges Data'!Z555)),"")</f>
        <v>25.75</v>
      </c>
      <c r="AA9" s="128" t="str">
        <f>IF(COUNT('Charges Data'!AA547,'Charges Data'!AA555)&gt;0,(SUM('Charges Data'!AA547,'Charges Data'!AA555)/COUNT('Charges Data'!AA547,'Charges Data'!AA555)),"")</f>
        <v/>
      </c>
      <c r="AB9" s="128">
        <f>IF(COUNT('Charges Data'!AB547,'Charges Data'!AB555)&gt;0,(SUM('Charges Data'!AB547,'Charges Data'!AB555)/COUNT('Charges Data'!AB547,'Charges Data'!AB555)),"")</f>
        <v>13.5</v>
      </c>
      <c r="AC9" s="128" t="str">
        <f>IF(COUNT('Charges Data'!AC547,'Charges Data'!AC555)&gt;0,(SUM('Charges Data'!AC547,'Charges Data'!AC555)/COUNT('Charges Data'!AC547,'Charges Data'!AC555)),"")</f>
        <v/>
      </c>
      <c r="AD9" s="128" t="str">
        <f>IF(COUNT('Charges Data'!AD547,'Charges Data'!AD555)&gt;0,(SUM('Charges Data'!AD547,'Charges Data'!AD555)/COUNT('Charges Data'!AD547,'Charges Data'!AD555)),"")</f>
        <v/>
      </c>
      <c r="AE9" s="128" t="str">
        <f>IF(COUNT('Charges Data'!AE547,'Charges Data'!AE555)&gt;0,(SUM('Charges Data'!AE547,'Charges Data'!AE555)/COUNT('Charges Data'!AE547,'Charges Data'!AE555)),"")</f>
        <v/>
      </c>
      <c r="AF9" s="128" t="str">
        <f>IF(COUNT('Charges Data'!AF547,'Charges Data'!AF555)&gt;0,(SUM('Charges Data'!AF547,'Charges Data'!AF555)/COUNT('Charges Data'!AF547,'Charges Data'!AF555)),"")</f>
        <v/>
      </c>
      <c r="AG9" s="128">
        <f>IF(COUNT('Charges Data'!AG547,'Charges Data'!AG555)&gt;0,(SUM('Charges Data'!AG547,'Charges Data'!AG555)/COUNT('Charges Data'!AG547,'Charges Data'!AG555)),"")</f>
        <v>19.424999999999997</v>
      </c>
      <c r="AH9" s="128">
        <f>IF(COUNT('Charges Data'!AH547,'Charges Data'!AH555)&gt;0,(SUM('Charges Data'!AH547,'Charges Data'!AH555)/COUNT('Charges Data'!AH547,'Charges Data'!AH555)),"")</f>
        <v>8.25</v>
      </c>
      <c r="AI9" s="128">
        <f>IF(COUNT('Charges Data'!AI547,'Charges Data'!AI555)&gt;0,(SUM('Charges Data'!AI547,'Charges Data'!AI555)/COUNT('Charges Data'!AI547,'Charges Data'!AI555)),"")</f>
        <v>11.75</v>
      </c>
      <c r="AJ9" s="128" t="str">
        <f>IF(COUNT('Charges Data'!AJ547,'Charges Data'!AJ555)&gt;0,(SUM('Charges Data'!AJ547,'Charges Data'!AJ555)/COUNT('Charges Data'!AJ547,'Charges Data'!AJ555)),"")</f>
        <v/>
      </c>
      <c r="AK9" s="128" t="str">
        <f>IF(COUNT('Charges Data'!AK547,'Charges Data'!AK555)&gt;0,(SUM('Charges Data'!AK547,'Charges Data'!AK555)/COUNT('Charges Data'!AK547,'Charges Data'!AK555)),"")</f>
        <v/>
      </c>
      <c r="AL9" s="128">
        <f>IF(COUNT('Charges Data'!AL547,'Charges Data'!AL555)&gt;0,(SUM('Charges Data'!AL547,'Charges Data'!AL555)/COUNT('Charges Data'!AL547,'Charges Data'!AL555)),"")</f>
        <v>25.5</v>
      </c>
      <c r="AM9" s="128" t="str">
        <f>IF(COUNT('Charges Data'!AM547,'Charges Data'!AM555)&gt;0,(SUM('Charges Data'!AM547,'Charges Data'!AM555)/COUNT('Charges Data'!AM547,'Charges Data'!AM555)),"")</f>
        <v/>
      </c>
      <c r="AN9" s="128" t="str">
        <f>IF(COUNT('Charges Data'!AN547,'Charges Data'!AN555)&gt;0,(SUM('Charges Data'!AN547,'Charges Data'!AN555)/COUNT('Charges Data'!AN547,'Charges Data'!AN555)),"")</f>
        <v/>
      </c>
      <c r="AO9" s="128" t="str">
        <f>IF(COUNT('Charges Data'!AO547,'Charges Data'!AO555)&gt;0,(SUM('Charges Data'!AO547,'Charges Data'!AO555)/COUNT('Charges Data'!AO547,'Charges Data'!AO555)),"")</f>
        <v/>
      </c>
    </row>
    <row r="10" spans="1:42" ht="20.25" customHeight="1" x14ac:dyDescent="0.35">
      <c r="B10" s="125" t="s">
        <v>161</v>
      </c>
      <c r="C10" s="91" t="s">
        <v>162</v>
      </c>
      <c r="D10" s="91" t="s">
        <v>102</v>
      </c>
      <c r="E10" s="91" t="s">
        <v>163</v>
      </c>
      <c r="F10" s="91">
        <f t="shared" si="0"/>
        <v>12</v>
      </c>
      <c r="G10" s="60">
        <f t="shared" si="1"/>
        <v>7</v>
      </c>
      <c r="H10" s="126">
        <f t="shared" si="2"/>
        <v>19.588333333333335</v>
      </c>
      <c r="I10" s="60">
        <f t="shared" si="3"/>
        <v>27</v>
      </c>
      <c r="J10" s="128">
        <f>IF(COUNT('Charges Data'!J548,'Charges Data'!J556)&gt;0,(SUM('Charges Data'!J548,'Charges Data'!J556)/COUNT('Charges Data'!J548,'Charges Data'!J556)),"")</f>
        <v>18.78</v>
      </c>
      <c r="K10" s="128" t="str">
        <f>IF(COUNT('Charges Data'!K548,'Charges Data'!K556)&gt;0,(SUM('Charges Data'!K548,'Charges Data'!K556)/COUNT('Charges Data'!K548,'Charges Data'!K556)),"")</f>
        <v/>
      </c>
      <c r="L10" s="128" t="str">
        <f>IF(COUNT('Charges Data'!L548,'Charges Data'!L556)&gt;0,(SUM('Charges Data'!L548,'Charges Data'!L556)/COUNT('Charges Data'!L548,'Charges Data'!L556)),"")</f>
        <v/>
      </c>
      <c r="M10" s="128" t="str">
        <f>IF(COUNT('Charges Data'!M548,'Charges Data'!M556)&gt;0,(SUM('Charges Data'!M548,'Charges Data'!M556)/COUNT('Charges Data'!M548,'Charges Data'!M556)),"")</f>
        <v/>
      </c>
      <c r="N10" s="128">
        <f>IF(COUNT('Charges Data'!N548,'Charges Data'!N556)&gt;0,(SUM('Charges Data'!N548,'Charges Data'!N556)/COUNT('Charges Data'!N548,'Charges Data'!N556)),"")</f>
        <v>24.75</v>
      </c>
      <c r="O10" s="128">
        <f>IF(COUNT('Charges Data'!O548,'Charges Data'!O556)&gt;0,(SUM('Charges Data'!O548,'Charges Data'!O556)/COUNT('Charges Data'!O548,'Charges Data'!O556)),"")</f>
        <v>7</v>
      </c>
      <c r="P10" s="128" t="str">
        <f>IF(COUNT('Charges Data'!P548,'Charges Data'!P556)&gt;0,(SUM('Charges Data'!P548,'Charges Data'!P556)/COUNT('Charges Data'!P548,'Charges Data'!P556)),"")</f>
        <v/>
      </c>
      <c r="Q10" s="128">
        <f>IF(COUNT('Charges Data'!Q548,'Charges Data'!Q556)&gt;0,(SUM('Charges Data'!Q548,'Charges Data'!Q556)/COUNT('Charges Data'!Q548,'Charges Data'!Q556)),"")</f>
        <v>24.5</v>
      </c>
      <c r="R10" s="128" t="str">
        <f>IF(COUNT('Charges Data'!R548,'Charges Data'!R556)&gt;0,(SUM('Charges Data'!R548,'Charges Data'!R556)/COUNT('Charges Data'!R548,'Charges Data'!R556)),"")</f>
        <v/>
      </c>
      <c r="S10" s="128" t="str">
        <f>IF(COUNT('Charges Data'!S548,'Charges Data'!S556)&gt;0,(SUM('Charges Data'!S548,'Charges Data'!S556)/COUNT('Charges Data'!S548,'Charges Data'!S556)),"")</f>
        <v/>
      </c>
      <c r="T10" s="128" t="str">
        <f>IF(COUNT('Charges Data'!T548,'Charges Data'!T556)&gt;0,(SUM('Charges Data'!T548,'Charges Data'!T556)/COUNT('Charges Data'!T548,'Charges Data'!T556)),"")</f>
        <v/>
      </c>
      <c r="U10" s="128" t="str">
        <f>IF(COUNT('Charges Data'!U548,'Charges Data'!U556)&gt;0,(SUM('Charges Data'!U548,'Charges Data'!U556)/COUNT('Charges Data'!U548,'Charges Data'!U556)),"")</f>
        <v/>
      </c>
      <c r="V10" s="128" t="str">
        <f>IF(COUNT('Charges Data'!V548,'Charges Data'!V556)&gt;0,(SUM('Charges Data'!V548,'Charges Data'!V556)/COUNT('Charges Data'!V548,'Charges Data'!V556)),"")</f>
        <v/>
      </c>
      <c r="W10" s="128">
        <f>IF(COUNT('Charges Data'!W548,'Charges Data'!W556)&gt;0,(SUM('Charges Data'!W548,'Charges Data'!W556)/COUNT('Charges Data'!W548,'Charges Data'!W556)),"")</f>
        <v>18.5</v>
      </c>
      <c r="X10" s="128" t="str">
        <f>IF(COUNT('Charges Data'!X548,'Charges Data'!X556)&gt;0,(SUM('Charges Data'!X548,'Charges Data'!X556)/COUNT('Charges Data'!X548,'Charges Data'!X556)),"")</f>
        <v/>
      </c>
      <c r="Y10" s="128" t="str">
        <f>IF(COUNT('Charges Data'!Y548,'Charges Data'!Y556)&gt;0,(SUM('Charges Data'!Y548,'Charges Data'!Y556)/COUNT('Charges Data'!Y548,'Charges Data'!Y556)),"")</f>
        <v/>
      </c>
      <c r="Z10" s="128">
        <f>IF(COUNT('Charges Data'!Z548,'Charges Data'!Z556)&gt;0,(SUM('Charges Data'!Z548,'Charges Data'!Z556)/COUNT('Charges Data'!Z548,'Charges Data'!Z556)),"")</f>
        <v>25.75</v>
      </c>
      <c r="AA10" s="128" t="str">
        <f>IF(COUNT('Charges Data'!AA548,'Charges Data'!AA556)&gt;0,(SUM('Charges Data'!AA548,'Charges Data'!AA556)/COUNT('Charges Data'!AA548,'Charges Data'!AA556)),"")</f>
        <v/>
      </c>
      <c r="AB10" s="128">
        <f>IF(COUNT('Charges Data'!AB548,'Charges Data'!AB556)&gt;0,(SUM('Charges Data'!AB548,'Charges Data'!AB556)/COUNT('Charges Data'!AB548,'Charges Data'!AB556)),"")</f>
        <v>27</v>
      </c>
      <c r="AC10" s="128">
        <f>IF(COUNT('Charges Data'!AC548,'Charges Data'!AC556)&gt;0,(SUM('Charges Data'!AC548,'Charges Data'!AC556)/COUNT('Charges Data'!AC548,'Charges Data'!AC556)),"")</f>
        <v>24.5</v>
      </c>
      <c r="AD10" s="128" t="str">
        <f>IF(COUNT('Charges Data'!AD548,'Charges Data'!AD556)&gt;0,(SUM('Charges Data'!AD548,'Charges Data'!AD556)/COUNT('Charges Data'!AD548,'Charges Data'!AD556)),"")</f>
        <v/>
      </c>
      <c r="AE10" s="128">
        <f>IF(COUNT('Charges Data'!AE548,'Charges Data'!AE556)&gt;0,(SUM('Charges Data'!AE548,'Charges Data'!AE556)/COUNT('Charges Data'!AE548,'Charges Data'!AE556)),"")</f>
        <v>18</v>
      </c>
      <c r="AF10" s="128">
        <f>IF(COUNT('Charges Data'!AF548,'Charges Data'!AF556)&gt;0,(SUM('Charges Data'!AF548,'Charges Data'!AF556)/COUNT('Charges Data'!AF548,'Charges Data'!AF556)),"")</f>
        <v>9.7799999999999994</v>
      </c>
      <c r="AG10" s="128" t="str">
        <f>IF(COUNT('Charges Data'!AG548,'Charges Data'!AG556)&gt;0,(SUM('Charges Data'!AG548,'Charges Data'!AG556)/COUNT('Charges Data'!AG548,'Charges Data'!AG556)),"")</f>
        <v/>
      </c>
      <c r="AH10" s="128">
        <f>IF(COUNT('Charges Data'!AH548,'Charges Data'!AH556)&gt;0,(SUM('Charges Data'!AH548,'Charges Data'!AH556)/COUNT('Charges Data'!AH548,'Charges Data'!AH556)),"")</f>
        <v>11</v>
      </c>
      <c r="AI10" s="128" t="str">
        <f>IF(COUNT('Charges Data'!AI548,'Charges Data'!AI556)&gt;0,(SUM('Charges Data'!AI548,'Charges Data'!AI556)/COUNT('Charges Data'!AI548,'Charges Data'!AI556)),"")</f>
        <v/>
      </c>
      <c r="AJ10" s="128" t="str">
        <f>IF(COUNT('Charges Data'!AJ548,'Charges Data'!AJ556)&gt;0,(SUM('Charges Data'!AJ548,'Charges Data'!AJ556)/COUNT('Charges Data'!AJ548,'Charges Data'!AJ556)),"")</f>
        <v/>
      </c>
      <c r="AK10" s="128" t="str">
        <f>IF(COUNT('Charges Data'!AK548,'Charges Data'!AK556)&gt;0,(SUM('Charges Data'!AK548,'Charges Data'!AK556)/COUNT('Charges Data'!AK548,'Charges Data'!AK556)),"")</f>
        <v/>
      </c>
      <c r="AL10" s="128">
        <f>IF(COUNT('Charges Data'!AL548,'Charges Data'!AL556)&gt;0,(SUM('Charges Data'!AL548,'Charges Data'!AL556)/COUNT('Charges Data'!AL548,'Charges Data'!AL556)),"")</f>
        <v>25.5</v>
      </c>
      <c r="AM10" s="128" t="str">
        <f>IF(COUNT('Charges Data'!AM548,'Charges Data'!AM556)&gt;0,(SUM('Charges Data'!AM548,'Charges Data'!AM556)/COUNT('Charges Data'!AM548,'Charges Data'!AM556)),"")</f>
        <v/>
      </c>
      <c r="AN10" s="128" t="str">
        <f>IF(COUNT('Charges Data'!AN548,'Charges Data'!AN556)&gt;0,(SUM('Charges Data'!AN548,'Charges Data'!AN556)/COUNT('Charges Data'!AN548,'Charges Data'!AN556)),"")</f>
        <v/>
      </c>
      <c r="AO10" s="128" t="str">
        <f>IF(COUNT('Charges Data'!AO548,'Charges Data'!AO556)&gt;0,(SUM('Charges Data'!AO548,'Charges Data'!AO556)/COUNT('Charges Data'!AO548,'Charges Data'!AO556)),"")</f>
        <v/>
      </c>
      <c r="AP10" s="14"/>
    </row>
    <row r="11" spans="1:42" ht="20.25" customHeight="1" x14ac:dyDescent="0.25">
      <c r="B11" s="125" t="s">
        <v>161</v>
      </c>
      <c r="C11" s="91" t="s">
        <v>162</v>
      </c>
      <c r="D11" s="91" t="s">
        <v>102</v>
      </c>
      <c r="E11" s="91" t="s">
        <v>17</v>
      </c>
      <c r="F11" s="91">
        <f t="shared" si="0"/>
        <v>10</v>
      </c>
      <c r="G11" s="60">
        <f t="shared" si="1"/>
        <v>5.5</v>
      </c>
      <c r="H11" s="126">
        <f t="shared" si="2"/>
        <v>13.753499999999999</v>
      </c>
      <c r="I11" s="60">
        <f t="shared" si="3"/>
        <v>24.5</v>
      </c>
      <c r="J11" s="128">
        <f>IF(COUNT('Charges Data'!J549,'Charges Data'!J557)&gt;0,(SUM('Charges Data'!J549,'Charges Data'!J557)/COUNT('Charges Data'!J549,'Charges Data'!J557)),"")</f>
        <v>12.21</v>
      </c>
      <c r="K11" s="128" t="str">
        <f>IF(COUNT('Charges Data'!K549,'Charges Data'!K557)&gt;0,(SUM('Charges Data'!K549,'Charges Data'!K557)/COUNT('Charges Data'!K549,'Charges Data'!K557)),"")</f>
        <v/>
      </c>
      <c r="L11" s="128" t="str">
        <f>IF(COUNT('Charges Data'!L549,'Charges Data'!L557)&gt;0,(SUM('Charges Data'!L549,'Charges Data'!L557)/COUNT('Charges Data'!L549,'Charges Data'!L557)),"")</f>
        <v/>
      </c>
      <c r="M11" s="128" t="str">
        <f>IF(COUNT('Charges Data'!M549,'Charges Data'!M557)&gt;0,(SUM('Charges Data'!M549,'Charges Data'!M557)/COUNT('Charges Data'!M549,'Charges Data'!M557)),"")</f>
        <v/>
      </c>
      <c r="N11" s="128">
        <f>IF(COUNT('Charges Data'!N549,'Charges Data'!N557)&gt;0,(SUM('Charges Data'!N549,'Charges Data'!N557)/COUNT('Charges Data'!N549,'Charges Data'!N557)),"")</f>
        <v>12.375</v>
      </c>
      <c r="O11" s="128" t="str">
        <f>IF(COUNT('Charges Data'!O549,'Charges Data'!O557)&gt;0,(SUM('Charges Data'!O549,'Charges Data'!O557)/COUNT('Charges Data'!O549,'Charges Data'!O557)),"")</f>
        <v/>
      </c>
      <c r="P11" s="128" t="str">
        <f>IF(COUNT('Charges Data'!P549,'Charges Data'!P557)&gt;0,(SUM('Charges Data'!P549,'Charges Data'!P557)/COUNT('Charges Data'!P549,'Charges Data'!P557)),"")</f>
        <v/>
      </c>
      <c r="Q11" s="128">
        <f>IF(COUNT('Charges Data'!Q549,'Charges Data'!Q557)&gt;0,(SUM('Charges Data'!Q549,'Charges Data'!Q557)/COUNT('Charges Data'!Q549,'Charges Data'!Q557)),"")</f>
        <v>24.5</v>
      </c>
      <c r="R11" s="128" t="str">
        <f>IF(COUNT('Charges Data'!R549,'Charges Data'!R557)&gt;0,(SUM('Charges Data'!R549,'Charges Data'!R557)/COUNT('Charges Data'!R549,'Charges Data'!R557)),"")</f>
        <v/>
      </c>
      <c r="S11" s="128" t="str">
        <f>IF(COUNT('Charges Data'!S549,'Charges Data'!S557)&gt;0,(SUM('Charges Data'!S549,'Charges Data'!S557)/COUNT('Charges Data'!S549,'Charges Data'!S557)),"")</f>
        <v/>
      </c>
      <c r="T11" s="128" t="str">
        <f>IF(COUNT('Charges Data'!T549,'Charges Data'!T557)&gt;0,(SUM('Charges Data'!T549,'Charges Data'!T557)/COUNT('Charges Data'!T549,'Charges Data'!T557)),"")</f>
        <v/>
      </c>
      <c r="U11" s="128" t="str">
        <f>IF(COUNT('Charges Data'!U549,'Charges Data'!U557)&gt;0,(SUM('Charges Data'!U549,'Charges Data'!U557)/COUNT('Charges Data'!U549,'Charges Data'!U557)),"")</f>
        <v/>
      </c>
      <c r="V11" s="128" t="str">
        <f>IF(COUNT('Charges Data'!V549,'Charges Data'!V557)&gt;0,(SUM('Charges Data'!V549,'Charges Data'!V557)/COUNT('Charges Data'!V549,'Charges Data'!V557)),"")</f>
        <v/>
      </c>
      <c r="W11" s="128">
        <f>IF(COUNT('Charges Data'!W549,'Charges Data'!W557)&gt;0,(SUM('Charges Data'!W549,'Charges Data'!W557)/COUNT('Charges Data'!W549,'Charges Data'!W557)),"")</f>
        <v>12.75</v>
      </c>
      <c r="X11" s="128" t="str">
        <f>IF(COUNT('Charges Data'!X549,'Charges Data'!X557)&gt;0,(SUM('Charges Data'!X549,'Charges Data'!X557)/COUNT('Charges Data'!X549,'Charges Data'!X557)),"")</f>
        <v/>
      </c>
      <c r="Y11" s="128" t="str">
        <f>IF(COUNT('Charges Data'!Y549,'Charges Data'!Y557)&gt;0,(SUM('Charges Data'!Y549,'Charges Data'!Y557)/COUNT('Charges Data'!Y549,'Charges Data'!Y557)),"")</f>
        <v/>
      </c>
      <c r="Z11" s="128">
        <f>IF(COUNT('Charges Data'!Z549,'Charges Data'!Z557)&gt;0,(SUM('Charges Data'!Z549,'Charges Data'!Z557)/COUNT('Charges Data'!Z549,'Charges Data'!Z557)),"")</f>
        <v>15.45</v>
      </c>
      <c r="AA11" s="128" t="str">
        <f>IF(COUNT('Charges Data'!AA549,'Charges Data'!AA557)&gt;0,(SUM('Charges Data'!AA549,'Charges Data'!AA557)/COUNT('Charges Data'!AA549,'Charges Data'!AA557)),"")</f>
        <v/>
      </c>
      <c r="AB11" s="128">
        <f>IF(COUNT('Charges Data'!AB549,'Charges Data'!AB557)&gt;0,(SUM('Charges Data'!AB549,'Charges Data'!AB557)/COUNT('Charges Data'!AB549,'Charges Data'!AB557)),"")</f>
        <v>13.5</v>
      </c>
      <c r="AC11" s="128">
        <f>IF(COUNT('Charges Data'!AC549,'Charges Data'!AC557)&gt;0,(SUM('Charges Data'!AC549,'Charges Data'!AC557)/COUNT('Charges Data'!AC549,'Charges Data'!AC557)),"")</f>
        <v>12.75</v>
      </c>
      <c r="AD11" s="128" t="str">
        <f>IF(COUNT('Charges Data'!AD549,'Charges Data'!AD557)&gt;0,(SUM('Charges Data'!AD549,'Charges Data'!AD557)/COUNT('Charges Data'!AD549,'Charges Data'!AD557)),"")</f>
        <v/>
      </c>
      <c r="AE11" s="128">
        <f>IF(COUNT('Charges Data'!AE549,'Charges Data'!AE557)&gt;0,(SUM('Charges Data'!AE549,'Charges Data'!AE557)/COUNT('Charges Data'!AE549,'Charges Data'!AE557)),"")</f>
        <v>9</v>
      </c>
      <c r="AF11" s="128" t="str">
        <f>IF(COUNT('Charges Data'!AF549,'Charges Data'!AF557)&gt;0,(SUM('Charges Data'!AF549,'Charges Data'!AF557)/COUNT('Charges Data'!AF549,'Charges Data'!AF557)),"")</f>
        <v/>
      </c>
      <c r="AG11" s="128" t="str">
        <f>IF(COUNT('Charges Data'!AG549,'Charges Data'!AG557)&gt;0,(SUM('Charges Data'!AG549,'Charges Data'!AG557)/COUNT('Charges Data'!AG549,'Charges Data'!AG557)),"")</f>
        <v/>
      </c>
      <c r="AH11" s="128">
        <f>IF(COUNT('Charges Data'!AH549,'Charges Data'!AH557)&gt;0,(SUM('Charges Data'!AH549,'Charges Data'!AH557)/COUNT('Charges Data'!AH549,'Charges Data'!AH557)),"")</f>
        <v>5.5</v>
      </c>
      <c r="AI11" s="128" t="str">
        <f>IF(COUNT('Charges Data'!AI549,'Charges Data'!AI557)&gt;0,(SUM('Charges Data'!AI549,'Charges Data'!AI557)/COUNT('Charges Data'!AI549,'Charges Data'!AI557)),"")</f>
        <v/>
      </c>
      <c r="AJ11" s="128" t="str">
        <f>IF(COUNT('Charges Data'!AJ549,'Charges Data'!AJ557)&gt;0,(SUM('Charges Data'!AJ549,'Charges Data'!AJ557)/COUNT('Charges Data'!AJ549,'Charges Data'!AJ557)),"")</f>
        <v/>
      </c>
      <c r="AK11" s="128" t="str">
        <f>IF(COUNT('Charges Data'!AK549,'Charges Data'!AK557)&gt;0,(SUM('Charges Data'!AK549,'Charges Data'!AK557)/COUNT('Charges Data'!AK549,'Charges Data'!AK557)),"")</f>
        <v/>
      </c>
      <c r="AL11" s="128">
        <f>IF(COUNT('Charges Data'!AL549,'Charges Data'!AL557)&gt;0,(SUM('Charges Data'!AL549,'Charges Data'!AL557)/COUNT('Charges Data'!AL549,'Charges Data'!AL557)),"")</f>
        <v>19.5</v>
      </c>
      <c r="AM11" s="128" t="str">
        <f>IF(COUNT('Charges Data'!AM549,'Charges Data'!AM557)&gt;0,(SUM('Charges Data'!AM549,'Charges Data'!AM557)/COUNT('Charges Data'!AM549,'Charges Data'!AM557)),"")</f>
        <v/>
      </c>
      <c r="AN11" s="128" t="str">
        <f>IF(COUNT('Charges Data'!AN549,'Charges Data'!AN557)&gt;0,(SUM('Charges Data'!AN549,'Charges Data'!AN557)/COUNT('Charges Data'!AN549,'Charges Data'!AN557)),"")</f>
        <v/>
      </c>
      <c r="AO11" s="128" t="str">
        <f>IF(COUNT('Charges Data'!AO549,'Charges Data'!AO557)&gt;0,(SUM('Charges Data'!AO549,'Charges Data'!AO557)/COUNT('Charges Data'!AO549,'Charges Data'!AO557)),"")</f>
        <v/>
      </c>
    </row>
    <row r="12" spans="1:42" ht="20.25" customHeight="1" x14ac:dyDescent="0.25">
      <c r="B12" s="125" t="s">
        <v>161</v>
      </c>
      <c r="C12" s="91" t="s">
        <v>162</v>
      </c>
      <c r="D12" s="91" t="s">
        <v>102</v>
      </c>
      <c r="E12" s="91" t="s">
        <v>23</v>
      </c>
      <c r="F12" s="91">
        <f t="shared" si="0"/>
        <v>8</v>
      </c>
      <c r="G12" s="60">
        <f t="shared" si="1"/>
        <v>8.25</v>
      </c>
      <c r="H12" s="126">
        <f t="shared" si="2"/>
        <v>15.17625</v>
      </c>
      <c r="I12" s="60">
        <f t="shared" si="3"/>
        <v>25.5</v>
      </c>
      <c r="J12" s="128">
        <f>IF(COUNT('Charges Data'!J550,'Charges Data'!J558)&gt;0,(SUM('Charges Data'!J550,'Charges Data'!J558)/COUNT('Charges Data'!J550,'Charges Data'!J558)),"")</f>
        <v>12.21</v>
      </c>
      <c r="K12" s="128" t="str">
        <f>IF(COUNT('Charges Data'!K550,'Charges Data'!K558)&gt;0,(SUM('Charges Data'!K550,'Charges Data'!K558)/COUNT('Charges Data'!K550,'Charges Data'!K558)),"")</f>
        <v/>
      </c>
      <c r="L12" s="128" t="str">
        <f>IF(COUNT('Charges Data'!L550,'Charges Data'!L558)&gt;0,(SUM('Charges Data'!L550,'Charges Data'!L558)/COUNT('Charges Data'!L550,'Charges Data'!L558)),"")</f>
        <v/>
      </c>
      <c r="M12" s="128" t="str">
        <f>IF(COUNT('Charges Data'!M550,'Charges Data'!M558)&gt;0,(SUM('Charges Data'!M550,'Charges Data'!M558)/COUNT('Charges Data'!M550,'Charges Data'!M558)),"")</f>
        <v/>
      </c>
      <c r="N12" s="128">
        <f>IF(COUNT('Charges Data'!N550,'Charges Data'!N558)&gt;0,(SUM('Charges Data'!N550,'Charges Data'!N558)/COUNT('Charges Data'!N550,'Charges Data'!N558)),"")</f>
        <v>21</v>
      </c>
      <c r="O12" s="128" t="str">
        <f>IF(COUNT('Charges Data'!O550,'Charges Data'!O558)&gt;0,(SUM('Charges Data'!O550,'Charges Data'!O558)/COUNT('Charges Data'!O550,'Charges Data'!O558)),"")</f>
        <v/>
      </c>
      <c r="P12" s="128" t="str">
        <f>IF(COUNT('Charges Data'!P550,'Charges Data'!P558)&gt;0,(SUM('Charges Data'!P550,'Charges Data'!P558)/COUNT('Charges Data'!P550,'Charges Data'!P558)),"")</f>
        <v/>
      </c>
      <c r="Q12" s="128" t="str">
        <f>IF(COUNT('Charges Data'!Q550,'Charges Data'!Q558)&gt;0,(SUM('Charges Data'!Q550,'Charges Data'!Q558)/COUNT('Charges Data'!Q550,'Charges Data'!Q558)),"")</f>
        <v/>
      </c>
      <c r="R12" s="128" t="str">
        <f>IF(COUNT('Charges Data'!R550,'Charges Data'!R558)&gt;0,(SUM('Charges Data'!R550,'Charges Data'!R558)/COUNT('Charges Data'!R550,'Charges Data'!R558)),"")</f>
        <v/>
      </c>
      <c r="S12" s="128" t="str">
        <f>IF(COUNT('Charges Data'!S550,'Charges Data'!S558)&gt;0,(SUM('Charges Data'!S550,'Charges Data'!S558)/COUNT('Charges Data'!S550,'Charges Data'!S558)),"")</f>
        <v/>
      </c>
      <c r="T12" s="128" t="str">
        <f>IF(COUNT('Charges Data'!T550,'Charges Data'!T558)&gt;0,(SUM('Charges Data'!T550,'Charges Data'!T558)/COUNT('Charges Data'!T550,'Charges Data'!T558)),"")</f>
        <v/>
      </c>
      <c r="U12" s="128" t="str">
        <f>IF(COUNT('Charges Data'!U550,'Charges Data'!U558)&gt;0,(SUM('Charges Data'!U550,'Charges Data'!U558)/COUNT('Charges Data'!U550,'Charges Data'!U558)),"")</f>
        <v/>
      </c>
      <c r="V12" s="128" t="str">
        <f>IF(COUNT('Charges Data'!V550,'Charges Data'!V558)&gt;0,(SUM('Charges Data'!V550,'Charges Data'!V558)/COUNT('Charges Data'!V550,'Charges Data'!V558)),"")</f>
        <v/>
      </c>
      <c r="W12" s="128">
        <f>IF(COUNT('Charges Data'!W550,'Charges Data'!W558)&gt;0,(SUM('Charges Data'!W550,'Charges Data'!W558)/COUNT('Charges Data'!W550,'Charges Data'!W558)),"")</f>
        <v>12.75</v>
      </c>
      <c r="X12" s="128" t="str">
        <f>IF(COUNT('Charges Data'!X550,'Charges Data'!X558)&gt;0,(SUM('Charges Data'!X550,'Charges Data'!X558)/COUNT('Charges Data'!X550,'Charges Data'!X558)),"")</f>
        <v/>
      </c>
      <c r="Y12" s="128" t="str">
        <f>IF(COUNT('Charges Data'!Y550,'Charges Data'!Y558)&gt;0,(SUM('Charges Data'!Y550,'Charges Data'!Y558)/COUNT('Charges Data'!Y550,'Charges Data'!Y558)),"")</f>
        <v/>
      </c>
      <c r="Z12" s="128">
        <f>IF(COUNT('Charges Data'!Z550,'Charges Data'!Z558)&gt;0,(SUM('Charges Data'!Z550,'Charges Data'!Z558)/COUNT('Charges Data'!Z550,'Charges Data'!Z558)),"")</f>
        <v>15.45</v>
      </c>
      <c r="AA12" s="128" t="str">
        <f>IF(COUNT('Charges Data'!AA550,'Charges Data'!AA558)&gt;0,(SUM('Charges Data'!AA550,'Charges Data'!AA558)/COUNT('Charges Data'!AA550,'Charges Data'!AA558)),"")</f>
        <v/>
      </c>
      <c r="AB12" s="128">
        <f>IF(COUNT('Charges Data'!AB550,'Charges Data'!AB558)&gt;0,(SUM('Charges Data'!AB550,'Charges Data'!AB558)/COUNT('Charges Data'!AB550,'Charges Data'!AB558)),"")</f>
        <v>13.5</v>
      </c>
      <c r="AC12" s="128">
        <f>IF(COUNT('Charges Data'!AC550,'Charges Data'!AC558)&gt;0,(SUM('Charges Data'!AC550,'Charges Data'!AC558)/COUNT('Charges Data'!AC550,'Charges Data'!AC558)),"")</f>
        <v>12.75</v>
      </c>
      <c r="AD12" s="128" t="str">
        <f>IF(COUNT('Charges Data'!AD550,'Charges Data'!AD558)&gt;0,(SUM('Charges Data'!AD550,'Charges Data'!AD558)/COUNT('Charges Data'!AD550,'Charges Data'!AD558)),"")</f>
        <v/>
      </c>
      <c r="AE12" s="128" t="str">
        <f>IF(COUNT('Charges Data'!AE550,'Charges Data'!AE558)&gt;0,(SUM('Charges Data'!AE550,'Charges Data'!AE558)/COUNT('Charges Data'!AE550,'Charges Data'!AE558)),"")</f>
        <v/>
      </c>
      <c r="AF12" s="128" t="str">
        <f>IF(COUNT('Charges Data'!AF550,'Charges Data'!AF558)&gt;0,(SUM('Charges Data'!AF550,'Charges Data'!AF558)/COUNT('Charges Data'!AF550,'Charges Data'!AF558)),"")</f>
        <v/>
      </c>
      <c r="AG12" s="128" t="str">
        <f>IF(COUNT('Charges Data'!AG550,'Charges Data'!AG558)&gt;0,(SUM('Charges Data'!AG550,'Charges Data'!AG558)/COUNT('Charges Data'!AG550,'Charges Data'!AG558)),"")</f>
        <v/>
      </c>
      <c r="AH12" s="128">
        <f>IF(COUNT('Charges Data'!AH550,'Charges Data'!AH558)&gt;0,(SUM('Charges Data'!AH550,'Charges Data'!AH558)/COUNT('Charges Data'!AH550,'Charges Data'!AH558)),"")</f>
        <v>8.25</v>
      </c>
      <c r="AI12" s="128" t="str">
        <f>IF(COUNT('Charges Data'!AI550,'Charges Data'!AI558)&gt;0,(SUM('Charges Data'!AI550,'Charges Data'!AI558)/COUNT('Charges Data'!AI550,'Charges Data'!AI558)),"")</f>
        <v/>
      </c>
      <c r="AJ12" s="128" t="str">
        <f>IF(COUNT('Charges Data'!AJ550,'Charges Data'!AJ558)&gt;0,(SUM('Charges Data'!AJ550,'Charges Data'!AJ558)/COUNT('Charges Data'!AJ550,'Charges Data'!AJ558)),"")</f>
        <v/>
      </c>
      <c r="AK12" s="128" t="str">
        <f>IF(COUNT('Charges Data'!AK550,'Charges Data'!AK558)&gt;0,(SUM('Charges Data'!AK550,'Charges Data'!AK558)/COUNT('Charges Data'!AK550,'Charges Data'!AK558)),"")</f>
        <v/>
      </c>
      <c r="AL12" s="128">
        <f>IF(COUNT('Charges Data'!AL550,'Charges Data'!AL558)&gt;0,(SUM('Charges Data'!AL550,'Charges Data'!AL558)/COUNT('Charges Data'!AL550,'Charges Data'!AL558)),"")</f>
        <v>25.5</v>
      </c>
      <c r="AM12" s="128" t="str">
        <f>IF(COUNT('Charges Data'!AM550,'Charges Data'!AM558)&gt;0,(SUM('Charges Data'!AM550,'Charges Data'!AM558)/COUNT('Charges Data'!AM550,'Charges Data'!AM558)),"")</f>
        <v/>
      </c>
      <c r="AN12" s="128" t="str">
        <f>IF(COUNT('Charges Data'!AN550,'Charges Data'!AN558)&gt;0,(SUM('Charges Data'!AN550,'Charges Data'!AN558)/COUNT('Charges Data'!AN550,'Charges Data'!AN558)),"")</f>
        <v/>
      </c>
      <c r="AO12" s="128" t="str">
        <f>IF(COUNT('Charges Data'!AO550,'Charges Data'!AO558)&gt;0,(SUM('Charges Data'!AO550,'Charges Data'!AO558)/COUNT('Charges Data'!AO550,'Charges Data'!AO558)),"")</f>
        <v/>
      </c>
    </row>
    <row r="13" spans="1:42" ht="20.25" customHeight="1" x14ac:dyDescent="0.25">
      <c r="B13" s="125" t="s">
        <v>161</v>
      </c>
      <c r="C13" s="91" t="s">
        <v>162</v>
      </c>
      <c r="D13" s="91" t="s">
        <v>102</v>
      </c>
      <c r="E13" s="91" t="s">
        <v>143</v>
      </c>
      <c r="F13" s="91">
        <f t="shared" si="0"/>
        <v>8</v>
      </c>
      <c r="G13" s="60">
        <f t="shared" si="1"/>
        <v>7.5</v>
      </c>
      <c r="H13" s="126">
        <f t="shared" si="2"/>
        <v>15.609375</v>
      </c>
      <c r="I13" s="60">
        <f t="shared" si="3"/>
        <v>25.75</v>
      </c>
      <c r="J13" s="128">
        <f>IF(COUNT('Charges Data'!J551,'Charges Data'!J559)&gt;0,(SUM('Charges Data'!J551,'Charges Data'!J559)/COUNT('Charges Data'!J551,'Charges Data'!J559)),"")</f>
        <v>7.5</v>
      </c>
      <c r="K13" s="128" t="str">
        <f>IF(COUNT('Charges Data'!K551,'Charges Data'!K559)&gt;0,(SUM('Charges Data'!K551,'Charges Data'!K559)/COUNT('Charges Data'!K551,'Charges Data'!K559)),"")</f>
        <v/>
      </c>
      <c r="L13" s="128" t="str">
        <f>IF(COUNT('Charges Data'!L551,'Charges Data'!L559)&gt;0,(SUM('Charges Data'!L551,'Charges Data'!L559)/COUNT('Charges Data'!L551,'Charges Data'!L559)),"")</f>
        <v/>
      </c>
      <c r="M13" s="128" t="str">
        <f>IF(COUNT('Charges Data'!M551,'Charges Data'!M559)&gt;0,(SUM('Charges Data'!M551,'Charges Data'!M559)/COUNT('Charges Data'!M551,'Charges Data'!M559)),"")</f>
        <v/>
      </c>
      <c r="N13" s="128">
        <f>IF(COUNT('Charges Data'!N551,'Charges Data'!N559)&gt;0,(SUM('Charges Data'!N551,'Charges Data'!N559)/COUNT('Charges Data'!N551,'Charges Data'!N559)),"")</f>
        <v>12.375</v>
      </c>
      <c r="O13" s="128" t="str">
        <f>IF(COUNT('Charges Data'!O551,'Charges Data'!O559)&gt;0,(SUM('Charges Data'!O551,'Charges Data'!O559)/COUNT('Charges Data'!O551,'Charges Data'!O559)),"")</f>
        <v/>
      </c>
      <c r="P13" s="128" t="str">
        <f>IF(COUNT('Charges Data'!P551,'Charges Data'!P559)&gt;0,(SUM('Charges Data'!P551,'Charges Data'!P559)/COUNT('Charges Data'!P551,'Charges Data'!P559)),"")</f>
        <v/>
      </c>
      <c r="Q13" s="128">
        <f>IF(COUNT('Charges Data'!Q551,'Charges Data'!Q559)&gt;0,(SUM('Charges Data'!Q551,'Charges Data'!Q559)/COUNT('Charges Data'!Q551,'Charges Data'!Q559)),"")</f>
        <v>19.25</v>
      </c>
      <c r="R13" s="128" t="str">
        <f>IF(COUNT('Charges Data'!R551,'Charges Data'!R559)&gt;0,(SUM('Charges Data'!R551,'Charges Data'!R559)/COUNT('Charges Data'!R551,'Charges Data'!R559)),"")</f>
        <v/>
      </c>
      <c r="S13" s="128" t="str">
        <f>IF(COUNT('Charges Data'!S551,'Charges Data'!S559)&gt;0,(SUM('Charges Data'!S551,'Charges Data'!S559)/COUNT('Charges Data'!S551,'Charges Data'!S559)),"")</f>
        <v/>
      </c>
      <c r="T13" s="128" t="str">
        <f>IF(COUNT('Charges Data'!T551,'Charges Data'!T559)&gt;0,(SUM('Charges Data'!T551,'Charges Data'!T559)/COUNT('Charges Data'!T551,'Charges Data'!T559)),"")</f>
        <v/>
      </c>
      <c r="U13" s="128" t="str">
        <f>IF(COUNT('Charges Data'!U551,'Charges Data'!U559)&gt;0,(SUM('Charges Data'!U551,'Charges Data'!U559)/COUNT('Charges Data'!U551,'Charges Data'!U559)),"")</f>
        <v/>
      </c>
      <c r="V13" s="128" t="str">
        <f>IF(COUNT('Charges Data'!V551,'Charges Data'!V559)&gt;0,(SUM('Charges Data'!V551,'Charges Data'!V559)/COUNT('Charges Data'!V551,'Charges Data'!V559)),"")</f>
        <v/>
      </c>
      <c r="W13" s="128">
        <f>IF(COUNT('Charges Data'!W551,'Charges Data'!W559)&gt;0,(SUM('Charges Data'!W551,'Charges Data'!W559)/COUNT('Charges Data'!W551,'Charges Data'!W559)),"")</f>
        <v>12.75</v>
      </c>
      <c r="X13" s="128" t="str">
        <f>IF(COUNT('Charges Data'!X551,'Charges Data'!X559)&gt;0,(SUM('Charges Data'!X551,'Charges Data'!X559)/COUNT('Charges Data'!X551,'Charges Data'!X559)),"")</f>
        <v/>
      </c>
      <c r="Y13" s="128" t="str">
        <f>IF(COUNT('Charges Data'!Y551,'Charges Data'!Y559)&gt;0,(SUM('Charges Data'!Y551,'Charges Data'!Y559)/COUNT('Charges Data'!Y551,'Charges Data'!Y559)),"")</f>
        <v/>
      </c>
      <c r="Z13" s="128">
        <f>IF(COUNT('Charges Data'!Z551,'Charges Data'!Z559)&gt;0,(SUM('Charges Data'!Z551,'Charges Data'!Z559)/COUNT('Charges Data'!Z551,'Charges Data'!Z559)),"")</f>
        <v>25.75</v>
      </c>
      <c r="AA13" s="128" t="str">
        <f>IF(COUNT('Charges Data'!AA551,'Charges Data'!AA559)&gt;0,(SUM('Charges Data'!AA551,'Charges Data'!AA559)/COUNT('Charges Data'!AA551,'Charges Data'!AA559)),"")</f>
        <v/>
      </c>
      <c r="AB13" s="128">
        <f>IF(COUNT('Charges Data'!AB551,'Charges Data'!AB559)&gt;0,(SUM('Charges Data'!AB551,'Charges Data'!AB559)/COUNT('Charges Data'!AB551,'Charges Data'!AB559)),"")</f>
        <v>13.5</v>
      </c>
      <c r="AC13" s="128" t="str">
        <f>IF(COUNT('Charges Data'!AC551,'Charges Data'!AC559)&gt;0,(SUM('Charges Data'!AC551,'Charges Data'!AC559)/COUNT('Charges Data'!AC551,'Charges Data'!AC559)),"")</f>
        <v/>
      </c>
      <c r="AD13" s="128" t="str">
        <f>IF(COUNT('Charges Data'!AD551,'Charges Data'!AD559)&gt;0,(SUM('Charges Data'!AD551,'Charges Data'!AD559)/COUNT('Charges Data'!AD551,'Charges Data'!AD559)),"")</f>
        <v/>
      </c>
      <c r="AE13" s="128" t="str">
        <f>IF(COUNT('Charges Data'!AE551,'Charges Data'!AE559)&gt;0,(SUM('Charges Data'!AE551,'Charges Data'!AE559)/COUNT('Charges Data'!AE551,'Charges Data'!AE559)),"")</f>
        <v/>
      </c>
      <c r="AF13" s="128" t="str">
        <f>IF(COUNT('Charges Data'!AF551,'Charges Data'!AF559)&gt;0,(SUM('Charges Data'!AF551,'Charges Data'!AF559)/COUNT('Charges Data'!AF551,'Charges Data'!AF559)),"")</f>
        <v/>
      </c>
      <c r="AG13" s="128" t="str">
        <f>IF(COUNT('Charges Data'!AG551,'Charges Data'!AG559)&gt;0,(SUM('Charges Data'!AG551,'Charges Data'!AG559)/COUNT('Charges Data'!AG551,'Charges Data'!AG559)),"")</f>
        <v/>
      </c>
      <c r="AH13" s="128">
        <f>IF(COUNT('Charges Data'!AH551,'Charges Data'!AH559)&gt;0,(SUM('Charges Data'!AH551,'Charges Data'!AH559)/COUNT('Charges Data'!AH551,'Charges Data'!AH559)),"")</f>
        <v>8.25</v>
      </c>
      <c r="AI13" s="128" t="str">
        <f>IF(COUNT('Charges Data'!AI551,'Charges Data'!AI559)&gt;0,(SUM('Charges Data'!AI551,'Charges Data'!AI559)/COUNT('Charges Data'!AI551,'Charges Data'!AI559)),"")</f>
        <v/>
      </c>
      <c r="AJ13" s="128" t="str">
        <f>IF(COUNT('Charges Data'!AJ551,'Charges Data'!AJ559)&gt;0,(SUM('Charges Data'!AJ551,'Charges Data'!AJ559)/COUNT('Charges Data'!AJ551,'Charges Data'!AJ559)),"")</f>
        <v/>
      </c>
      <c r="AK13" s="128" t="str">
        <f>IF(COUNT('Charges Data'!AK551,'Charges Data'!AK559)&gt;0,(SUM('Charges Data'!AK551,'Charges Data'!AK559)/COUNT('Charges Data'!AK551,'Charges Data'!AK559)),"")</f>
        <v/>
      </c>
      <c r="AL13" s="128">
        <f>IF(COUNT('Charges Data'!AL551,'Charges Data'!AL559)&gt;0,(SUM('Charges Data'!AL551,'Charges Data'!AL559)/COUNT('Charges Data'!AL551,'Charges Data'!AL559)),"")</f>
        <v>25.5</v>
      </c>
      <c r="AM13" s="128" t="str">
        <f>IF(COUNT('Charges Data'!AM551,'Charges Data'!AM559)&gt;0,(SUM('Charges Data'!AM551,'Charges Data'!AM559)/COUNT('Charges Data'!AM551,'Charges Data'!AM559)),"")</f>
        <v/>
      </c>
      <c r="AN13" s="128" t="str">
        <f>IF(COUNT('Charges Data'!AN551,'Charges Data'!AN559)&gt;0,(SUM('Charges Data'!AN551,'Charges Data'!AN559)/COUNT('Charges Data'!AN551,'Charges Data'!AN559)),"")</f>
        <v/>
      </c>
      <c r="AO13" s="128" t="str">
        <f>IF(COUNT('Charges Data'!AO551,'Charges Data'!AO559)&gt;0,(SUM('Charges Data'!AO551,'Charges Data'!AO559)/COUNT('Charges Data'!AO551,'Charges Data'!AO559)),"")</f>
        <v/>
      </c>
    </row>
    <row r="14" spans="1:42" ht="20.25" customHeight="1" x14ac:dyDescent="0.35">
      <c r="B14" s="125" t="s">
        <v>164</v>
      </c>
      <c r="C14" s="91" t="s">
        <v>162</v>
      </c>
      <c r="D14" s="91" t="s">
        <v>95</v>
      </c>
      <c r="E14" s="91" t="s">
        <v>163</v>
      </c>
      <c r="F14" s="91">
        <f t="shared" si="0"/>
        <v>29</v>
      </c>
      <c r="G14" s="60">
        <f t="shared" si="1"/>
        <v>38.4</v>
      </c>
      <c r="H14" s="126">
        <f t="shared" si="2"/>
        <v>51.006149425287347</v>
      </c>
      <c r="I14" s="60">
        <f t="shared" si="3"/>
        <v>86.625</v>
      </c>
      <c r="J14" s="128">
        <f>IF(COUNT('Charges Data'!J560,'Charges Data'!J568,'Charges Data'!J576)&gt;0,(SUM('Charges Data'!J560,'Charges Data'!J568,'Charges Data'!J576)/COUNT('Charges Data'!J560,'Charges Data'!J568,'Charges Data'!J576)),"")</f>
        <v>43.82</v>
      </c>
      <c r="K14" s="128">
        <f>IF(COUNT('Charges Data'!K560,'Charges Data'!K568,'Charges Data'!K576)&gt;0,(SUM('Charges Data'!K560,'Charges Data'!K568,'Charges Data'!K576)/COUNT('Charges Data'!K560,'Charges Data'!K568,'Charges Data'!K576)),"")</f>
        <v>46.666666666666664</v>
      </c>
      <c r="L14" s="128" t="str">
        <f>IF(COUNT('Charges Data'!L560,'Charges Data'!L568,'Charges Data'!L576)&gt;0,(SUM('Charges Data'!L560,'Charges Data'!L568,'Charges Data'!L576)/COUNT('Charges Data'!L560,'Charges Data'!L568,'Charges Data'!L576)),"")</f>
        <v/>
      </c>
      <c r="M14" s="128">
        <f>IF(COUNT('Charges Data'!M560,'Charges Data'!M568,'Charges Data'!M576)&gt;0,(SUM('Charges Data'!M560,'Charges Data'!M568,'Charges Data'!M576)/COUNT('Charges Data'!M560,'Charges Data'!M568,'Charges Data'!M576)),"")</f>
        <v>46</v>
      </c>
      <c r="N14" s="128">
        <f>IF(COUNT('Charges Data'!N560,'Charges Data'!N568,'Charges Data'!N576)&gt;0,(SUM('Charges Data'!N560,'Charges Data'!N568,'Charges Data'!N576)/COUNT('Charges Data'!N560,'Charges Data'!N568,'Charges Data'!N576)),"")</f>
        <v>62.25</v>
      </c>
      <c r="O14" s="128">
        <f>IF(COUNT('Charges Data'!O560,'Charges Data'!O568,'Charges Data'!O576)&gt;0,(SUM('Charges Data'!O560,'Charges Data'!O568,'Charges Data'!O576)/COUNT('Charges Data'!O560,'Charges Data'!O568,'Charges Data'!O576)),"")</f>
        <v>46.5</v>
      </c>
      <c r="P14" s="128">
        <f>IF(COUNT('Charges Data'!P560,'Charges Data'!P568,'Charges Data'!P576)&gt;0,(SUM('Charges Data'!P560,'Charges Data'!P568,'Charges Data'!P576)/COUNT('Charges Data'!P560,'Charges Data'!P568,'Charges Data'!P576)),"")</f>
        <v>56.7</v>
      </c>
      <c r="Q14" s="128">
        <f>IF(COUNT('Charges Data'!Q560,'Charges Data'!Q568,'Charges Data'!Q576)&gt;0,(SUM('Charges Data'!Q560,'Charges Data'!Q568,'Charges Data'!Q576)/COUNT('Charges Data'!Q560,'Charges Data'!Q568,'Charges Data'!Q576)),"")</f>
        <v>60</v>
      </c>
      <c r="R14" s="128">
        <f>IF(COUNT('Charges Data'!R560,'Charges Data'!R568,'Charges Data'!R576)&gt;0,(SUM('Charges Data'!R560,'Charges Data'!R568,'Charges Data'!R576)/COUNT('Charges Data'!R560,'Charges Data'!R568,'Charges Data'!R576)),"")</f>
        <v>46.2</v>
      </c>
      <c r="S14" s="128">
        <f>IF(COUNT('Charges Data'!S560,'Charges Data'!S568,'Charges Data'!S576)&gt;0,(SUM('Charges Data'!S560,'Charges Data'!S568,'Charges Data'!S576)/COUNT('Charges Data'!S560,'Charges Data'!S568,'Charges Data'!S576)),"")</f>
        <v>46.800000000000004</v>
      </c>
      <c r="T14" s="128">
        <f>IF(COUNT('Charges Data'!T560,'Charges Data'!T568,'Charges Data'!T576)&gt;0,(SUM('Charges Data'!T560,'Charges Data'!T568,'Charges Data'!T576)/COUNT('Charges Data'!T560,'Charges Data'!T568,'Charges Data'!T576)),"")</f>
        <v>38.849999999999994</v>
      </c>
      <c r="U14" s="128">
        <f>IF(COUNT('Charges Data'!U560,'Charges Data'!U568,'Charges Data'!U576)&gt;0,(SUM('Charges Data'!U560,'Charges Data'!U568,'Charges Data'!U576)/COUNT('Charges Data'!U560,'Charges Data'!U568,'Charges Data'!U576)),"")</f>
        <v>68.2</v>
      </c>
      <c r="V14" s="128">
        <f>IF(COUNT('Charges Data'!V560,'Charges Data'!V568,'Charges Data'!V576)&gt;0,(SUM('Charges Data'!V560,'Charges Data'!V568,'Charges Data'!V576)/COUNT('Charges Data'!V560,'Charges Data'!V568,'Charges Data'!V576)),"")</f>
        <v>86.625</v>
      </c>
      <c r="W14" s="128">
        <f>IF(COUNT('Charges Data'!W560,'Charges Data'!W568,'Charges Data'!W576)&gt;0,(SUM('Charges Data'!W560,'Charges Data'!W568,'Charges Data'!W576)/COUNT('Charges Data'!W560,'Charges Data'!W568,'Charges Data'!W576)),"")</f>
        <v>60</v>
      </c>
      <c r="X14" s="128">
        <f>IF(COUNT('Charges Data'!X560,'Charges Data'!X568,'Charges Data'!X576)&gt;0,(SUM('Charges Data'!X560,'Charges Data'!X568,'Charges Data'!X576)/COUNT('Charges Data'!X560,'Charges Data'!X568,'Charges Data'!X576)),"")</f>
        <v>54</v>
      </c>
      <c r="Y14" s="128">
        <f>IF(COUNT('Charges Data'!Y560,'Charges Data'!Y568,'Charges Data'!Y576)&gt;0,(SUM('Charges Data'!Y560,'Charges Data'!Y568,'Charges Data'!Y576)/COUNT('Charges Data'!Y560,'Charges Data'!Y568,'Charges Data'!Y576)),"")</f>
        <v>57.5</v>
      </c>
      <c r="Z14" s="128">
        <f>IF(COUNT('Charges Data'!Z560,'Charges Data'!Z568,'Charges Data'!Z576)&gt;0,(SUM('Charges Data'!Z560,'Charges Data'!Z568,'Charges Data'!Z576)/COUNT('Charges Data'!Z560,'Charges Data'!Z568,'Charges Data'!Z576)),"")</f>
        <v>57.1</v>
      </c>
      <c r="AA14" s="128">
        <f>IF(COUNT('Charges Data'!AA560,'Charges Data'!AA568,'Charges Data'!AA576)&gt;0,(SUM('Charges Data'!AA560,'Charges Data'!AA568,'Charges Data'!AA576)/COUNT('Charges Data'!AA560,'Charges Data'!AA568,'Charges Data'!AA576)),"")</f>
        <v>38.4</v>
      </c>
      <c r="AB14" s="128">
        <f>IF(COUNT('Charges Data'!AB560,'Charges Data'!AB568,'Charges Data'!AB576)&gt;0,(SUM('Charges Data'!AB560,'Charges Data'!AB568,'Charges Data'!AB576)/COUNT('Charges Data'!AB560,'Charges Data'!AB568,'Charges Data'!AB576)),"")</f>
        <v>46</v>
      </c>
      <c r="AC14" s="128">
        <f>IF(COUNT('Charges Data'!AC560,'Charges Data'!AC568,'Charges Data'!AC576)&gt;0,(SUM('Charges Data'!AC560,'Charges Data'!AC568,'Charges Data'!AC576)/COUNT('Charges Data'!AC560,'Charges Data'!AC568,'Charges Data'!AC576)),"")</f>
        <v>47.666666666666664</v>
      </c>
      <c r="AD14" s="128">
        <f>IF(COUNT('Charges Data'!AD560,'Charges Data'!AD568,'Charges Data'!AD576)&gt;0,(SUM('Charges Data'!AD560,'Charges Data'!AD568,'Charges Data'!AD576)/COUNT('Charges Data'!AD560,'Charges Data'!AD568,'Charges Data'!AD576)),"")</f>
        <v>40</v>
      </c>
      <c r="AE14" s="128">
        <f>IF(COUNT('Charges Data'!AE560,'Charges Data'!AE568,'Charges Data'!AE576)&gt;0,(SUM('Charges Data'!AE560,'Charges Data'!AE568,'Charges Data'!AE576)/COUNT('Charges Data'!AE560,'Charges Data'!AE568,'Charges Data'!AE576)),"")</f>
        <v>48</v>
      </c>
      <c r="AF14" s="128">
        <f>IF(COUNT('Charges Data'!AF560,'Charges Data'!AF568,'Charges Data'!AF576)&gt;0,(SUM('Charges Data'!AF560,'Charges Data'!AF568,'Charges Data'!AF576)/COUNT('Charges Data'!AF560,'Charges Data'!AF568,'Charges Data'!AF576)),"")</f>
        <v>44.800000000000004</v>
      </c>
      <c r="AG14" s="128">
        <f>IF(COUNT('Charges Data'!AG560,'Charges Data'!AG568,'Charges Data'!AG576)&gt;0,(SUM('Charges Data'!AG560,'Charges Data'!AG568,'Charges Data'!AG576)/COUNT('Charges Data'!AG560,'Charges Data'!AG568,'Charges Data'!AG576)),"")</f>
        <v>51.800000000000004</v>
      </c>
      <c r="AH14" s="128" t="str">
        <f>IF(COUNT('Charges Data'!AH560,'Charges Data'!AH568,'Charges Data'!AH576)&gt;0,(SUM('Charges Data'!AH560,'Charges Data'!AH568,'Charges Data'!AH576)/COUNT('Charges Data'!AH560,'Charges Data'!AH568,'Charges Data'!AH576)),"")</f>
        <v/>
      </c>
      <c r="AI14" s="128">
        <f>IF(COUNT('Charges Data'!AI560,'Charges Data'!AI568,'Charges Data'!AI576)&gt;0,(SUM('Charges Data'!AI560,'Charges Data'!AI568,'Charges Data'!AI576)/COUNT('Charges Data'!AI560,'Charges Data'!AI568,'Charges Data'!AI576)),"")</f>
        <v>41.125</v>
      </c>
      <c r="AJ14" s="128">
        <f>IF(COUNT('Charges Data'!AJ560,'Charges Data'!AJ568,'Charges Data'!AJ576)&gt;0,(SUM('Charges Data'!AJ560,'Charges Data'!AJ568,'Charges Data'!AJ576)/COUNT('Charges Data'!AJ560,'Charges Data'!AJ568,'Charges Data'!AJ576)),"")</f>
        <v>39</v>
      </c>
      <c r="AK14" s="128">
        <f>IF(COUNT('Charges Data'!AK560,'Charges Data'!AK568,'Charges Data'!AK576)&gt;0,(SUM('Charges Data'!AK560,'Charges Data'!AK568,'Charges Data'!AK576)/COUNT('Charges Data'!AK560,'Charges Data'!AK568,'Charges Data'!AK576)),"")</f>
        <v>48.174999999999997</v>
      </c>
      <c r="AL14" s="128">
        <f>IF(COUNT('Charges Data'!AL560,'Charges Data'!AL568,'Charges Data'!AL576)&gt;0,(SUM('Charges Data'!AL560,'Charges Data'!AL568,'Charges Data'!AL576)/COUNT('Charges Data'!AL560,'Charges Data'!AL568,'Charges Data'!AL576)),"")</f>
        <v>61</v>
      </c>
      <c r="AM14" s="128" t="str">
        <f>IF(COUNT('Charges Data'!AM560,'Charges Data'!AM568,'Charges Data'!AM576)&gt;0,(SUM('Charges Data'!AM560,'Charges Data'!AM568,'Charges Data'!AM576)/COUNT('Charges Data'!AM560,'Charges Data'!AM568,'Charges Data'!AM576)),"")</f>
        <v/>
      </c>
      <c r="AN14" s="128">
        <f>IF(COUNT('Charges Data'!AN560,'Charges Data'!AN568,'Charges Data'!AN576)&gt;0,(SUM('Charges Data'!AN560,'Charges Data'!AN568,'Charges Data'!AN576)/COUNT('Charges Data'!AN560,'Charges Data'!AN568,'Charges Data'!AN576)),"")</f>
        <v>50</v>
      </c>
      <c r="AO14" s="128">
        <f>IF(COUNT('Charges Data'!AO560,'Charges Data'!AO568,'Charges Data'!AO576)&gt;0,(SUM('Charges Data'!AO560,'Charges Data'!AO568,'Charges Data'!AO576)/COUNT('Charges Data'!AO560,'Charges Data'!AO568,'Charges Data'!AO576)),"")</f>
        <v>46</v>
      </c>
      <c r="AP14" s="14"/>
    </row>
    <row r="15" spans="1:42" ht="20.25" customHeight="1" x14ac:dyDescent="0.25">
      <c r="B15" s="125" t="s">
        <v>164</v>
      </c>
      <c r="C15" s="91" t="s">
        <v>162</v>
      </c>
      <c r="D15" s="91" t="s">
        <v>95</v>
      </c>
      <c r="E15" s="91" t="s">
        <v>17</v>
      </c>
      <c r="F15" s="91">
        <f t="shared" si="0"/>
        <v>26</v>
      </c>
      <c r="G15" s="60">
        <f t="shared" si="1"/>
        <v>20.825000000000003</v>
      </c>
      <c r="H15" s="126">
        <f t="shared" si="2"/>
        <v>33.960705128205127</v>
      </c>
      <c r="I15" s="60">
        <f t="shared" si="3"/>
        <v>49</v>
      </c>
      <c r="J15" s="128">
        <f>IF(COUNT('Charges Data'!J561,'Charges Data'!J569,'Charges Data'!J577)&gt;0,(SUM('Charges Data'!J561,'Charges Data'!J569,'Charges Data'!J577)/COUNT('Charges Data'!J561,'Charges Data'!J569,'Charges Data'!J577)),"")</f>
        <v>28.495000000000001</v>
      </c>
      <c r="K15" s="128">
        <f>IF(COUNT('Charges Data'!K561,'Charges Data'!K569,'Charges Data'!K577)&gt;0,(SUM('Charges Data'!K561,'Charges Data'!K569,'Charges Data'!K577)/COUNT('Charges Data'!K561,'Charges Data'!K569,'Charges Data'!K577)),"")</f>
        <v>30</v>
      </c>
      <c r="L15" s="128" t="str">
        <f>IF(COUNT('Charges Data'!L561,'Charges Data'!L569,'Charges Data'!L577)&gt;0,(SUM('Charges Data'!L561,'Charges Data'!L569,'Charges Data'!L577)/COUNT('Charges Data'!L561,'Charges Data'!L569,'Charges Data'!L577)),"")</f>
        <v/>
      </c>
      <c r="M15" s="128" t="str">
        <f>IF(COUNT('Charges Data'!M561,'Charges Data'!M569,'Charges Data'!M577)&gt;0,(SUM('Charges Data'!M561,'Charges Data'!M569,'Charges Data'!M577)/COUNT('Charges Data'!M561,'Charges Data'!M569,'Charges Data'!M577)),"")</f>
        <v/>
      </c>
      <c r="N15" s="128">
        <f>IF(COUNT('Charges Data'!N561,'Charges Data'!N569,'Charges Data'!N577)&gt;0,(SUM('Charges Data'!N561,'Charges Data'!N569,'Charges Data'!N577)/COUNT('Charges Data'!N561,'Charges Data'!N569,'Charges Data'!N577)),"")</f>
        <v>31.125</v>
      </c>
      <c r="O15" s="128">
        <f>IF(COUNT('Charges Data'!O561,'Charges Data'!O569,'Charges Data'!O577)&gt;0,(SUM('Charges Data'!O561,'Charges Data'!O569,'Charges Data'!O577)/COUNT('Charges Data'!O561,'Charges Data'!O569,'Charges Data'!O577)),"")</f>
        <v>34.5</v>
      </c>
      <c r="P15" s="128" t="str">
        <f>IF(COUNT('Charges Data'!P561,'Charges Data'!P569,'Charges Data'!P577)&gt;0,(SUM('Charges Data'!P561,'Charges Data'!P569,'Charges Data'!P577)/COUNT('Charges Data'!P561,'Charges Data'!P569,'Charges Data'!P577)),"")</f>
        <v/>
      </c>
      <c r="Q15" s="128">
        <f>IF(COUNT('Charges Data'!Q561,'Charges Data'!Q569,'Charges Data'!Q577)&gt;0,(SUM('Charges Data'!Q561,'Charges Data'!Q569,'Charges Data'!Q577)/COUNT('Charges Data'!Q561,'Charges Data'!Q569,'Charges Data'!Q577)),"")</f>
        <v>45.333333333333336</v>
      </c>
      <c r="R15" s="128">
        <f>IF(COUNT('Charges Data'!R561,'Charges Data'!R569,'Charges Data'!R577)&gt;0,(SUM('Charges Data'!R561,'Charges Data'!R569,'Charges Data'!R577)/COUNT('Charges Data'!R561,'Charges Data'!R569,'Charges Data'!R577)),"")</f>
        <v>34.1</v>
      </c>
      <c r="S15" s="128">
        <f>IF(COUNT('Charges Data'!S561,'Charges Data'!S569,'Charges Data'!S577)&gt;0,(SUM('Charges Data'!S561,'Charges Data'!S569,'Charges Data'!S577)/COUNT('Charges Data'!S561,'Charges Data'!S569,'Charges Data'!S577)),"")</f>
        <v>35.199999999999996</v>
      </c>
      <c r="T15" s="128">
        <f>IF(COUNT('Charges Data'!T561,'Charges Data'!T569,'Charges Data'!T577)&gt;0,(SUM('Charges Data'!T561,'Charges Data'!T569,'Charges Data'!T577)/COUNT('Charges Data'!T561,'Charges Data'!T569,'Charges Data'!T577)),"")</f>
        <v>26.950000000000003</v>
      </c>
      <c r="U15" s="128">
        <f>IF(COUNT('Charges Data'!U561,'Charges Data'!U569,'Charges Data'!U577)&gt;0,(SUM('Charges Data'!U561,'Charges Data'!U569,'Charges Data'!U577)/COUNT('Charges Data'!U561,'Charges Data'!U569,'Charges Data'!U577)),"")</f>
        <v>49</v>
      </c>
      <c r="V15" s="128">
        <f>IF(COUNT('Charges Data'!V561,'Charges Data'!V569,'Charges Data'!V577)&gt;0,(SUM('Charges Data'!V561,'Charges Data'!V569,'Charges Data'!V577)/COUNT('Charges Data'!V561,'Charges Data'!V569,'Charges Data'!V577)),"")</f>
        <v>44.1</v>
      </c>
      <c r="W15" s="128">
        <f>IF(COUNT('Charges Data'!W561,'Charges Data'!W569,'Charges Data'!W577)&gt;0,(SUM('Charges Data'!W561,'Charges Data'!W569,'Charges Data'!W577)/COUNT('Charges Data'!W561,'Charges Data'!W569,'Charges Data'!W577)),"")</f>
        <v>42</v>
      </c>
      <c r="X15" s="128">
        <f>IF(COUNT('Charges Data'!X561,'Charges Data'!X569,'Charges Data'!X577)&gt;0,(SUM('Charges Data'!X561,'Charges Data'!X569,'Charges Data'!X577)/COUNT('Charges Data'!X561,'Charges Data'!X569,'Charges Data'!X577)),"")</f>
        <v>34</v>
      </c>
      <c r="Y15" s="128">
        <f>IF(COUNT('Charges Data'!Y561,'Charges Data'!Y569,'Charges Data'!Y577)&gt;0,(SUM('Charges Data'!Y561,'Charges Data'!Y569,'Charges Data'!Y577)/COUNT('Charges Data'!Y561,'Charges Data'!Y569,'Charges Data'!Y577)),"")</f>
        <v>40.299999999999997</v>
      </c>
      <c r="Z15" s="128">
        <f>IF(COUNT('Charges Data'!Z561,'Charges Data'!Z569,'Charges Data'!Z577)&gt;0,(SUM('Charges Data'!Z561,'Charges Data'!Z569,'Charges Data'!Z577)/COUNT('Charges Data'!Z561,'Charges Data'!Z569,'Charges Data'!Z577)),"")</f>
        <v>34.25</v>
      </c>
      <c r="AA15" s="128" t="str">
        <f>IF(COUNT('Charges Data'!AA561,'Charges Data'!AA569,'Charges Data'!AA577)&gt;0,(SUM('Charges Data'!AA561,'Charges Data'!AA569,'Charges Data'!AA577)/COUNT('Charges Data'!AA561,'Charges Data'!AA569,'Charges Data'!AA577)),"")</f>
        <v/>
      </c>
      <c r="AB15" s="128">
        <f>IF(COUNT('Charges Data'!AB561,'Charges Data'!AB569,'Charges Data'!AB577)&gt;0,(SUM('Charges Data'!AB561,'Charges Data'!AB569,'Charges Data'!AB577)/COUNT('Charges Data'!AB561,'Charges Data'!AB569,'Charges Data'!AB577)),"")</f>
        <v>23</v>
      </c>
      <c r="AC15" s="128">
        <f>IF(COUNT('Charges Data'!AC561,'Charges Data'!AC569,'Charges Data'!AC577)&gt;0,(SUM('Charges Data'!AC561,'Charges Data'!AC569,'Charges Data'!AC577)/COUNT('Charges Data'!AC561,'Charges Data'!AC569,'Charges Data'!AC577)),"")</f>
        <v>24.5</v>
      </c>
      <c r="AD15" s="128">
        <f>IF(COUNT('Charges Data'!AD561,'Charges Data'!AD569,'Charges Data'!AD577)&gt;0,(SUM('Charges Data'!AD561,'Charges Data'!AD569,'Charges Data'!AD577)/COUNT('Charges Data'!AD561,'Charges Data'!AD569,'Charges Data'!AD577)),"")</f>
        <v>28</v>
      </c>
      <c r="AE15" s="128">
        <f>IF(COUNT('Charges Data'!AE561,'Charges Data'!AE569,'Charges Data'!AE577)&gt;0,(SUM('Charges Data'!AE561,'Charges Data'!AE569,'Charges Data'!AE577)/COUNT('Charges Data'!AE561,'Charges Data'!AE569,'Charges Data'!AE577)),"")</f>
        <v>24</v>
      </c>
      <c r="AF15" s="128">
        <f>IF(COUNT('Charges Data'!AF561,'Charges Data'!AF569,'Charges Data'!AF577)&gt;0,(SUM('Charges Data'!AF561,'Charges Data'!AF569,'Charges Data'!AF577)/COUNT('Charges Data'!AF561,'Charges Data'!AF569,'Charges Data'!AF577)),"")</f>
        <v>44.8</v>
      </c>
      <c r="AG15" s="128">
        <f>IF(COUNT('Charges Data'!AG561,'Charges Data'!AG569,'Charges Data'!AG577)&gt;0,(SUM('Charges Data'!AG561,'Charges Data'!AG569,'Charges Data'!AG577)/COUNT('Charges Data'!AG561,'Charges Data'!AG569,'Charges Data'!AG577)),"")</f>
        <v>41.4</v>
      </c>
      <c r="AH15" s="128" t="str">
        <f>IF(COUNT('Charges Data'!AH561,'Charges Data'!AH569,'Charges Data'!AH577)&gt;0,(SUM('Charges Data'!AH561,'Charges Data'!AH569,'Charges Data'!AH577)/COUNT('Charges Data'!AH561,'Charges Data'!AH569,'Charges Data'!AH577)),"")</f>
        <v/>
      </c>
      <c r="AI15" s="128">
        <f>IF(COUNT('Charges Data'!AI561,'Charges Data'!AI569,'Charges Data'!AI577)&gt;0,(SUM('Charges Data'!AI561,'Charges Data'!AI569,'Charges Data'!AI577)/COUNT('Charges Data'!AI561,'Charges Data'!AI569,'Charges Data'!AI577)),"")</f>
        <v>20.825000000000003</v>
      </c>
      <c r="AJ15" s="128">
        <f>IF(COUNT('Charges Data'!AJ561,'Charges Data'!AJ569,'Charges Data'!AJ577)&gt;0,(SUM('Charges Data'!AJ561,'Charges Data'!AJ569,'Charges Data'!AJ577)/COUNT('Charges Data'!AJ561,'Charges Data'!AJ569,'Charges Data'!AJ577)),"")</f>
        <v>39</v>
      </c>
      <c r="AK15" s="128">
        <f>IF(COUNT('Charges Data'!AK561,'Charges Data'!AK569,'Charges Data'!AK577)&gt;0,(SUM('Charges Data'!AK561,'Charges Data'!AK569,'Charges Data'!AK577)/COUNT('Charges Data'!AK561,'Charges Data'!AK569,'Charges Data'!AK577)),"")</f>
        <v>24.1</v>
      </c>
      <c r="AL15" s="128">
        <f>IF(COUNT('Charges Data'!AL561,'Charges Data'!AL569,'Charges Data'!AL577)&gt;0,(SUM('Charges Data'!AL561,'Charges Data'!AL569,'Charges Data'!AL577)/COUNT('Charges Data'!AL561,'Charges Data'!AL569,'Charges Data'!AL577)),"")</f>
        <v>46</v>
      </c>
      <c r="AM15" s="128" t="str">
        <f>IF(COUNT('Charges Data'!AM561,'Charges Data'!AM569,'Charges Data'!AM577)&gt;0,(SUM('Charges Data'!AM561,'Charges Data'!AM569,'Charges Data'!AM577)/COUNT('Charges Data'!AM561,'Charges Data'!AM569,'Charges Data'!AM577)),"")</f>
        <v/>
      </c>
      <c r="AN15" s="128">
        <f>IF(COUNT('Charges Data'!AN561,'Charges Data'!AN569,'Charges Data'!AN577)&gt;0,(SUM('Charges Data'!AN561,'Charges Data'!AN569,'Charges Data'!AN577)/COUNT('Charges Data'!AN561,'Charges Data'!AN569,'Charges Data'!AN577)),"")</f>
        <v>35</v>
      </c>
      <c r="AO15" s="128">
        <f>IF(COUNT('Charges Data'!AO561,'Charges Data'!AO569,'Charges Data'!AO577)&gt;0,(SUM('Charges Data'!AO561,'Charges Data'!AO569,'Charges Data'!AO577)/COUNT('Charges Data'!AO561,'Charges Data'!AO569,'Charges Data'!AO577)),"")</f>
        <v>23</v>
      </c>
    </row>
    <row r="16" spans="1:42" ht="20.25" customHeight="1" x14ac:dyDescent="0.25">
      <c r="B16" s="125" t="s">
        <v>164</v>
      </c>
      <c r="C16" s="91" t="s">
        <v>162</v>
      </c>
      <c r="D16" s="91" t="s">
        <v>95</v>
      </c>
      <c r="E16" s="91" t="s">
        <v>23</v>
      </c>
      <c r="F16" s="91">
        <f t="shared" si="0"/>
        <v>22</v>
      </c>
      <c r="G16" s="60">
        <f t="shared" si="1"/>
        <v>20.825000000000003</v>
      </c>
      <c r="H16" s="126">
        <f t="shared" si="2"/>
        <v>38.790681818181817</v>
      </c>
      <c r="I16" s="60">
        <f t="shared" si="3"/>
        <v>61</v>
      </c>
      <c r="J16" s="128">
        <f>IF(COUNT('Charges Data'!J562,'Charges Data'!J570,'Charges Data'!J578)&gt;0,(SUM('Charges Data'!J562,'Charges Data'!J570,'Charges Data'!J578)/COUNT('Charges Data'!J562,'Charges Data'!J570,'Charges Data'!J578)),"")</f>
        <v>28.495000000000001</v>
      </c>
      <c r="K16" s="128">
        <f>IF(COUNT('Charges Data'!K562,'Charges Data'!K570,'Charges Data'!K578)&gt;0,(SUM('Charges Data'!K562,'Charges Data'!K570,'Charges Data'!K578)/COUNT('Charges Data'!K562,'Charges Data'!K570,'Charges Data'!K578)),"")</f>
        <v>30</v>
      </c>
      <c r="L16" s="128" t="str">
        <f>IF(COUNT('Charges Data'!L562,'Charges Data'!L570,'Charges Data'!L578)&gt;0,(SUM('Charges Data'!L562,'Charges Data'!L570,'Charges Data'!L578)/COUNT('Charges Data'!L562,'Charges Data'!L570,'Charges Data'!L578)),"")</f>
        <v/>
      </c>
      <c r="M16" s="128">
        <f>IF(COUNT('Charges Data'!M562,'Charges Data'!M570,'Charges Data'!M578)&gt;0,(SUM('Charges Data'!M562,'Charges Data'!M570,'Charges Data'!M578)/COUNT('Charges Data'!M562,'Charges Data'!M570,'Charges Data'!M578)),"")</f>
        <v>32.75</v>
      </c>
      <c r="N16" s="128">
        <f>IF(COUNT('Charges Data'!N562,'Charges Data'!N570,'Charges Data'!N578)&gt;0,(SUM('Charges Data'!N562,'Charges Data'!N570,'Charges Data'!N578)/COUNT('Charges Data'!N562,'Charges Data'!N570,'Charges Data'!N578)),"")</f>
        <v>52.875</v>
      </c>
      <c r="O16" s="128">
        <f>IF(COUNT('Charges Data'!O562,'Charges Data'!O570,'Charges Data'!O578)&gt;0,(SUM('Charges Data'!O562,'Charges Data'!O570,'Charges Data'!O578)/COUNT('Charges Data'!O562,'Charges Data'!O570,'Charges Data'!O578)),"")</f>
        <v>34.5</v>
      </c>
      <c r="P16" s="128" t="str">
        <f>IF(COUNT('Charges Data'!P562,'Charges Data'!P570,'Charges Data'!P578)&gt;0,(SUM('Charges Data'!P562,'Charges Data'!P570,'Charges Data'!P578)/COUNT('Charges Data'!P562,'Charges Data'!P570,'Charges Data'!P578)),"")</f>
        <v/>
      </c>
      <c r="Q16" s="128" t="str">
        <f>IF(COUNT('Charges Data'!Q562,'Charges Data'!Q570,'Charges Data'!Q578)&gt;0,(SUM('Charges Data'!Q562,'Charges Data'!Q570,'Charges Data'!Q578)/COUNT('Charges Data'!Q562,'Charges Data'!Q570,'Charges Data'!Q578)),"")</f>
        <v/>
      </c>
      <c r="R16" s="128">
        <f>IF(COUNT('Charges Data'!R562,'Charges Data'!R570,'Charges Data'!R578)&gt;0,(SUM('Charges Data'!R562,'Charges Data'!R570,'Charges Data'!R578)/COUNT('Charges Data'!R562,'Charges Data'!R570,'Charges Data'!R578)),"")</f>
        <v>34.1</v>
      </c>
      <c r="S16" s="128">
        <f>IF(COUNT('Charges Data'!S562,'Charges Data'!S570,'Charges Data'!S578)&gt;0,(SUM('Charges Data'!S562,'Charges Data'!S570,'Charges Data'!S578)/COUNT('Charges Data'!S562,'Charges Data'!S570,'Charges Data'!S578)),"")</f>
        <v>46.800000000000004</v>
      </c>
      <c r="T16" s="128" t="str">
        <f>IF(COUNT('Charges Data'!T562,'Charges Data'!T570,'Charges Data'!T578)&gt;0,(SUM('Charges Data'!T562,'Charges Data'!T570,'Charges Data'!T578)/COUNT('Charges Data'!T562,'Charges Data'!T570,'Charges Data'!T578)),"")</f>
        <v/>
      </c>
      <c r="U16" s="128" t="str">
        <f>IF(COUNT('Charges Data'!U562,'Charges Data'!U570,'Charges Data'!U578)&gt;0,(SUM('Charges Data'!U562,'Charges Data'!U570,'Charges Data'!U578)/COUNT('Charges Data'!U562,'Charges Data'!U570,'Charges Data'!U578)),"")</f>
        <v/>
      </c>
      <c r="V16" s="128">
        <f>IF(COUNT('Charges Data'!V562,'Charges Data'!V570,'Charges Data'!V578)&gt;0,(SUM('Charges Data'!V562,'Charges Data'!V570,'Charges Data'!V578)/COUNT('Charges Data'!V562,'Charges Data'!V570,'Charges Data'!V578)),"")</f>
        <v>44.1</v>
      </c>
      <c r="W16" s="128">
        <f>IF(COUNT('Charges Data'!W562,'Charges Data'!W570,'Charges Data'!W578)&gt;0,(SUM('Charges Data'!W562,'Charges Data'!W570,'Charges Data'!W578)/COUNT('Charges Data'!W562,'Charges Data'!W570,'Charges Data'!W578)),"")</f>
        <v>42</v>
      </c>
      <c r="X16" s="128">
        <f>IF(COUNT('Charges Data'!X562,'Charges Data'!X570,'Charges Data'!X578)&gt;0,(SUM('Charges Data'!X562,'Charges Data'!X570,'Charges Data'!X578)/COUNT('Charges Data'!X562,'Charges Data'!X570,'Charges Data'!X578)),"")</f>
        <v>54</v>
      </c>
      <c r="Y16" s="128">
        <f>IF(COUNT('Charges Data'!Y562,'Charges Data'!Y570,'Charges Data'!Y578)&gt;0,(SUM('Charges Data'!Y562,'Charges Data'!Y570,'Charges Data'!Y578)/COUNT('Charges Data'!Y562,'Charges Data'!Y570,'Charges Data'!Y578)),"")</f>
        <v>57.5</v>
      </c>
      <c r="Z16" s="128">
        <f>IF(COUNT('Charges Data'!Z562,'Charges Data'!Z570,'Charges Data'!Z578)&gt;0,(SUM('Charges Data'!Z562,'Charges Data'!Z570,'Charges Data'!Z578)/COUNT('Charges Data'!Z562,'Charges Data'!Z570,'Charges Data'!Z578)),"")</f>
        <v>34.25</v>
      </c>
      <c r="AA16" s="128" t="str">
        <f>IF(COUNT('Charges Data'!AA562,'Charges Data'!AA570,'Charges Data'!AA578)&gt;0,(SUM('Charges Data'!AA562,'Charges Data'!AA570,'Charges Data'!AA578)/COUNT('Charges Data'!AA562,'Charges Data'!AA570,'Charges Data'!AA578)),"")</f>
        <v/>
      </c>
      <c r="AB16" s="128">
        <f>IF(COUNT('Charges Data'!AB562,'Charges Data'!AB570,'Charges Data'!AB578)&gt;0,(SUM('Charges Data'!AB562,'Charges Data'!AB570,'Charges Data'!AB578)/COUNT('Charges Data'!AB562,'Charges Data'!AB570,'Charges Data'!AB578)),"")</f>
        <v>23</v>
      </c>
      <c r="AC16" s="128">
        <f>IF(COUNT('Charges Data'!AC562,'Charges Data'!AC570,'Charges Data'!AC578)&gt;0,(SUM('Charges Data'!AC562,'Charges Data'!AC570,'Charges Data'!AC578)/COUNT('Charges Data'!AC562,'Charges Data'!AC570,'Charges Data'!AC578)),"")</f>
        <v>24.5</v>
      </c>
      <c r="AD16" s="128" t="str">
        <f>IF(COUNT('Charges Data'!AD562,'Charges Data'!AD570,'Charges Data'!AD578)&gt;0,(SUM('Charges Data'!AD562,'Charges Data'!AD570,'Charges Data'!AD578)/COUNT('Charges Data'!AD562,'Charges Data'!AD570,'Charges Data'!AD578)),"")</f>
        <v/>
      </c>
      <c r="AE16" s="128" t="str">
        <f>IF(COUNT('Charges Data'!AE562,'Charges Data'!AE570,'Charges Data'!AE578)&gt;0,(SUM('Charges Data'!AE562,'Charges Data'!AE570,'Charges Data'!AE578)/COUNT('Charges Data'!AE562,'Charges Data'!AE570,'Charges Data'!AE578)),"")</f>
        <v/>
      </c>
      <c r="AF16" s="128">
        <f>IF(COUNT('Charges Data'!AF562,'Charges Data'!AF570,'Charges Data'!AF578)&gt;0,(SUM('Charges Data'!AF562,'Charges Data'!AF570,'Charges Data'!AF578)/COUNT('Charges Data'!AF562,'Charges Data'!AF570,'Charges Data'!AF578)),"")</f>
        <v>44.8</v>
      </c>
      <c r="AG16" s="128">
        <f>IF(COUNT('Charges Data'!AG562,'Charges Data'!AG570,'Charges Data'!AG578)&gt;0,(SUM('Charges Data'!AG562,'Charges Data'!AG570,'Charges Data'!AG578)/COUNT('Charges Data'!AG562,'Charges Data'!AG570,'Charges Data'!AG578)),"")</f>
        <v>51.800000000000004</v>
      </c>
      <c r="AH16" s="128" t="str">
        <f>IF(COUNT('Charges Data'!AH562,'Charges Data'!AH570,'Charges Data'!AH578)&gt;0,(SUM('Charges Data'!AH562,'Charges Data'!AH570,'Charges Data'!AH578)/COUNT('Charges Data'!AH562,'Charges Data'!AH570,'Charges Data'!AH578)),"")</f>
        <v/>
      </c>
      <c r="AI16" s="128">
        <f>IF(COUNT('Charges Data'!AI562,'Charges Data'!AI570,'Charges Data'!AI578)&gt;0,(SUM('Charges Data'!AI562,'Charges Data'!AI570,'Charges Data'!AI578)/COUNT('Charges Data'!AI562,'Charges Data'!AI570,'Charges Data'!AI578)),"")</f>
        <v>20.825000000000003</v>
      </c>
      <c r="AJ16" s="128">
        <f>IF(COUNT('Charges Data'!AJ562,'Charges Data'!AJ570,'Charges Data'!AJ578)&gt;0,(SUM('Charges Data'!AJ562,'Charges Data'!AJ570,'Charges Data'!AJ578)/COUNT('Charges Data'!AJ562,'Charges Data'!AJ570,'Charges Data'!AJ578)),"")</f>
        <v>39</v>
      </c>
      <c r="AK16" s="128">
        <f>IF(COUNT('Charges Data'!AK562,'Charges Data'!AK570,'Charges Data'!AK578)&gt;0,(SUM('Charges Data'!AK562,'Charges Data'!AK570,'Charges Data'!AK578)/COUNT('Charges Data'!AK562,'Charges Data'!AK570,'Charges Data'!AK578)),"")</f>
        <v>24.1</v>
      </c>
      <c r="AL16" s="128">
        <f>IF(COUNT('Charges Data'!AL562,'Charges Data'!AL570,'Charges Data'!AL578)&gt;0,(SUM('Charges Data'!AL562,'Charges Data'!AL570,'Charges Data'!AL578)/COUNT('Charges Data'!AL562,'Charges Data'!AL570,'Charges Data'!AL578)),"")</f>
        <v>61</v>
      </c>
      <c r="AM16" s="128" t="str">
        <f>IF(COUNT('Charges Data'!AM562,'Charges Data'!AM570,'Charges Data'!AM578)&gt;0,(SUM('Charges Data'!AM562,'Charges Data'!AM570,'Charges Data'!AM578)/COUNT('Charges Data'!AM562,'Charges Data'!AM570,'Charges Data'!AM578)),"")</f>
        <v/>
      </c>
      <c r="AN16" s="128">
        <f>IF(COUNT('Charges Data'!AN562,'Charges Data'!AN570,'Charges Data'!AN578)&gt;0,(SUM('Charges Data'!AN562,'Charges Data'!AN570,'Charges Data'!AN578)/COUNT('Charges Data'!AN562,'Charges Data'!AN570,'Charges Data'!AN578)),"")</f>
        <v>50</v>
      </c>
      <c r="AO16" s="128">
        <f>IF(COUNT('Charges Data'!AO562,'Charges Data'!AO570,'Charges Data'!AO578)&gt;0,(SUM('Charges Data'!AO562,'Charges Data'!AO570,'Charges Data'!AO578)/COUNT('Charges Data'!AO562,'Charges Data'!AO570,'Charges Data'!AO578)),"")</f>
        <v>23</v>
      </c>
    </row>
    <row r="17" spans="2:42" ht="20.25" customHeight="1" x14ac:dyDescent="0.25">
      <c r="B17" s="125" t="s">
        <v>164</v>
      </c>
      <c r="C17" s="91" t="s">
        <v>162</v>
      </c>
      <c r="D17" s="91" t="s">
        <v>95</v>
      </c>
      <c r="E17" s="91" t="s">
        <v>143</v>
      </c>
      <c r="F17" s="91">
        <f t="shared" si="0"/>
        <v>18</v>
      </c>
      <c r="G17" s="60">
        <f t="shared" si="1"/>
        <v>17.53</v>
      </c>
      <c r="H17" s="126">
        <f t="shared" si="2"/>
        <v>40.810462962962966</v>
      </c>
      <c r="I17" s="60">
        <f t="shared" si="3"/>
        <v>61</v>
      </c>
      <c r="J17" s="128">
        <f>IF(COUNT('Charges Data'!J563,'Charges Data'!J571,'Charges Data'!J579)&gt;0,(SUM('Charges Data'!J563,'Charges Data'!J571,'Charges Data'!J579)/COUNT('Charges Data'!J563,'Charges Data'!J571,'Charges Data'!J579)),"")</f>
        <v>17.53</v>
      </c>
      <c r="K17" s="128">
        <f>IF(COUNT('Charges Data'!K563,'Charges Data'!K571,'Charges Data'!K579)&gt;0,(SUM('Charges Data'!K563,'Charges Data'!K571,'Charges Data'!K579)/COUNT('Charges Data'!K563,'Charges Data'!K571,'Charges Data'!K579)),"")</f>
        <v>30</v>
      </c>
      <c r="L17" s="128" t="str">
        <f>IF(COUNT('Charges Data'!L563,'Charges Data'!L571,'Charges Data'!L579)&gt;0,(SUM('Charges Data'!L563,'Charges Data'!L571,'Charges Data'!L579)/COUNT('Charges Data'!L563,'Charges Data'!L571,'Charges Data'!L579)),"")</f>
        <v/>
      </c>
      <c r="M17" s="128" t="str">
        <f>IF(COUNT('Charges Data'!M563,'Charges Data'!M571,'Charges Data'!M579)&gt;0,(SUM('Charges Data'!M563,'Charges Data'!M571,'Charges Data'!M579)/COUNT('Charges Data'!M563,'Charges Data'!M571,'Charges Data'!M579)),"")</f>
        <v/>
      </c>
      <c r="N17" s="128">
        <f>IF(COUNT('Charges Data'!N563,'Charges Data'!N571,'Charges Data'!N579)&gt;0,(SUM('Charges Data'!N563,'Charges Data'!N571,'Charges Data'!N579)/COUNT('Charges Data'!N563,'Charges Data'!N571,'Charges Data'!N579)),"")</f>
        <v>31.125</v>
      </c>
      <c r="O17" s="128">
        <f>IF(COUNT('Charges Data'!O563,'Charges Data'!O571,'Charges Data'!O579)&gt;0,(SUM('Charges Data'!O563,'Charges Data'!O571,'Charges Data'!O579)/COUNT('Charges Data'!O563,'Charges Data'!O571,'Charges Data'!O579)),"")</f>
        <v>34.5</v>
      </c>
      <c r="P17" s="128" t="str">
        <f>IF(COUNT('Charges Data'!P563,'Charges Data'!P571,'Charges Data'!P579)&gt;0,(SUM('Charges Data'!P563,'Charges Data'!P571,'Charges Data'!P579)/COUNT('Charges Data'!P563,'Charges Data'!P571,'Charges Data'!P579)),"")</f>
        <v/>
      </c>
      <c r="Q17" s="128">
        <f>IF(COUNT('Charges Data'!Q563,'Charges Data'!Q571,'Charges Data'!Q579)&gt;0,(SUM('Charges Data'!Q563,'Charges Data'!Q571,'Charges Data'!Q579)/COUNT('Charges Data'!Q563,'Charges Data'!Q571,'Charges Data'!Q579)),"")</f>
        <v>37.333333333333336</v>
      </c>
      <c r="R17" s="128">
        <f>IF(COUNT('Charges Data'!R563,'Charges Data'!R571,'Charges Data'!R579)&gt;0,(SUM('Charges Data'!R563,'Charges Data'!R571,'Charges Data'!R579)/COUNT('Charges Data'!R563,'Charges Data'!R571,'Charges Data'!R579)),"")</f>
        <v>34.1</v>
      </c>
      <c r="S17" s="128">
        <f>IF(COUNT('Charges Data'!S563,'Charges Data'!S571,'Charges Data'!S579)&gt;0,(SUM('Charges Data'!S563,'Charges Data'!S571,'Charges Data'!S579)/COUNT('Charges Data'!S563,'Charges Data'!S571,'Charges Data'!S579)),"")</f>
        <v>46.800000000000004</v>
      </c>
      <c r="T17" s="128" t="str">
        <f>IF(COUNT('Charges Data'!T563,'Charges Data'!T571,'Charges Data'!T579)&gt;0,(SUM('Charges Data'!T563,'Charges Data'!T571,'Charges Data'!T579)/COUNT('Charges Data'!T563,'Charges Data'!T571,'Charges Data'!T579)),"")</f>
        <v/>
      </c>
      <c r="U17" s="128" t="str">
        <f>IF(COUNT('Charges Data'!U563,'Charges Data'!U571,'Charges Data'!U579)&gt;0,(SUM('Charges Data'!U563,'Charges Data'!U571,'Charges Data'!U579)/COUNT('Charges Data'!U563,'Charges Data'!U571,'Charges Data'!U579)),"")</f>
        <v/>
      </c>
      <c r="V17" s="128" t="str">
        <f>IF(COUNT('Charges Data'!V563,'Charges Data'!V571,'Charges Data'!V579)&gt;0,(SUM('Charges Data'!V563,'Charges Data'!V571,'Charges Data'!V579)/COUNT('Charges Data'!V563,'Charges Data'!V571,'Charges Data'!V579)),"")</f>
        <v/>
      </c>
      <c r="W17" s="128">
        <f>IF(COUNT('Charges Data'!W563,'Charges Data'!W571,'Charges Data'!W579)&gt;0,(SUM('Charges Data'!W563,'Charges Data'!W571,'Charges Data'!W579)/COUNT('Charges Data'!W563,'Charges Data'!W571,'Charges Data'!W579)),"")</f>
        <v>42</v>
      </c>
      <c r="X17" s="128">
        <f>IF(COUNT('Charges Data'!X563,'Charges Data'!X571,'Charges Data'!X579)&gt;0,(SUM('Charges Data'!X563,'Charges Data'!X571,'Charges Data'!X579)/COUNT('Charges Data'!X563,'Charges Data'!X571,'Charges Data'!X579)),"")</f>
        <v>54</v>
      </c>
      <c r="Y17" s="128">
        <f>IF(COUNT('Charges Data'!Y563,'Charges Data'!Y571,'Charges Data'!Y579)&gt;0,(SUM('Charges Data'!Y563,'Charges Data'!Y571,'Charges Data'!Y579)/COUNT('Charges Data'!Y563,'Charges Data'!Y571,'Charges Data'!Y579)),"")</f>
        <v>57.5</v>
      </c>
      <c r="Z17" s="128">
        <f>IF(COUNT('Charges Data'!Z563,'Charges Data'!Z571,'Charges Data'!Z579)&gt;0,(SUM('Charges Data'!Z563,'Charges Data'!Z571,'Charges Data'!Z579)/COUNT('Charges Data'!Z563,'Charges Data'!Z571,'Charges Data'!Z579)),"")</f>
        <v>57.1</v>
      </c>
      <c r="AA17" s="128" t="str">
        <f>IF(COUNT('Charges Data'!AA563,'Charges Data'!AA571,'Charges Data'!AA579)&gt;0,(SUM('Charges Data'!AA563,'Charges Data'!AA571,'Charges Data'!AA579)/COUNT('Charges Data'!AA563,'Charges Data'!AA571,'Charges Data'!AA579)),"")</f>
        <v/>
      </c>
      <c r="AB17" s="128">
        <f>IF(COUNT('Charges Data'!AB563,'Charges Data'!AB571,'Charges Data'!AB579)&gt;0,(SUM('Charges Data'!AB563,'Charges Data'!AB571,'Charges Data'!AB579)/COUNT('Charges Data'!AB563,'Charges Data'!AB571,'Charges Data'!AB579)),"")</f>
        <v>23</v>
      </c>
      <c r="AC17" s="128" t="str">
        <f>IF(COUNT('Charges Data'!AC563,'Charges Data'!AC571,'Charges Data'!AC579)&gt;0,(SUM('Charges Data'!AC563,'Charges Data'!AC571,'Charges Data'!AC579)/COUNT('Charges Data'!AC563,'Charges Data'!AC571,'Charges Data'!AC579)),"")</f>
        <v/>
      </c>
      <c r="AD17" s="128" t="str">
        <f>IF(COUNT('Charges Data'!AD563,'Charges Data'!AD571,'Charges Data'!AD579)&gt;0,(SUM('Charges Data'!AD563,'Charges Data'!AD571,'Charges Data'!AD579)/COUNT('Charges Data'!AD563,'Charges Data'!AD571,'Charges Data'!AD579)),"")</f>
        <v/>
      </c>
      <c r="AE17" s="128" t="str">
        <f>IF(COUNT('Charges Data'!AE563,'Charges Data'!AE571,'Charges Data'!AE579)&gt;0,(SUM('Charges Data'!AE563,'Charges Data'!AE571,'Charges Data'!AE579)/COUNT('Charges Data'!AE563,'Charges Data'!AE571,'Charges Data'!AE579)),"")</f>
        <v/>
      </c>
      <c r="AF17" s="128">
        <f>IF(COUNT('Charges Data'!AF563,'Charges Data'!AF571,'Charges Data'!AF579)&gt;0,(SUM('Charges Data'!AF563,'Charges Data'!AF571,'Charges Data'!AF579)/COUNT('Charges Data'!AF563,'Charges Data'!AF571,'Charges Data'!AF579)),"")</f>
        <v>44.8</v>
      </c>
      <c r="AG17" s="128">
        <f>IF(COUNT('Charges Data'!AG563,'Charges Data'!AG571,'Charges Data'!AG579)&gt;0,(SUM('Charges Data'!AG563,'Charges Data'!AG571,'Charges Data'!AG579)/COUNT('Charges Data'!AG563,'Charges Data'!AG571,'Charges Data'!AG579)),"")</f>
        <v>51.800000000000004</v>
      </c>
      <c r="AH17" s="128" t="str">
        <f>IF(COUNT('Charges Data'!AH563,'Charges Data'!AH571,'Charges Data'!AH579)&gt;0,(SUM('Charges Data'!AH563,'Charges Data'!AH571,'Charges Data'!AH579)/COUNT('Charges Data'!AH563,'Charges Data'!AH571,'Charges Data'!AH579)),"")</f>
        <v/>
      </c>
      <c r="AI17" s="128" t="str">
        <f>IF(COUNT('Charges Data'!AI563,'Charges Data'!AI571,'Charges Data'!AI579)&gt;0,(SUM('Charges Data'!AI563,'Charges Data'!AI571,'Charges Data'!AI579)/COUNT('Charges Data'!AI563,'Charges Data'!AI571,'Charges Data'!AI579)),"")</f>
        <v/>
      </c>
      <c r="AJ17" s="128">
        <f>IF(COUNT('Charges Data'!AJ563,'Charges Data'!AJ571,'Charges Data'!AJ579)&gt;0,(SUM('Charges Data'!AJ563,'Charges Data'!AJ571,'Charges Data'!AJ579)/COUNT('Charges Data'!AJ563,'Charges Data'!AJ571,'Charges Data'!AJ579)),"")</f>
        <v>39</v>
      </c>
      <c r="AK17" s="128" t="str">
        <f>IF(COUNT('Charges Data'!AK563,'Charges Data'!AK571,'Charges Data'!AK579)&gt;0,(SUM('Charges Data'!AK563,'Charges Data'!AK571,'Charges Data'!AK579)/COUNT('Charges Data'!AK563,'Charges Data'!AK571,'Charges Data'!AK579)),"")</f>
        <v/>
      </c>
      <c r="AL17" s="128">
        <f>IF(COUNT('Charges Data'!AL563,'Charges Data'!AL571,'Charges Data'!AL579)&gt;0,(SUM('Charges Data'!AL563,'Charges Data'!AL571,'Charges Data'!AL579)/COUNT('Charges Data'!AL563,'Charges Data'!AL571,'Charges Data'!AL579)),"")</f>
        <v>61</v>
      </c>
      <c r="AM17" s="128" t="str">
        <f>IF(COUNT('Charges Data'!AM563,'Charges Data'!AM571,'Charges Data'!AM579)&gt;0,(SUM('Charges Data'!AM563,'Charges Data'!AM571,'Charges Data'!AM579)/COUNT('Charges Data'!AM563,'Charges Data'!AM571,'Charges Data'!AM579)),"")</f>
        <v/>
      </c>
      <c r="AN17" s="128">
        <f>IF(COUNT('Charges Data'!AN563,'Charges Data'!AN571,'Charges Data'!AN579)&gt;0,(SUM('Charges Data'!AN563,'Charges Data'!AN571,'Charges Data'!AN579)/COUNT('Charges Data'!AN563,'Charges Data'!AN571,'Charges Data'!AN579)),"")</f>
        <v>50</v>
      </c>
      <c r="AO17" s="128">
        <f>IF(COUNT('Charges Data'!AO563,'Charges Data'!AO571,'Charges Data'!AO579)&gt;0,(SUM('Charges Data'!AO563,'Charges Data'!AO571,'Charges Data'!AO579)/COUNT('Charges Data'!AO563,'Charges Data'!AO571,'Charges Data'!AO579)),"")</f>
        <v>23</v>
      </c>
    </row>
    <row r="18" spans="2:42" ht="20.25" customHeight="1" x14ac:dyDescent="0.35">
      <c r="B18" s="125" t="s">
        <v>164</v>
      </c>
      <c r="C18" s="91" t="s">
        <v>162</v>
      </c>
      <c r="D18" s="91" t="s">
        <v>102</v>
      </c>
      <c r="E18" s="91" t="s">
        <v>163</v>
      </c>
      <c r="F18" s="91">
        <f t="shared" si="0"/>
        <v>12</v>
      </c>
      <c r="G18" s="60">
        <f t="shared" si="1"/>
        <v>26.080000000000002</v>
      </c>
      <c r="H18" s="126">
        <f t="shared" si="2"/>
        <v>56.69722222222223</v>
      </c>
      <c r="I18" s="60">
        <f t="shared" si="3"/>
        <v>115</v>
      </c>
      <c r="J18" s="128">
        <f>IF(COUNT('Charges Data'!J564,'Charges Data'!J572,'Charges Data'!J580)&gt;0,(SUM('Charges Data'!J564,'Charges Data'!J572,'Charges Data'!J580)/COUNT('Charges Data'!J564,'Charges Data'!J572,'Charges Data'!J580)),"")</f>
        <v>43.82</v>
      </c>
      <c r="K18" s="128" t="str">
        <f>IF(COUNT('Charges Data'!K564,'Charges Data'!K572,'Charges Data'!K580)&gt;0,(SUM('Charges Data'!K564,'Charges Data'!K572,'Charges Data'!K580)/COUNT('Charges Data'!K564,'Charges Data'!K572,'Charges Data'!K580)),"")</f>
        <v/>
      </c>
      <c r="L18" s="128" t="str">
        <f>IF(COUNT('Charges Data'!L564,'Charges Data'!L572,'Charges Data'!L580)&gt;0,(SUM('Charges Data'!L564,'Charges Data'!L572,'Charges Data'!L580)/COUNT('Charges Data'!L564,'Charges Data'!L572,'Charges Data'!L580)),"")</f>
        <v/>
      </c>
      <c r="M18" s="128" t="str">
        <f>IF(COUNT('Charges Data'!M564,'Charges Data'!M572,'Charges Data'!M580)&gt;0,(SUM('Charges Data'!M564,'Charges Data'!M572,'Charges Data'!M580)/COUNT('Charges Data'!M564,'Charges Data'!M572,'Charges Data'!M580)),"")</f>
        <v/>
      </c>
      <c r="N18" s="128">
        <f>IF(COUNT('Charges Data'!N564,'Charges Data'!N572,'Charges Data'!N580)&gt;0,(SUM('Charges Data'!N564,'Charges Data'!N572,'Charges Data'!N580)/COUNT('Charges Data'!N564,'Charges Data'!N572,'Charges Data'!N580)),"")</f>
        <v>62.25</v>
      </c>
      <c r="O18" s="128" t="str">
        <f>IF(COUNT('Charges Data'!O564,'Charges Data'!O572,'Charges Data'!O580)&gt;0,(SUM('Charges Data'!O564,'Charges Data'!O572,'Charges Data'!O580)/COUNT('Charges Data'!O564,'Charges Data'!O572,'Charges Data'!O580)),"")</f>
        <v/>
      </c>
      <c r="P18" s="128" t="str">
        <f>IF(COUNT('Charges Data'!P564,'Charges Data'!P572,'Charges Data'!P580)&gt;0,(SUM('Charges Data'!P564,'Charges Data'!P572,'Charges Data'!P580)/COUNT('Charges Data'!P564,'Charges Data'!P572,'Charges Data'!P580)),"")</f>
        <v/>
      </c>
      <c r="Q18" s="128">
        <f>IF(COUNT('Charges Data'!Q564,'Charges Data'!Q572,'Charges Data'!Q580)&gt;0,(SUM('Charges Data'!Q564,'Charges Data'!Q572,'Charges Data'!Q580)/COUNT('Charges Data'!Q564,'Charges Data'!Q572,'Charges Data'!Q580)),"")</f>
        <v>45.333333333333336</v>
      </c>
      <c r="R18" s="128" t="str">
        <f>IF(COUNT('Charges Data'!R564,'Charges Data'!R572,'Charges Data'!R580)&gt;0,(SUM('Charges Data'!R564,'Charges Data'!R572,'Charges Data'!R580)/COUNT('Charges Data'!R564,'Charges Data'!R572,'Charges Data'!R580)),"")</f>
        <v/>
      </c>
      <c r="S18" s="128" t="str">
        <f>IF(COUNT('Charges Data'!S564,'Charges Data'!S572,'Charges Data'!S580)&gt;0,(SUM('Charges Data'!S564,'Charges Data'!S572,'Charges Data'!S580)/COUNT('Charges Data'!S564,'Charges Data'!S572,'Charges Data'!S580)),"")</f>
        <v/>
      </c>
      <c r="T18" s="128" t="str">
        <f>IF(COUNT('Charges Data'!T564,'Charges Data'!T572,'Charges Data'!T580)&gt;0,(SUM('Charges Data'!T564,'Charges Data'!T572,'Charges Data'!T580)/COUNT('Charges Data'!T564,'Charges Data'!T572,'Charges Data'!T580)),"")</f>
        <v/>
      </c>
      <c r="U18" s="128">
        <f>IF(COUNT('Charges Data'!U564,'Charges Data'!U572,'Charges Data'!U580)&gt;0,(SUM('Charges Data'!U564,'Charges Data'!U572,'Charges Data'!U580)/COUNT('Charges Data'!U564,'Charges Data'!U572,'Charges Data'!U580)),"")</f>
        <v>68.2</v>
      </c>
      <c r="V18" s="128" t="str">
        <f>IF(COUNT('Charges Data'!V564,'Charges Data'!V572,'Charges Data'!V580)&gt;0,(SUM('Charges Data'!V564,'Charges Data'!V572,'Charges Data'!V580)/COUNT('Charges Data'!V564,'Charges Data'!V572,'Charges Data'!V580)),"")</f>
        <v/>
      </c>
      <c r="W18" s="128">
        <f>IF(COUNT('Charges Data'!W564,'Charges Data'!W572,'Charges Data'!W580)&gt;0,(SUM('Charges Data'!W564,'Charges Data'!W572,'Charges Data'!W580)/COUNT('Charges Data'!W564,'Charges Data'!W572,'Charges Data'!W580)),"")</f>
        <v>60</v>
      </c>
      <c r="X18" s="128" t="str">
        <f>IF(COUNT('Charges Data'!X564,'Charges Data'!X572,'Charges Data'!X580)&gt;0,(SUM('Charges Data'!X564,'Charges Data'!X572,'Charges Data'!X580)/COUNT('Charges Data'!X564,'Charges Data'!X572,'Charges Data'!X580)),"")</f>
        <v/>
      </c>
      <c r="Y18" s="128">
        <f>IF(COUNT('Charges Data'!Y564,'Charges Data'!Y572,'Charges Data'!Y580)&gt;0,(SUM('Charges Data'!Y564,'Charges Data'!Y572,'Charges Data'!Y580)/COUNT('Charges Data'!Y564,'Charges Data'!Y572,'Charges Data'!Y580)),"")</f>
        <v>115</v>
      </c>
      <c r="Z18" s="128">
        <f>IF(COUNT('Charges Data'!Z564,'Charges Data'!Z572,'Charges Data'!Z580)&gt;0,(SUM('Charges Data'!Z564,'Charges Data'!Z572,'Charges Data'!Z580)/COUNT('Charges Data'!Z564,'Charges Data'!Z572,'Charges Data'!Z580)),"")</f>
        <v>57.1</v>
      </c>
      <c r="AA18" s="128" t="str">
        <f>IF(COUNT('Charges Data'!AA564,'Charges Data'!AA572,'Charges Data'!AA580)&gt;0,(SUM('Charges Data'!AA564,'Charges Data'!AA572,'Charges Data'!AA580)/COUNT('Charges Data'!AA564,'Charges Data'!AA572,'Charges Data'!AA580)),"")</f>
        <v/>
      </c>
      <c r="AB18" s="128">
        <f>IF(COUNT('Charges Data'!AB564,'Charges Data'!AB572,'Charges Data'!AB580)&gt;0,(SUM('Charges Data'!AB564,'Charges Data'!AB572,'Charges Data'!AB580)/COUNT('Charges Data'!AB564,'Charges Data'!AB572,'Charges Data'!AB580)),"")</f>
        <v>46</v>
      </c>
      <c r="AC18" s="128">
        <f>IF(COUNT('Charges Data'!AC564,'Charges Data'!AC572,'Charges Data'!AC580)&gt;0,(SUM('Charges Data'!AC564,'Charges Data'!AC572,'Charges Data'!AC580)/COUNT('Charges Data'!AC564,'Charges Data'!AC572,'Charges Data'!AC580)),"")</f>
        <v>47.583333333333336</v>
      </c>
      <c r="AD18" s="128" t="str">
        <f>IF(COUNT('Charges Data'!AD564,'Charges Data'!AD572,'Charges Data'!AD580)&gt;0,(SUM('Charges Data'!AD564,'Charges Data'!AD572,'Charges Data'!AD580)/COUNT('Charges Data'!AD564,'Charges Data'!AD572,'Charges Data'!AD580)),"")</f>
        <v/>
      </c>
      <c r="AE18" s="128">
        <f>IF(COUNT('Charges Data'!AE564,'Charges Data'!AE572,'Charges Data'!AE580)&gt;0,(SUM('Charges Data'!AE564,'Charges Data'!AE572,'Charges Data'!AE580)/COUNT('Charges Data'!AE564,'Charges Data'!AE572,'Charges Data'!AE580)),"")</f>
        <v>48</v>
      </c>
      <c r="AF18" s="128">
        <f>IF(COUNT('Charges Data'!AF564,'Charges Data'!AF572,'Charges Data'!AF580)&gt;0,(SUM('Charges Data'!AF564,'Charges Data'!AF572,'Charges Data'!AF580)/COUNT('Charges Data'!AF564,'Charges Data'!AF572,'Charges Data'!AF580)),"")</f>
        <v>26.080000000000002</v>
      </c>
      <c r="AG18" s="128" t="str">
        <f>IF(COUNT('Charges Data'!AG564,'Charges Data'!AG572,'Charges Data'!AG580)&gt;0,(SUM('Charges Data'!AG564,'Charges Data'!AG572,'Charges Data'!AG580)/COUNT('Charges Data'!AG564,'Charges Data'!AG572,'Charges Data'!AG580)),"")</f>
        <v/>
      </c>
      <c r="AH18" s="128" t="str">
        <f>IF(COUNT('Charges Data'!AH564,'Charges Data'!AH572,'Charges Data'!AH580)&gt;0,(SUM('Charges Data'!AH564,'Charges Data'!AH572,'Charges Data'!AH580)/COUNT('Charges Data'!AH564,'Charges Data'!AH572,'Charges Data'!AH580)),"")</f>
        <v/>
      </c>
      <c r="AI18" s="128" t="str">
        <f>IF(COUNT('Charges Data'!AI564,'Charges Data'!AI572,'Charges Data'!AI580)&gt;0,(SUM('Charges Data'!AI564,'Charges Data'!AI572,'Charges Data'!AI580)/COUNT('Charges Data'!AI564,'Charges Data'!AI572,'Charges Data'!AI580)),"")</f>
        <v/>
      </c>
      <c r="AJ18" s="128" t="str">
        <f>IF(COUNT('Charges Data'!AJ564,'Charges Data'!AJ572,'Charges Data'!AJ580)&gt;0,(SUM('Charges Data'!AJ564,'Charges Data'!AJ572,'Charges Data'!AJ580)/COUNT('Charges Data'!AJ564,'Charges Data'!AJ572,'Charges Data'!AJ580)),"")</f>
        <v/>
      </c>
      <c r="AK18" s="128" t="str">
        <f>IF(COUNT('Charges Data'!AK564,'Charges Data'!AK572,'Charges Data'!AK580)&gt;0,(SUM('Charges Data'!AK564,'Charges Data'!AK572,'Charges Data'!AK580)/COUNT('Charges Data'!AK564,'Charges Data'!AK572,'Charges Data'!AK580)),"")</f>
        <v/>
      </c>
      <c r="AL18" s="128">
        <f>IF(COUNT('Charges Data'!AL564,'Charges Data'!AL572,'Charges Data'!AL580)&gt;0,(SUM('Charges Data'!AL564,'Charges Data'!AL572,'Charges Data'!AL580)/COUNT('Charges Data'!AL564,'Charges Data'!AL572,'Charges Data'!AL580)),"")</f>
        <v>61</v>
      </c>
      <c r="AM18" s="128" t="str">
        <f>IF(COUNT('Charges Data'!AM564,'Charges Data'!AM572,'Charges Data'!AM580)&gt;0,(SUM('Charges Data'!AM564,'Charges Data'!AM572,'Charges Data'!AM580)/COUNT('Charges Data'!AM564,'Charges Data'!AM572,'Charges Data'!AM580)),"")</f>
        <v/>
      </c>
      <c r="AN18" s="128" t="str">
        <f>IF(COUNT('Charges Data'!AN564,'Charges Data'!AN572,'Charges Data'!AN580)&gt;0,(SUM('Charges Data'!AN564,'Charges Data'!AN572,'Charges Data'!AN580)/COUNT('Charges Data'!AN564,'Charges Data'!AN572,'Charges Data'!AN580)),"")</f>
        <v/>
      </c>
      <c r="AO18" s="128" t="str">
        <f>IF(COUNT('Charges Data'!AO564,'Charges Data'!AO572,'Charges Data'!AO580)&gt;0,(SUM('Charges Data'!AO564,'Charges Data'!AO572,'Charges Data'!AO580)/COUNT('Charges Data'!AO564,'Charges Data'!AO572,'Charges Data'!AO580)),"")</f>
        <v/>
      </c>
      <c r="AP18" s="14"/>
    </row>
    <row r="19" spans="2:42" ht="20.25" customHeight="1" x14ac:dyDescent="0.25">
      <c r="B19" s="125" t="s">
        <v>164</v>
      </c>
      <c r="C19" s="91" t="s">
        <v>162</v>
      </c>
      <c r="D19" s="91" t="s">
        <v>102</v>
      </c>
      <c r="E19" s="91" t="s">
        <v>17</v>
      </c>
      <c r="F19" s="91">
        <f t="shared" si="0"/>
        <v>12</v>
      </c>
      <c r="G19" s="60">
        <f t="shared" si="1"/>
        <v>23</v>
      </c>
      <c r="H19" s="126">
        <f t="shared" si="2"/>
        <v>38.50416666666667</v>
      </c>
      <c r="I19" s="60">
        <f t="shared" si="3"/>
        <v>80.599999999999994</v>
      </c>
      <c r="J19" s="128">
        <f>IF(COUNT('Charges Data'!J565,'Charges Data'!J573,'Charges Data'!J581)&gt;0,(SUM('Charges Data'!J565,'Charges Data'!J573,'Charges Data'!J581)/COUNT('Charges Data'!J565,'Charges Data'!J573,'Charges Data'!J581)),"")</f>
        <v>28.495000000000001</v>
      </c>
      <c r="K19" s="128" t="str">
        <f>IF(COUNT('Charges Data'!K565,'Charges Data'!K573,'Charges Data'!K581)&gt;0,(SUM('Charges Data'!K565,'Charges Data'!K573,'Charges Data'!K581)/COUNT('Charges Data'!K565,'Charges Data'!K573,'Charges Data'!K581)),"")</f>
        <v/>
      </c>
      <c r="L19" s="128" t="str">
        <f>IF(COUNT('Charges Data'!L565,'Charges Data'!L573,'Charges Data'!L581)&gt;0,(SUM('Charges Data'!L565,'Charges Data'!L573,'Charges Data'!L581)/COUNT('Charges Data'!L565,'Charges Data'!L573,'Charges Data'!L581)),"")</f>
        <v/>
      </c>
      <c r="M19" s="128" t="str">
        <f>IF(COUNT('Charges Data'!M565,'Charges Data'!M573,'Charges Data'!M581)&gt;0,(SUM('Charges Data'!M565,'Charges Data'!M573,'Charges Data'!M581)/COUNT('Charges Data'!M565,'Charges Data'!M573,'Charges Data'!M581)),"")</f>
        <v/>
      </c>
      <c r="N19" s="128">
        <f>IF(COUNT('Charges Data'!N565,'Charges Data'!N573,'Charges Data'!N581)&gt;0,(SUM('Charges Data'!N565,'Charges Data'!N573,'Charges Data'!N581)/COUNT('Charges Data'!N565,'Charges Data'!N573,'Charges Data'!N581)),"")</f>
        <v>31.125</v>
      </c>
      <c r="O19" s="128" t="str">
        <f>IF(COUNT('Charges Data'!O565,'Charges Data'!O573,'Charges Data'!O581)&gt;0,(SUM('Charges Data'!O565,'Charges Data'!O573,'Charges Data'!O581)/COUNT('Charges Data'!O565,'Charges Data'!O573,'Charges Data'!O581)),"")</f>
        <v/>
      </c>
      <c r="P19" s="128" t="str">
        <f>IF(COUNT('Charges Data'!P565,'Charges Data'!P573,'Charges Data'!P581)&gt;0,(SUM('Charges Data'!P565,'Charges Data'!P573,'Charges Data'!P581)/COUNT('Charges Data'!P565,'Charges Data'!P573,'Charges Data'!P581)),"")</f>
        <v/>
      </c>
      <c r="Q19" s="128">
        <f>IF(COUNT('Charges Data'!Q565,'Charges Data'!Q573,'Charges Data'!Q581)&gt;0,(SUM('Charges Data'!Q565,'Charges Data'!Q573,'Charges Data'!Q581)/COUNT('Charges Data'!Q565,'Charges Data'!Q573,'Charges Data'!Q581)),"")</f>
        <v>45.333333333333336</v>
      </c>
      <c r="R19" s="128" t="str">
        <f>IF(COUNT('Charges Data'!R565,'Charges Data'!R573,'Charges Data'!R581)&gt;0,(SUM('Charges Data'!R565,'Charges Data'!R573,'Charges Data'!R581)/COUNT('Charges Data'!R565,'Charges Data'!R573,'Charges Data'!R581)),"")</f>
        <v/>
      </c>
      <c r="S19" s="128" t="str">
        <f>IF(COUNT('Charges Data'!S565,'Charges Data'!S573,'Charges Data'!S581)&gt;0,(SUM('Charges Data'!S565,'Charges Data'!S573,'Charges Data'!S581)/COUNT('Charges Data'!S565,'Charges Data'!S573,'Charges Data'!S581)),"")</f>
        <v/>
      </c>
      <c r="T19" s="128" t="str">
        <f>IF(COUNT('Charges Data'!T565,'Charges Data'!T573,'Charges Data'!T581)&gt;0,(SUM('Charges Data'!T565,'Charges Data'!T573,'Charges Data'!T581)/COUNT('Charges Data'!T565,'Charges Data'!T573,'Charges Data'!T581)),"")</f>
        <v/>
      </c>
      <c r="U19" s="128">
        <f>IF(COUNT('Charges Data'!U565,'Charges Data'!U573,'Charges Data'!U581)&gt;0,(SUM('Charges Data'!U565,'Charges Data'!U573,'Charges Data'!U581)/COUNT('Charges Data'!U565,'Charges Data'!U573,'Charges Data'!U581)),"")</f>
        <v>49</v>
      </c>
      <c r="V19" s="128" t="str">
        <f>IF(COUNT('Charges Data'!V565,'Charges Data'!V573,'Charges Data'!V581)&gt;0,(SUM('Charges Data'!V565,'Charges Data'!V573,'Charges Data'!V581)/COUNT('Charges Data'!V565,'Charges Data'!V573,'Charges Data'!V581)),"")</f>
        <v/>
      </c>
      <c r="W19" s="128">
        <f>IF(COUNT('Charges Data'!W565,'Charges Data'!W573,'Charges Data'!W581)&gt;0,(SUM('Charges Data'!W565,'Charges Data'!W573,'Charges Data'!W581)/COUNT('Charges Data'!W565,'Charges Data'!W573,'Charges Data'!W581)),"")</f>
        <v>42</v>
      </c>
      <c r="X19" s="128" t="str">
        <f>IF(COUNT('Charges Data'!X565,'Charges Data'!X573,'Charges Data'!X581)&gt;0,(SUM('Charges Data'!X565,'Charges Data'!X573,'Charges Data'!X581)/COUNT('Charges Data'!X565,'Charges Data'!X573,'Charges Data'!X581)),"")</f>
        <v/>
      </c>
      <c r="Y19" s="128">
        <f>IF(COUNT('Charges Data'!Y565,'Charges Data'!Y573,'Charges Data'!Y581)&gt;0,(SUM('Charges Data'!Y565,'Charges Data'!Y573,'Charges Data'!Y581)/COUNT('Charges Data'!Y565,'Charges Data'!Y573,'Charges Data'!Y581)),"")</f>
        <v>80.599999999999994</v>
      </c>
      <c r="Z19" s="128">
        <f>IF(COUNT('Charges Data'!Z565,'Charges Data'!Z573,'Charges Data'!Z581)&gt;0,(SUM('Charges Data'!Z565,'Charges Data'!Z573,'Charges Data'!Z581)/COUNT('Charges Data'!Z565,'Charges Data'!Z573,'Charges Data'!Z581)),"")</f>
        <v>34.25</v>
      </c>
      <c r="AA19" s="128" t="str">
        <f>IF(COUNT('Charges Data'!AA565,'Charges Data'!AA573,'Charges Data'!AA581)&gt;0,(SUM('Charges Data'!AA565,'Charges Data'!AA573,'Charges Data'!AA581)/COUNT('Charges Data'!AA565,'Charges Data'!AA573,'Charges Data'!AA581)),"")</f>
        <v/>
      </c>
      <c r="AB19" s="128">
        <f>IF(COUNT('Charges Data'!AB565,'Charges Data'!AB573,'Charges Data'!AB581)&gt;0,(SUM('Charges Data'!AB565,'Charges Data'!AB573,'Charges Data'!AB581)/COUNT('Charges Data'!AB565,'Charges Data'!AB573,'Charges Data'!AB581)),"")</f>
        <v>23</v>
      </c>
      <c r="AC19" s="128">
        <f>IF(COUNT('Charges Data'!AC565,'Charges Data'!AC573,'Charges Data'!AC581)&gt;0,(SUM('Charges Data'!AC565,'Charges Data'!AC573,'Charges Data'!AC581)/COUNT('Charges Data'!AC565,'Charges Data'!AC573,'Charges Data'!AC581)),"")</f>
        <v>32.166666666666664</v>
      </c>
      <c r="AD19" s="128" t="str">
        <f>IF(COUNT('Charges Data'!AD565,'Charges Data'!AD573,'Charges Data'!AD581)&gt;0,(SUM('Charges Data'!AD565,'Charges Data'!AD573,'Charges Data'!AD581)/COUNT('Charges Data'!AD565,'Charges Data'!AD573,'Charges Data'!AD581)),"")</f>
        <v/>
      </c>
      <c r="AE19" s="128">
        <f>IF(COUNT('Charges Data'!AE565,'Charges Data'!AE573,'Charges Data'!AE581)&gt;0,(SUM('Charges Data'!AE565,'Charges Data'!AE573,'Charges Data'!AE581)/COUNT('Charges Data'!AE565,'Charges Data'!AE573,'Charges Data'!AE581)),"")</f>
        <v>24</v>
      </c>
      <c r="AF19" s="128">
        <f>IF(COUNT('Charges Data'!AF565,'Charges Data'!AF573,'Charges Data'!AF581)&gt;0,(SUM('Charges Data'!AF565,'Charges Data'!AF573,'Charges Data'!AF581)/COUNT('Charges Data'!AF565,'Charges Data'!AF573,'Charges Data'!AF581)),"")</f>
        <v>26.08</v>
      </c>
      <c r="AG19" s="128" t="str">
        <f>IF(COUNT('Charges Data'!AG565,'Charges Data'!AG573,'Charges Data'!AG581)&gt;0,(SUM('Charges Data'!AG565,'Charges Data'!AG573,'Charges Data'!AG581)/COUNT('Charges Data'!AG565,'Charges Data'!AG573,'Charges Data'!AG581)),"")</f>
        <v/>
      </c>
      <c r="AH19" s="128" t="str">
        <f>IF(COUNT('Charges Data'!AH565,'Charges Data'!AH573,'Charges Data'!AH581)&gt;0,(SUM('Charges Data'!AH565,'Charges Data'!AH573,'Charges Data'!AH581)/COUNT('Charges Data'!AH565,'Charges Data'!AH573,'Charges Data'!AH581)),"")</f>
        <v/>
      </c>
      <c r="AI19" s="128" t="str">
        <f>IF(COUNT('Charges Data'!AI565,'Charges Data'!AI573,'Charges Data'!AI581)&gt;0,(SUM('Charges Data'!AI565,'Charges Data'!AI573,'Charges Data'!AI581)/COUNT('Charges Data'!AI565,'Charges Data'!AI573,'Charges Data'!AI581)),"")</f>
        <v/>
      </c>
      <c r="AJ19" s="128" t="str">
        <f>IF(COUNT('Charges Data'!AJ565,'Charges Data'!AJ573,'Charges Data'!AJ581)&gt;0,(SUM('Charges Data'!AJ565,'Charges Data'!AJ573,'Charges Data'!AJ581)/COUNT('Charges Data'!AJ565,'Charges Data'!AJ573,'Charges Data'!AJ581)),"")</f>
        <v/>
      </c>
      <c r="AK19" s="128" t="str">
        <f>IF(COUNT('Charges Data'!AK565,'Charges Data'!AK573,'Charges Data'!AK581)&gt;0,(SUM('Charges Data'!AK565,'Charges Data'!AK573,'Charges Data'!AK581)/COUNT('Charges Data'!AK565,'Charges Data'!AK573,'Charges Data'!AK581)),"")</f>
        <v/>
      </c>
      <c r="AL19" s="128">
        <f>IF(COUNT('Charges Data'!AL565,'Charges Data'!AL573,'Charges Data'!AL581)&gt;0,(SUM('Charges Data'!AL565,'Charges Data'!AL573,'Charges Data'!AL581)/COUNT('Charges Data'!AL565,'Charges Data'!AL573,'Charges Data'!AL581)),"")</f>
        <v>46</v>
      </c>
      <c r="AM19" s="128" t="str">
        <f>IF(COUNT('Charges Data'!AM565,'Charges Data'!AM573,'Charges Data'!AM581)&gt;0,(SUM('Charges Data'!AM565,'Charges Data'!AM573,'Charges Data'!AM581)/COUNT('Charges Data'!AM565,'Charges Data'!AM573,'Charges Data'!AM581)),"")</f>
        <v/>
      </c>
      <c r="AN19" s="128" t="str">
        <f>IF(COUNT('Charges Data'!AN565,'Charges Data'!AN573,'Charges Data'!AN581)&gt;0,(SUM('Charges Data'!AN565,'Charges Data'!AN573,'Charges Data'!AN581)/COUNT('Charges Data'!AN565,'Charges Data'!AN573,'Charges Data'!AN581)),"")</f>
        <v/>
      </c>
      <c r="AO19" s="128" t="str">
        <f>IF(COUNT('Charges Data'!AO565,'Charges Data'!AO573,'Charges Data'!AO581)&gt;0,(SUM('Charges Data'!AO565,'Charges Data'!AO573,'Charges Data'!AO581)/COUNT('Charges Data'!AO565,'Charges Data'!AO573,'Charges Data'!AO581)),"")</f>
        <v/>
      </c>
    </row>
    <row r="20" spans="2:42" ht="20.25" customHeight="1" x14ac:dyDescent="0.25">
      <c r="B20" s="125" t="s">
        <v>164</v>
      </c>
      <c r="C20" s="91" t="s">
        <v>162</v>
      </c>
      <c r="D20" s="91" t="s">
        <v>102</v>
      </c>
      <c r="E20" s="91" t="s">
        <v>23</v>
      </c>
      <c r="F20" s="91">
        <f t="shared" si="0"/>
        <v>9</v>
      </c>
      <c r="G20" s="60">
        <f t="shared" si="1"/>
        <v>23</v>
      </c>
      <c r="H20" s="126">
        <f t="shared" si="2"/>
        <v>45.24074074074074</v>
      </c>
      <c r="I20" s="60">
        <f t="shared" si="3"/>
        <v>115</v>
      </c>
      <c r="J20" s="128">
        <f>IF(COUNT('Charges Data'!J566,'Charges Data'!J574,'Charges Data'!J582)&gt;0,(SUM('Charges Data'!J566,'Charges Data'!J574,'Charges Data'!J582)/COUNT('Charges Data'!J566,'Charges Data'!J574,'Charges Data'!J582)),"")</f>
        <v>28.495000000000001</v>
      </c>
      <c r="K20" s="128" t="str">
        <f>IF(COUNT('Charges Data'!K566,'Charges Data'!K574,'Charges Data'!K582)&gt;0,(SUM('Charges Data'!K566,'Charges Data'!K574,'Charges Data'!K582)/COUNT('Charges Data'!K566,'Charges Data'!K574,'Charges Data'!K582)),"")</f>
        <v/>
      </c>
      <c r="L20" s="128" t="str">
        <f>IF(COUNT('Charges Data'!L566,'Charges Data'!L574,'Charges Data'!L582)&gt;0,(SUM('Charges Data'!L566,'Charges Data'!L574,'Charges Data'!L582)/COUNT('Charges Data'!L566,'Charges Data'!L574,'Charges Data'!L582)),"")</f>
        <v/>
      </c>
      <c r="M20" s="128" t="str">
        <f>IF(COUNT('Charges Data'!M566,'Charges Data'!M574,'Charges Data'!M582)&gt;0,(SUM('Charges Data'!M566,'Charges Data'!M574,'Charges Data'!M582)/COUNT('Charges Data'!M566,'Charges Data'!M574,'Charges Data'!M582)),"")</f>
        <v/>
      </c>
      <c r="N20" s="128">
        <f>IF(COUNT('Charges Data'!N566,'Charges Data'!N574,'Charges Data'!N582)&gt;0,(SUM('Charges Data'!N566,'Charges Data'!N574,'Charges Data'!N582)/COUNT('Charges Data'!N566,'Charges Data'!N574,'Charges Data'!N582)),"")</f>
        <v>52.875</v>
      </c>
      <c r="O20" s="128" t="str">
        <f>IF(COUNT('Charges Data'!O566,'Charges Data'!O574,'Charges Data'!O582)&gt;0,(SUM('Charges Data'!O566,'Charges Data'!O574,'Charges Data'!O582)/COUNT('Charges Data'!O566,'Charges Data'!O574,'Charges Data'!O582)),"")</f>
        <v/>
      </c>
      <c r="P20" s="128" t="str">
        <f>IF(COUNT('Charges Data'!P566,'Charges Data'!P574,'Charges Data'!P582)&gt;0,(SUM('Charges Data'!P566,'Charges Data'!P574,'Charges Data'!P582)/COUNT('Charges Data'!P566,'Charges Data'!P574,'Charges Data'!P582)),"")</f>
        <v/>
      </c>
      <c r="Q20" s="128" t="str">
        <f>IF(COUNT('Charges Data'!Q566,'Charges Data'!Q574,'Charges Data'!Q582)&gt;0,(SUM('Charges Data'!Q566,'Charges Data'!Q574,'Charges Data'!Q582)/COUNT('Charges Data'!Q566,'Charges Data'!Q574,'Charges Data'!Q582)),"")</f>
        <v/>
      </c>
      <c r="R20" s="128" t="str">
        <f>IF(COUNT('Charges Data'!R566,'Charges Data'!R574,'Charges Data'!R582)&gt;0,(SUM('Charges Data'!R566,'Charges Data'!R574,'Charges Data'!R582)/COUNT('Charges Data'!R566,'Charges Data'!R574,'Charges Data'!R582)),"")</f>
        <v/>
      </c>
      <c r="S20" s="128" t="str">
        <f>IF(COUNT('Charges Data'!S566,'Charges Data'!S574,'Charges Data'!S582)&gt;0,(SUM('Charges Data'!S566,'Charges Data'!S574,'Charges Data'!S582)/COUNT('Charges Data'!S566,'Charges Data'!S574,'Charges Data'!S582)),"")</f>
        <v/>
      </c>
      <c r="T20" s="128" t="str">
        <f>IF(COUNT('Charges Data'!T566,'Charges Data'!T574,'Charges Data'!T582)&gt;0,(SUM('Charges Data'!T566,'Charges Data'!T574,'Charges Data'!T582)/COUNT('Charges Data'!T566,'Charges Data'!T574,'Charges Data'!T582)),"")</f>
        <v/>
      </c>
      <c r="U20" s="128" t="str">
        <f>IF(COUNT('Charges Data'!U566,'Charges Data'!U574,'Charges Data'!U582)&gt;0,(SUM('Charges Data'!U566,'Charges Data'!U574,'Charges Data'!U582)/COUNT('Charges Data'!U566,'Charges Data'!U574,'Charges Data'!U582)),"")</f>
        <v/>
      </c>
      <c r="V20" s="128" t="str">
        <f>IF(COUNT('Charges Data'!V566,'Charges Data'!V574,'Charges Data'!V582)&gt;0,(SUM('Charges Data'!V566,'Charges Data'!V574,'Charges Data'!V582)/COUNT('Charges Data'!V566,'Charges Data'!V574,'Charges Data'!V582)),"")</f>
        <v/>
      </c>
      <c r="W20" s="128">
        <f>IF(COUNT('Charges Data'!W566,'Charges Data'!W574,'Charges Data'!W582)&gt;0,(SUM('Charges Data'!W566,'Charges Data'!W574,'Charges Data'!W582)/COUNT('Charges Data'!W566,'Charges Data'!W574,'Charges Data'!W582)),"")</f>
        <v>42</v>
      </c>
      <c r="X20" s="128" t="str">
        <f>IF(COUNT('Charges Data'!X566,'Charges Data'!X574,'Charges Data'!X582)&gt;0,(SUM('Charges Data'!X566,'Charges Data'!X574,'Charges Data'!X582)/COUNT('Charges Data'!X566,'Charges Data'!X574,'Charges Data'!X582)),"")</f>
        <v/>
      </c>
      <c r="Y20" s="128">
        <f>IF(COUNT('Charges Data'!Y566,'Charges Data'!Y574,'Charges Data'!Y582)&gt;0,(SUM('Charges Data'!Y566,'Charges Data'!Y574,'Charges Data'!Y582)/COUNT('Charges Data'!Y566,'Charges Data'!Y574,'Charges Data'!Y582)),"")</f>
        <v>115</v>
      </c>
      <c r="Z20" s="128">
        <f>IF(COUNT('Charges Data'!Z566,'Charges Data'!Z574,'Charges Data'!Z582)&gt;0,(SUM('Charges Data'!Z566,'Charges Data'!Z574,'Charges Data'!Z582)/COUNT('Charges Data'!Z566,'Charges Data'!Z574,'Charges Data'!Z582)),"")</f>
        <v>34.25</v>
      </c>
      <c r="AA20" s="128" t="str">
        <f>IF(COUNT('Charges Data'!AA566,'Charges Data'!AA574,'Charges Data'!AA582)&gt;0,(SUM('Charges Data'!AA566,'Charges Data'!AA574,'Charges Data'!AA582)/COUNT('Charges Data'!AA566,'Charges Data'!AA574,'Charges Data'!AA582)),"")</f>
        <v/>
      </c>
      <c r="AB20" s="128">
        <f>IF(COUNT('Charges Data'!AB566,'Charges Data'!AB574,'Charges Data'!AB582)&gt;0,(SUM('Charges Data'!AB566,'Charges Data'!AB574,'Charges Data'!AB582)/COUNT('Charges Data'!AB566,'Charges Data'!AB574,'Charges Data'!AB582)),"")</f>
        <v>23</v>
      </c>
      <c r="AC20" s="128">
        <f>IF(COUNT('Charges Data'!AC566,'Charges Data'!AC574,'Charges Data'!AC582)&gt;0,(SUM('Charges Data'!AC566,'Charges Data'!AC574,'Charges Data'!AC582)/COUNT('Charges Data'!AC566,'Charges Data'!AC574,'Charges Data'!AC582)),"")</f>
        <v>24.466666666666669</v>
      </c>
      <c r="AD20" s="128" t="str">
        <f>IF(COUNT('Charges Data'!AD566,'Charges Data'!AD574,'Charges Data'!AD582)&gt;0,(SUM('Charges Data'!AD566,'Charges Data'!AD574,'Charges Data'!AD582)/COUNT('Charges Data'!AD566,'Charges Data'!AD574,'Charges Data'!AD582)),"")</f>
        <v/>
      </c>
      <c r="AE20" s="128" t="str">
        <f>IF(COUNT('Charges Data'!AE566,'Charges Data'!AE574,'Charges Data'!AE582)&gt;0,(SUM('Charges Data'!AE566,'Charges Data'!AE574,'Charges Data'!AE582)/COUNT('Charges Data'!AE566,'Charges Data'!AE574,'Charges Data'!AE582)),"")</f>
        <v/>
      </c>
      <c r="AF20" s="128">
        <f>IF(COUNT('Charges Data'!AF566,'Charges Data'!AF574,'Charges Data'!AF582)&gt;0,(SUM('Charges Data'!AF566,'Charges Data'!AF574,'Charges Data'!AF582)/COUNT('Charges Data'!AF566,'Charges Data'!AF574,'Charges Data'!AF582)),"")</f>
        <v>26.08</v>
      </c>
      <c r="AG20" s="128" t="str">
        <f>IF(COUNT('Charges Data'!AG566,'Charges Data'!AG574,'Charges Data'!AG582)&gt;0,(SUM('Charges Data'!AG566,'Charges Data'!AG574,'Charges Data'!AG582)/COUNT('Charges Data'!AG566,'Charges Data'!AG574,'Charges Data'!AG582)),"")</f>
        <v/>
      </c>
      <c r="AH20" s="128" t="str">
        <f>IF(COUNT('Charges Data'!AH566,'Charges Data'!AH574,'Charges Data'!AH582)&gt;0,(SUM('Charges Data'!AH566,'Charges Data'!AH574,'Charges Data'!AH582)/COUNT('Charges Data'!AH566,'Charges Data'!AH574,'Charges Data'!AH582)),"")</f>
        <v/>
      </c>
      <c r="AI20" s="128" t="str">
        <f>IF(COUNT('Charges Data'!AI566,'Charges Data'!AI574,'Charges Data'!AI582)&gt;0,(SUM('Charges Data'!AI566,'Charges Data'!AI574,'Charges Data'!AI582)/COUNT('Charges Data'!AI566,'Charges Data'!AI574,'Charges Data'!AI582)),"")</f>
        <v/>
      </c>
      <c r="AJ20" s="128" t="str">
        <f>IF(COUNT('Charges Data'!AJ566,'Charges Data'!AJ574,'Charges Data'!AJ582)&gt;0,(SUM('Charges Data'!AJ566,'Charges Data'!AJ574,'Charges Data'!AJ582)/COUNT('Charges Data'!AJ566,'Charges Data'!AJ574,'Charges Data'!AJ582)),"")</f>
        <v/>
      </c>
      <c r="AK20" s="128" t="str">
        <f>IF(COUNT('Charges Data'!AK566,'Charges Data'!AK574,'Charges Data'!AK582)&gt;0,(SUM('Charges Data'!AK566,'Charges Data'!AK574,'Charges Data'!AK582)/COUNT('Charges Data'!AK566,'Charges Data'!AK574,'Charges Data'!AK582)),"")</f>
        <v/>
      </c>
      <c r="AL20" s="128">
        <f>IF(COUNT('Charges Data'!AL566,'Charges Data'!AL574,'Charges Data'!AL582)&gt;0,(SUM('Charges Data'!AL566,'Charges Data'!AL574,'Charges Data'!AL582)/COUNT('Charges Data'!AL566,'Charges Data'!AL574,'Charges Data'!AL582)),"")</f>
        <v>61</v>
      </c>
      <c r="AM20" s="128" t="str">
        <f>IF(COUNT('Charges Data'!AM566,'Charges Data'!AM574,'Charges Data'!AM582)&gt;0,(SUM('Charges Data'!AM566,'Charges Data'!AM574,'Charges Data'!AM582)/COUNT('Charges Data'!AM566,'Charges Data'!AM574,'Charges Data'!AM582)),"")</f>
        <v/>
      </c>
      <c r="AN20" s="128" t="str">
        <f>IF(COUNT('Charges Data'!AN566,'Charges Data'!AN574,'Charges Data'!AN582)&gt;0,(SUM('Charges Data'!AN566,'Charges Data'!AN574,'Charges Data'!AN582)/COUNT('Charges Data'!AN566,'Charges Data'!AN574,'Charges Data'!AN582)),"")</f>
        <v/>
      </c>
      <c r="AO20" s="128" t="str">
        <f>IF(COUNT('Charges Data'!AO566,'Charges Data'!AO574,'Charges Data'!AO582)&gt;0,(SUM('Charges Data'!AO566,'Charges Data'!AO574,'Charges Data'!AO582)/COUNT('Charges Data'!AO566,'Charges Data'!AO574,'Charges Data'!AO582)),"")</f>
        <v/>
      </c>
    </row>
    <row r="21" spans="2:42" ht="20.25" customHeight="1" x14ac:dyDescent="0.25">
      <c r="B21" s="125" t="s">
        <v>164</v>
      </c>
      <c r="C21" s="91" t="s">
        <v>162</v>
      </c>
      <c r="D21" s="91" t="s">
        <v>102</v>
      </c>
      <c r="E21" s="91" t="s">
        <v>143</v>
      </c>
      <c r="F21" s="91">
        <f t="shared" si="0"/>
        <v>9</v>
      </c>
      <c r="G21" s="60">
        <f t="shared" si="1"/>
        <v>17.53</v>
      </c>
      <c r="H21" s="126">
        <f t="shared" si="2"/>
        <v>45.574259259259264</v>
      </c>
      <c r="I21" s="60">
        <f t="shared" si="3"/>
        <v>115</v>
      </c>
      <c r="J21" s="128">
        <f>IF(COUNT('Charges Data'!J567,'Charges Data'!J575,'Charges Data'!J583)&gt;0,(SUM('Charges Data'!J567,'Charges Data'!J575,'Charges Data'!J583)/COUNT('Charges Data'!J567,'Charges Data'!J575,'Charges Data'!J583)),"")</f>
        <v>17.53</v>
      </c>
      <c r="K21" s="128" t="str">
        <f>IF(COUNT('Charges Data'!K567,'Charges Data'!K575,'Charges Data'!K583)&gt;0,(SUM('Charges Data'!K567,'Charges Data'!K575,'Charges Data'!K583)/COUNT('Charges Data'!K567,'Charges Data'!K575,'Charges Data'!K583)),"")</f>
        <v/>
      </c>
      <c r="L21" s="128" t="str">
        <f>IF(COUNT('Charges Data'!L567,'Charges Data'!L575,'Charges Data'!L583)&gt;0,(SUM('Charges Data'!L567,'Charges Data'!L575,'Charges Data'!L583)/COUNT('Charges Data'!L567,'Charges Data'!L575,'Charges Data'!L583)),"")</f>
        <v/>
      </c>
      <c r="M21" s="128" t="str">
        <f>IF(COUNT('Charges Data'!M567,'Charges Data'!M575,'Charges Data'!M583)&gt;0,(SUM('Charges Data'!M567,'Charges Data'!M575,'Charges Data'!M583)/COUNT('Charges Data'!M567,'Charges Data'!M575,'Charges Data'!M583)),"")</f>
        <v/>
      </c>
      <c r="N21" s="128">
        <f>IF(COUNT('Charges Data'!N567,'Charges Data'!N575,'Charges Data'!N583)&gt;0,(SUM('Charges Data'!N567,'Charges Data'!N575,'Charges Data'!N583)/COUNT('Charges Data'!N567,'Charges Data'!N575,'Charges Data'!N583)),"")</f>
        <v>31.125</v>
      </c>
      <c r="O21" s="128" t="str">
        <f>IF(COUNT('Charges Data'!O567,'Charges Data'!O575,'Charges Data'!O583)&gt;0,(SUM('Charges Data'!O567,'Charges Data'!O575,'Charges Data'!O583)/COUNT('Charges Data'!O567,'Charges Data'!O575,'Charges Data'!O583)),"")</f>
        <v/>
      </c>
      <c r="P21" s="128" t="str">
        <f>IF(COUNT('Charges Data'!P567,'Charges Data'!P575,'Charges Data'!P583)&gt;0,(SUM('Charges Data'!P567,'Charges Data'!P575,'Charges Data'!P583)/COUNT('Charges Data'!P567,'Charges Data'!P575,'Charges Data'!P583)),"")</f>
        <v/>
      </c>
      <c r="Q21" s="128">
        <f>IF(COUNT('Charges Data'!Q567,'Charges Data'!Q575,'Charges Data'!Q583)&gt;0,(SUM('Charges Data'!Q567,'Charges Data'!Q575,'Charges Data'!Q583)/COUNT('Charges Data'!Q567,'Charges Data'!Q575,'Charges Data'!Q583)),"")</f>
        <v>37.333333333333336</v>
      </c>
      <c r="R21" s="128" t="str">
        <f>IF(COUNT('Charges Data'!R567,'Charges Data'!R575,'Charges Data'!R583)&gt;0,(SUM('Charges Data'!R567,'Charges Data'!R575,'Charges Data'!R583)/COUNT('Charges Data'!R567,'Charges Data'!R575,'Charges Data'!R583)),"")</f>
        <v/>
      </c>
      <c r="S21" s="128" t="str">
        <f>IF(COUNT('Charges Data'!S567,'Charges Data'!S575,'Charges Data'!S583)&gt;0,(SUM('Charges Data'!S567,'Charges Data'!S575,'Charges Data'!S583)/COUNT('Charges Data'!S567,'Charges Data'!S575,'Charges Data'!S583)),"")</f>
        <v/>
      </c>
      <c r="T21" s="128" t="str">
        <f>IF(COUNT('Charges Data'!T567,'Charges Data'!T575,'Charges Data'!T583)&gt;0,(SUM('Charges Data'!T567,'Charges Data'!T575,'Charges Data'!T583)/COUNT('Charges Data'!T567,'Charges Data'!T575,'Charges Data'!T583)),"")</f>
        <v/>
      </c>
      <c r="U21" s="128" t="str">
        <f>IF(COUNT('Charges Data'!U567,'Charges Data'!U575,'Charges Data'!U583)&gt;0,(SUM('Charges Data'!U567,'Charges Data'!U575,'Charges Data'!U583)/COUNT('Charges Data'!U567,'Charges Data'!U575,'Charges Data'!U583)),"")</f>
        <v/>
      </c>
      <c r="V21" s="128" t="str">
        <f>IF(COUNT('Charges Data'!V567,'Charges Data'!V575,'Charges Data'!V583)&gt;0,(SUM('Charges Data'!V567,'Charges Data'!V575,'Charges Data'!V583)/COUNT('Charges Data'!V567,'Charges Data'!V575,'Charges Data'!V583)),"")</f>
        <v/>
      </c>
      <c r="W21" s="128">
        <f>IF(COUNT('Charges Data'!W567,'Charges Data'!W575,'Charges Data'!W583)&gt;0,(SUM('Charges Data'!W567,'Charges Data'!W575,'Charges Data'!W583)/COUNT('Charges Data'!W567,'Charges Data'!W575,'Charges Data'!W583)),"")</f>
        <v>42</v>
      </c>
      <c r="X21" s="128" t="str">
        <f>IF(COUNT('Charges Data'!X567,'Charges Data'!X575,'Charges Data'!X583)&gt;0,(SUM('Charges Data'!X567,'Charges Data'!X575,'Charges Data'!X583)/COUNT('Charges Data'!X567,'Charges Data'!X575,'Charges Data'!X583)),"")</f>
        <v/>
      </c>
      <c r="Y21" s="128">
        <f>IF(COUNT('Charges Data'!Y567,'Charges Data'!Y575,'Charges Data'!Y583)&gt;0,(SUM('Charges Data'!Y567,'Charges Data'!Y575,'Charges Data'!Y583)/COUNT('Charges Data'!Y567,'Charges Data'!Y575,'Charges Data'!Y583)),"")</f>
        <v>115</v>
      </c>
      <c r="Z21" s="128">
        <f>IF(COUNT('Charges Data'!Z567,'Charges Data'!Z575,'Charges Data'!Z583)&gt;0,(SUM('Charges Data'!Z567,'Charges Data'!Z575,'Charges Data'!Z583)/COUNT('Charges Data'!Z567,'Charges Data'!Z575,'Charges Data'!Z583)),"")</f>
        <v>57.1</v>
      </c>
      <c r="AA21" s="128" t="str">
        <f>IF(COUNT('Charges Data'!AA567,'Charges Data'!AA575,'Charges Data'!AA583)&gt;0,(SUM('Charges Data'!AA567,'Charges Data'!AA575,'Charges Data'!AA583)/COUNT('Charges Data'!AA567,'Charges Data'!AA575,'Charges Data'!AA583)),"")</f>
        <v/>
      </c>
      <c r="AB21" s="128">
        <f>IF(COUNT('Charges Data'!AB567,'Charges Data'!AB575,'Charges Data'!AB583)&gt;0,(SUM('Charges Data'!AB567,'Charges Data'!AB575,'Charges Data'!AB583)/COUNT('Charges Data'!AB567,'Charges Data'!AB575,'Charges Data'!AB583)),"")</f>
        <v>23</v>
      </c>
      <c r="AC21" s="128" t="str">
        <f>IF(COUNT('Charges Data'!AC567,'Charges Data'!AC575,'Charges Data'!AC583)&gt;0,(SUM('Charges Data'!AC567,'Charges Data'!AC575,'Charges Data'!AC583)/COUNT('Charges Data'!AC567,'Charges Data'!AC575,'Charges Data'!AC583)),"")</f>
        <v/>
      </c>
      <c r="AD21" s="128" t="str">
        <f>IF(COUNT('Charges Data'!AD567,'Charges Data'!AD575,'Charges Data'!AD583)&gt;0,(SUM('Charges Data'!AD567,'Charges Data'!AD575,'Charges Data'!AD583)/COUNT('Charges Data'!AD567,'Charges Data'!AD575,'Charges Data'!AD583)),"")</f>
        <v/>
      </c>
      <c r="AE21" s="128" t="str">
        <f>IF(COUNT('Charges Data'!AE567,'Charges Data'!AE575,'Charges Data'!AE583)&gt;0,(SUM('Charges Data'!AE567,'Charges Data'!AE575,'Charges Data'!AE583)/COUNT('Charges Data'!AE567,'Charges Data'!AE575,'Charges Data'!AE583)),"")</f>
        <v/>
      </c>
      <c r="AF21" s="128">
        <f>IF(COUNT('Charges Data'!AF567,'Charges Data'!AF575,'Charges Data'!AF583)&gt;0,(SUM('Charges Data'!AF567,'Charges Data'!AF575,'Charges Data'!AF583)/COUNT('Charges Data'!AF567,'Charges Data'!AF575,'Charges Data'!AF583)),"")</f>
        <v>26.08</v>
      </c>
      <c r="AG21" s="128" t="str">
        <f>IF(COUNT('Charges Data'!AG567,'Charges Data'!AG575,'Charges Data'!AG583)&gt;0,(SUM('Charges Data'!AG567,'Charges Data'!AG575,'Charges Data'!AG583)/COUNT('Charges Data'!AG567,'Charges Data'!AG575,'Charges Data'!AG583)),"")</f>
        <v/>
      </c>
      <c r="AH21" s="128" t="str">
        <f>IF(COUNT('Charges Data'!AH567,'Charges Data'!AH575,'Charges Data'!AH583)&gt;0,(SUM('Charges Data'!AH567,'Charges Data'!AH575,'Charges Data'!AH583)/COUNT('Charges Data'!AH567,'Charges Data'!AH575,'Charges Data'!AH583)),"")</f>
        <v/>
      </c>
      <c r="AI21" s="128" t="str">
        <f>IF(COUNT('Charges Data'!AI567,'Charges Data'!AI575,'Charges Data'!AI583)&gt;0,(SUM('Charges Data'!AI567,'Charges Data'!AI575,'Charges Data'!AI583)/COUNT('Charges Data'!AI567,'Charges Data'!AI575,'Charges Data'!AI583)),"")</f>
        <v/>
      </c>
      <c r="AJ21" s="128" t="str">
        <f>IF(COUNT('Charges Data'!AJ567,'Charges Data'!AJ575,'Charges Data'!AJ583)&gt;0,(SUM('Charges Data'!AJ567,'Charges Data'!AJ575,'Charges Data'!AJ583)/COUNT('Charges Data'!AJ567,'Charges Data'!AJ575,'Charges Data'!AJ583)),"")</f>
        <v/>
      </c>
      <c r="AK21" s="128" t="str">
        <f>IF(COUNT('Charges Data'!AK567,'Charges Data'!AK575,'Charges Data'!AK583)&gt;0,(SUM('Charges Data'!AK567,'Charges Data'!AK575,'Charges Data'!AK583)/COUNT('Charges Data'!AK567,'Charges Data'!AK575,'Charges Data'!AK583)),"")</f>
        <v/>
      </c>
      <c r="AL21" s="128">
        <f>IF(COUNT('Charges Data'!AL567,'Charges Data'!AL575,'Charges Data'!AL583)&gt;0,(SUM('Charges Data'!AL567,'Charges Data'!AL575,'Charges Data'!AL583)/COUNT('Charges Data'!AL567,'Charges Data'!AL575,'Charges Data'!AL583)),"")</f>
        <v>61</v>
      </c>
      <c r="AM21" s="128" t="str">
        <f>IF(COUNT('Charges Data'!AM567,'Charges Data'!AM575,'Charges Data'!AM583)&gt;0,(SUM('Charges Data'!AM567,'Charges Data'!AM575,'Charges Data'!AM583)/COUNT('Charges Data'!AM567,'Charges Data'!AM575,'Charges Data'!AM583)),"")</f>
        <v/>
      </c>
      <c r="AN21" s="128" t="str">
        <f>IF(COUNT('Charges Data'!AN567,'Charges Data'!AN575,'Charges Data'!AN583)&gt;0,(SUM('Charges Data'!AN567,'Charges Data'!AN575,'Charges Data'!AN583)/COUNT('Charges Data'!AN567,'Charges Data'!AN575,'Charges Data'!AN583)),"")</f>
        <v/>
      </c>
      <c r="AO21" s="128" t="str">
        <f>IF(COUNT('Charges Data'!AO567,'Charges Data'!AO575,'Charges Data'!AO583)&gt;0,(SUM('Charges Data'!AO567,'Charges Data'!AO575,'Charges Data'!AO583)/COUNT('Charges Data'!AO567,'Charges Data'!AO575,'Charges Data'!AO583)),"")</f>
        <v/>
      </c>
    </row>
    <row r="22" spans="2:42" ht="20.25" customHeight="1" x14ac:dyDescent="0.35">
      <c r="B22" s="125" t="s">
        <v>165</v>
      </c>
      <c r="C22" s="91" t="s">
        <v>162</v>
      </c>
      <c r="D22" s="91" t="s">
        <v>95</v>
      </c>
      <c r="E22" s="91" t="s">
        <v>163</v>
      </c>
      <c r="F22" s="91">
        <f t="shared" si="0"/>
        <v>16</v>
      </c>
      <c r="G22" s="60">
        <f t="shared" si="1"/>
        <v>34</v>
      </c>
      <c r="H22" s="126">
        <f t="shared" si="2"/>
        <v>88.279687500000009</v>
      </c>
      <c r="I22" s="60">
        <f t="shared" si="3"/>
        <v>180.2</v>
      </c>
      <c r="J22" s="128" t="str">
        <f>IF(COUNT('Charges Data'!J584,'Charges Data'!J592,'Charges Data'!J600,'Charges Data'!J608,'Charges Data'!J616)&gt;0,(SUM('Charges Data'!J584,'Charges Data'!J592,'Charges Data'!J600,'Charges Data'!J608,'Charges Data'!J616)/COUNT('Charges Data'!J584,'Charges Data'!J592,'Charges Data'!J600,'Charges Data'!J608,'Charges Data'!J616)),"")</f>
        <v/>
      </c>
      <c r="K22" s="128">
        <f>IF(COUNT('Charges Data'!K584,'Charges Data'!K592,'Charges Data'!K600,'Charges Data'!K608,'Charges Data'!K616)&gt;0,(SUM('Charges Data'!K584,'Charges Data'!K592,'Charges Data'!K600,'Charges Data'!K608,'Charges Data'!K616)/COUNT('Charges Data'!K584,'Charges Data'!K592,'Charges Data'!K600,'Charges Data'!K608,'Charges Data'!K616)),"")</f>
        <v>56</v>
      </c>
      <c r="L22" s="128" t="str">
        <f>IF(COUNT('Charges Data'!L584,'Charges Data'!L592,'Charges Data'!L600,'Charges Data'!L608,'Charges Data'!L616)&gt;0,(SUM('Charges Data'!L584,'Charges Data'!L592,'Charges Data'!L600,'Charges Data'!L608,'Charges Data'!L616)/COUNT('Charges Data'!L584,'Charges Data'!L592,'Charges Data'!L600,'Charges Data'!L608,'Charges Data'!L616)),"")</f>
        <v/>
      </c>
      <c r="M22" s="128" t="str">
        <f>IF(COUNT('Charges Data'!M584,'Charges Data'!M592,'Charges Data'!M600,'Charges Data'!M608,'Charges Data'!M616)&gt;0,(SUM('Charges Data'!M584,'Charges Data'!M592,'Charges Data'!M600,'Charges Data'!M608,'Charges Data'!M616)/COUNT('Charges Data'!M584,'Charges Data'!M592,'Charges Data'!M600,'Charges Data'!M608,'Charges Data'!M616)),"")</f>
        <v/>
      </c>
      <c r="N22" s="128" t="str">
        <f>IF(COUNT('Charges Data'!N584,'Charges Data'!N592,'Charges Data'!N600,'Charges Data'!N608,'Charges Data'!N616)&gt;0,(SUM('Charges Data'!N584,'Charges Data'!N592,'Charges Data'!N600,'Charges Data'!N608,'Charges Data'!N616)/COUNT('Charges Data'!N584,'Charges Data'!N592,'Charges Data'!N600,'Charges Data'!N608,'Charges Data'!N616)),"")</f>
        <v/>
      </c>
      <c r="O22" s="128">
        <f>IF(COUNT('Charges Data'!O584,'Charges Data'!O592,'Charges Data'!O600,'Charges Data'!O608,'Charges Data'!O616)&gt;0,(SUM('Charges Data'!O584,'Charges Data'!O592,'Charges Data'!O600,'Charges Data'!O608,'Charges Data'!O616)/COUNT('Charges Data'!O584,'Charges Data'!O592,'Charges Data'!O600,'Charges Data'!O608,'Charges Data'!O616)),"")</f>
        <v>60</v>
      </c>
      <c r="P22" s="128">
        <f>IF(COUNT('Charges Data'!P584,'Charges Data'!P592,'Charges Data'!P600,'Charges Data'!P608,'Charges Data'!P616)&gt;0,(SUM('Charges Data'!P584,'Charges Data'!P592,'Charges Data'!P600,'Charges Data'!P608,'Charges Data'!P616)/COUNT('Charges Data'!P584,'Charges Data'!P592,'Charges Data'!P600,'Charges Data'!P608,'Charges Data'!P616)),"")</f>
        <v>113.4</v>
      </c>
      <c r="Q22" s="128" t="str">
        <f>IF(COUNT('Charges Data'!Q584,'Charges Data'!Q592,'Charges Data'!Q600,'Charges Data'!Q608,'Charges Data'!Q616)&gt;0,(SUM('Charges Data'!Q584,'Charges Data'!Q592,'Charges Data'!Q600,'Charges Data'!Q608,'Charges Data'!Q616)/COUNT('Charges Data'!Q584,'Charges Data'!Q592,'Charges Data'!Q600,'Charges Data'!Q608,'Charges Data'!Q616)),"")</f>
        <v/>
      </c>
      <c r="R22" s="128" t="str">
        <f>IF(COUNT('Charges Data'!R584,'Charges Data'!R592,'Charges Data'!R600,'Charges Data'!R608,'Charges Data'!R616)&gt;0,(SUM('Charges Data'!R584,'Charges Data'!R592,'Charges Data'!R600,'Charges Data'!R608,'Charges Data'!R616)/COUNT('Charges Data'!R584,'Charges Data'!R592,'Charges Data'!R600,'Charges Data'!R608,'Charges Data'!R616)),"")</f>
        <v/>
      </c>
      <c r="S22" s="128">
        <f>IF(COUNT('Charges Data'!S584,'Charges Data'!S592,'Charges Data'!S600,'Charges Data'!S608,'Charges Data'!S616)&gt;0,(SUM('Charges Data'!S584,'Charges Data'!S592,'Charges Data'!S600,'Charges Data'!S608,'Charges Data'!S616)/COUNT('Charges Data'!S584,'Charges Data'!S592,'Charges Data'!S600,'Charges Data'!S608,'Charges Data'!S616)),"")</f>
        <v>70.2</v>
      </c>
      <c r="T22" s="128">
        <f>IF(COUNT('Charges Data'!T584,'Charges Data'!T592,'Charges Data'!T600,'Charges Data'!T608,'Charges Data'!T616)&gt;0,(SUM('Charges Data'!T584,'Charges Data'!T592,'Charges Data'!T600,'Charges Data'!T608,'Charges Data'!T616)/COUNT('Charges Data'!T584,'Charges Data'!T592,'Charges Data'!T600,'Charges Data'!T608,'Charges Data'!T616)),"")</f>
        <v>77.699999999999989</v>
      </c>
      <c r="U22" s="128">
        <f>IF(COUNT('Charges Data'!U584,'Charges Data'!U592,'Charges Data'!U600,'Charges Data'!U608,'Charges Data'!U616)&gt;0,(SUM('Charges Data'!U584,'Charges Data'!U592,'Charges Data'!U600,'Charges Data'!U608,'Charges Data'!U616)/COUNT('Charges Data'!U584,'Charges Data'!U592,'Charges Data'!U600,'Charges Data'!U608,'Charges Data'!U616)),"")</f>
        <v>180.2</v>
      </c>
      <c r="V22" s="128">
        <f>IF(COUNT('Charges Data'!V584,'Charges Data'!V592,'Charges Data'!V600,'Charges Data'!V608,'Charges Data'!V616)&gt;0,(SUM('Charges Data'!V584,'Charges Data'!V592,'Charges Data'!V600,'Charges Data'!V608,'Charges Data'!V616)/COUNT('Charges Data'!V584,'Charges Data'!V592,'Charges Data'!V600,'Charges Data'!V608,'Charges Data'!V616)),"")</f>
        <v>115.5</v>
      </c>
      <c r="W22" s="128" t="str">
        <f>IF(COUNT('Charges Data'!W584,'Charges Data'!W592,'Charges Data'!W600,'Charges Data'!W608,'Charges Data'!W616)&gt;0,(SUM('Charges Data'!W584,'Charges Data'!W592,'Charges Data'!W600,'Charges Data'!W608,'Charges Data'!W616)/COUNT('Charges Data'!W584,'Charges Data'!W592,'Charges Data'!W600,'Charges Data'!W608,'Charges Data'!W616)),"")</f>
        <v/>
      </c>
      <c r="X22" s="128" t="str">
        <f>IF(COUNT('Charges Data'!X584,'Charges Data'!X592,'Charges Data'!X600,'Charges Data'!X608,'Charges Data'!X616)&gt;0,(SUM('Charges Data'!X584,'Charges Data'!X592,'Charges Data'!X600,'Charges Data'!X608,'Charges Data'!X616)/COUNT('Charges Data'!X584,'Charges Data'!X592,'Charges Data'!X600,'Charges Data'!X608,'Charges Data'!X616)),"")</f>
        <v/>
      </c>
      <c r="Y22" s="128" t="str">
        <f>IF(COUNT('Charges Data'!Y584,'Charges Data'!Y592,'Charges Data'!Y600,'Charges Data'!Y608,'Charges Data'!Y616)&gt;0,(SUM('Charges Data'!Y584,'Charges Data'!Y592,'Charges Data'!Y600,'Charges Data'!Y608,'Charges Data'!Y616)/COUNT('Charges Data'!Y584,'Charges Data'!Y592,'Charges Data'!Y600,'Charges Data'!Y608,'Charges Data'!Y616)),"")</f>
        <v/>
      </c>
      <c r="Z22" s="128">
        <f>IF(COUNT('Charges Data'!Z584,'Charges Data'!Z592,'Charges Data'!Z600,'Charges Data'!Z608,'Charges Data'!Z616)&gt;0,(SUM('Charges Data'!Z584,'Charges Data'!Z592,'Charges Data'!Z600,'Charges Data'!Z608,'Charges Data'!Z616)/COUNT('Charges Data'!Z584,'Charges Data'!Z592,'Charges Data'!Z600,'Charges Data'!Z608,'Charges Data'!Z616)),"")</f>
        <v>114</v>
      </c>
      <c r="AA22" s="128" t="str">
        <f>IF(COUNT('Charges Data'!AA584,'Charges Data'!AA592,'Charges Data'!AA600,'Charges Data'!AA608,'Charges Data'!AA616)&gt;0,(SUM('Charges Data'!AA584,'Charges Data'!AA592,'Charges Data'!AA600,'Charges Data'!AA608,'Charges Data'!AA616)/COUNT('Charges Data'!AA584,'Charges Data'!AA592,'Charges Data'!AA600,'Charges Data'!AA608,'Charges Data'!AA616)),"")</f>
        <v/>
      </c>
      <c r="AB22" s="128">
        <f>IF(COUNT('Charges Data'!AB584,'Charges Data'!AB592,'Charges Data'!AB600,'Charges Data'!AB608,'Charges Data'!AB616)&gt;0,(SUM('Charges Data'!AB584,'Charges Data'!AB592,'Charges Data'!AB600,'Charges Data'!AB608,'Charges Data'!AB616)/COUNT('Charges Data'!AB584,'Charges Data'!AB592,'Charges Data'!AB600,'Charges Data'!AB608,'Charges Data'!AB616)),"")</f>
        <v>91</v>
      </c>
      <c r="AC22" s="128" t="str">
        <f>IF(COUNT('Charges Data'!AC584,'Charges Data'!AC592,'Charges Data'!AC600,'Charges Data'!AC608,'Charges Data'!AC616)&gt;0,(SUM('Charges Data'!AC584,'Charges Data'!AC592,'Charges Data'!AC600,'Charges Data'!AC608,'Charges Data'!AC616)/COUNT('Charges Data'!AC584,'Charges Data'!AC592,'Charges Data'!AC600,'Charges Data'!AC608,'Charges Data'!AC616)),"")</f>
        <v/>
      </c>
      <c r="AD22" s="128">
        <f>IF(COUNT('Charges Data'!AD584,'Charges Data'!AD592,'Charges Data'!AD600,'Charges Data'!AD608,'Charges Data'!AD616)&gt;0,(SUM('Charges Data'!AD584,'Charges Data'!AD592,'Charges Data'!AD600,'Charges Data'!AD608,'Charges Data'!AD616)/COUNT('Charges Data'!AD584,'Charges Data'!AD592,'Charges Data'!AD600,'Charges Data'!AD608,'Charges Data'!AD616)),"")</f>
        <v>34</v>
      </c>
      <c r="AE22" s="128">
        <f>IF(COUNT('Charges Data'!AE584,'Charges Data'!AE592,'Charges Data'!AE600,'Charges Data'!AE608,'Charges Data'!AE616)&gt;0,(SUM('Charges Data'!AE584,'Charges Data'!AE592,'Charges Data'!AE600,'Charges Data'!AE608,'Charges Data'!AE616)/COUNT('Charges Data'!AE584,'Charges Data'!AE592,'Charges Data'!AE600,'Charges Data'!AE608,'Charges Data'!AE616)),"")</f>
        <v>72</v>
      </c>
      <c r="AF22" s="128">
        <f>IF(COUNT('Charges Data'!AF584,'Charges Data'!AF592,'Charges Data'!AF600,'Charges Data'!AF608,'Charges Data'!AF616)&gt;0,(SUM('Charges Data'!AF584,'Charges Data'!AF592,'Charges Data'!AF600,'Charges Data'!AF608,'Charges Data'!AF616)/COUNT('Charges Data'!AF584,'Charges Data'!AF592,'Charges Data'!AF600,'Charges Data'!AF608,'Charges Data'!AF616)),"")</f>
        <v>78.400000000000006</v>
      </c>
      <c r="AG22" s="128">
        <f>IF(COUNT('Charges Data'!AG584,'Charges Data'!AG592,'Charges Data'!AG600,'Charges Data'!AG608,'Charges Data'!AG616)&gt;0,(SUM('Charges Data'!AG584,'Charges Data'!AG592,'Charges Data'!AG600,'Charges Data'!AG608,'Charges Data'!AG616)/COUNT('Charges Data'!AG584,'Charges Data'!AG592,'Charges Data'!AG600,'Charges Data'!AG608,'Charges Data'!AG616)),"")</f>
        <v>77.7</v>
      </c>
      <c r="AH22" s="128" t="str">
        <f>IF(COUNT('Charges Data'!AH584,'Charges Data'!AH592,'Charges Data'!AH600,'Charges Data'!AH608,'Charges Data'!AH616)&gt;0,(SUM('Charges Data'!AH584,'Charges Data'!AH592,'Charges Data'!AH600,'Charges Data'!AH608,'Charges Data'!AH616)/COUNT('Charges Data'!AH584,'Charges Data'!AH592,'Charges Data'!AH600,'Charges Data'!AH608,'Charges Data'!AH616)),"")</f>
        <v/>
      </c>
      <c r="AI22" s="128" t="str">
        <f>IF(COUNT('Charges Data'!AI584,'Charges Data'!AI592,'Charges Data'!AI600,'Charges Data'!AI608,'Charges Data'!AI616)&gt;0,(SUM('Charges Data'!AI584,'Charges Data'!AI592,'Charges Data'!AI600,'Charges Data'!AI608,'Charges Data'!AI616)/COUNT('Charges Data'!AI584,'Charges Data'!AI592,'Charges Data'!AI600,'Charges Data'!AI608,'Charges Data'!AI616)),"")</f>
        <v/>
      </c>
      <c r="AJ22" s="128">
        <f>IF(COUNT('Charges Data'!AJ584,'Charges Data'!AJ592,'Charges Data'!AJ600,'Charges Data'!AJ608,'Charges Data'!AJ616)&gt;0,(SUM('Charges Data'!AJ584,'Charges Data'!AJ592,'Charges Data'!AJ600,'Charges Data'!AJ608,'Charges Data'!AJ616)/COUNT('Charges Data'!AJ584,'Charges Data'!AJ592,'Charges Data'!AJ600,'Charges Data'!AJ608,'Charges Data'!AJ616)),"")</f>
        <v>74</v>
      </c>
      <c r="AK22" s="128" t="str">
        <f>IF(COUNT('Charges Data'!AK584,'Charges Data'!AK592,'Charges Data'!AK600,'Charges Data'!AK608,'Charges Data'!AK616)&gt;0,(SUM('Charges Data'!AK584,'Charges Data'!AK592,'Charges Data'!AK600,'Charges Data'!AK608,'Charges Data'!AK616)/COUNT('Charges Data'!AK584,'Charges Data'!AK592,'Charges Data'!AK600,'Charges Data'!AK608,'Charges Data'!AK616)),"")</f>
        <v/>
      </c>
      <c r="AL22" s="128">
        <f>IF(COUNT('Charges Data'!AL584,'Charges Data'!AL592,'Charges Data'!AL600,'Charges Data'!AL608,'Charges Data'!AL616)&gt;0,(SUM('Charges Data'!AL584,'Charges Data'!AL592,'Charges Data'!AL600,'Charges Data'!AL608,'Charges Data'!AL616)/COUNT('Charges Data'!AL584,'Charges Data'!AL592,'Charges Data'!AL600,'Charges Data'!AL608,'Charges Data'!AL616)),"")</f>
        <v>106.375</v>
      </c>
      <c r="AM22" s="128" t="str">
        <f>IF(COUNT('Charges Data'!AM584,'Charges Data'!AM592,'Charges Data'!AM600,'Charges Data'!AM608,'Charges Data'!AM616)&gt;0,(SUM('Charges Data'!AM584,'Charges Data'!AM592,'Charges Data'!AM600,'Charges Data'!AM608,'Charges Data'!AM616)/COUNT('Charges Data'!AM584,'Charges Data'!AM592,'Charges Data'!AM600,'Charges Data'!AM608,'Charges Data'!AM616)),"")</f>
        <v/>
      </c>
      <c r="AN22" s="128" t="str">
        <f>IF(COUNT('Charges Data'!AN584,'Charges Data'!AN592,'Charges Data'!AN600,'Charges Data'!AN608,'Charges Data'!AN616)&gt;0,(SUM('Charges Data'!AN584,'Charges Data'!AN592,'Charges Data'!AN600,'Charges Data'!AN608,'Charges Data'!AN616)/COUNT('Charges Data'!AN584,'Charges Data'!AN592,'Charges Data'!AN600,'Charges Data'!AN608,'Charges Data'!AN616)),"")</f>
        <v/>
      </c>
      <c r="AO22" s="128">
        <f>IF(COUNT('Charges Data'!AO584,'Charges Data'!AO592,'Charges Data'!AO600,'Charges Data'!AO608,'Charges Data'!AO616)&gt;0,(SUM('Charges Data'!AO584,'Charges Data'!AO592,'Charges Data'!AO600,'Charges Data'!AO608,'Charges Data'!AO616)/COUNT('Charges Data'!AO584,'Charges Data'!AO592,'Charges Data'!AO600,'Charges Data'!AO608,'Charges Data'!AO616)),"")</f>
        <v>92</v>
      </c>
      <c r="AP22" s="14"/>
    </row>
    <row r="23" spans="2:42" ht="20.25" customHeight="1" x14ac:dyDescent="0.25">
      <c r="B23" s="125" t="s">
        <v>165</v>
      </c>
      <c r="C23" s="91" t="s">
        <v>162</v>
      </c>
      <c r="D23" s="91" t="s">
        <v>95</v>
      </c>
      <c r="E23" s="91" t="s">
        <v>17</v>
      </c>
      <c r="F23" s="91">
        <f t="shared" si="0"/>
        <v>14</v>
      </c>
      <c r="G23" s="60">
        <f t="shared" si="1"/>
        <v>36</v>
      </c>
      <c r="H23" s="126">
        <f t="shared" si="2"/>
        <v>60.003571428571433</v>
      </c>
      <c r="I23" s="60">
        <f t="shared" si="3"/>
        <v>135.30000000000001</v>
      </c>
      <c r="J23" s="128" t="str">
        <f>IF(COUNT('Charges Data'!J585,'Charges Data'!J593,'Charges Data'!J601,'Charges Data'!J609,'Charges Data'!J617)&gt;0,(SUM('Charges Data'!J585,'Charges Data'!J593,'Charges Data'!J601,'Charges Data'!J609,'Charges Data'!J617)/COUNT('Charges Data'!J585,'Charges Data'!J593,'Charges Data'!J601,'Charges Data'!J609,'Charges Data'!J617)),"")</f>
        <v/>
      </c>
      <c r="K23" s="128">
        <f>IF(COUNT('Charges Data'!K585,'Charges Data'!K593,'Charges Data'!K601,'Charges Data'!K609,'Charges Data'!K617)&gt;0,(SUM('Charges Data'!K585,'Charges Data'!K593,'Charges Data'!K601,'Charges Data'!K609,'Charges Data'!K617)/COUNT('Charges Data'!K585,'Charges Data'!K593,'Charges Data'!K601,'Charges Data'!K609,'Charges Data'!K617)),"")</f>
        <v>36</v>
      </c>
      <c r="L23" s="128" t="str">
        <f>IF(COUNT('Charges Data'!L585,'Charges Data'!L593,'Charges Data'!L601,'Charges Data'!L609,'Charges Data'!L617)&gt;0,(SUM('Charges Data'!L585,'Charges Data'!L593,'Charges Data'!L601,'Charges Data'!L609,'Charges Data'!L617)/COUNT('Charges Data'!L585,'Charges Data'!L593,'Charges Data'!L601,'Charges Data'!L609,'Charges Data'!L617)),"")</f>
        <v/>
      </c>
      <c r="M23" s="128" t="str">
        <f>IF(COUNT('Charges Data'!M585,'Charges Data'!M593,'Charges Data'!M601,'Charges Data'!M609,'Charges Data'!M617)&gt;0,(SUM('Charges Data'!M585,'Charges Data'!M593,'Charges Data'!M601,'Charges Data'!M609,'Charges Data'!M617)/COUNT('Charges Data'!M585,'Charges Data'!M593,'Charges Data'!M601,'Charges Data'!M609,'Charges Data'!M617)),"")</f>
        <v/>
      </c>
      <c r="N23" s="128" t="str">
        <f>IF(COUNT('Charges Data'!N585,'Charges Data'!N593,'Charges Data'!N601,'Charges Data'!N609,'Charges Data'!N617)&gt;0,(SUM('Charges Data'!N585,'Charges Data'!N593,'Charges Data'!N601,'Charges Data'!N609,'Charges Data'!N617)/COUNT('Charges Data'!N585,'Charges Data'!N593,'Charges Data'!N601,'Charges Data'!N609,'Charges Data'!N617)),"")</f>
        <v/>
      </c>
      <c r="O23" s="128">
        <f>IF(COUNT('Charges Data'!O585,'Charges Data'!O593,'Charges Data'!O601,'Charges Data'!O609,'Charges Data'!O617)&gt;0,(SUM('Charges Data'!O585,'Charges Data'!O593,'Charges Data'!O601,'Charges Data'!O609,'Charges Data'!O617)/COUNT('Charges Data'!O585,'Charges Data'!O593,'Charges Data'!O601,'Charges Data'!O609,'Charges Data'!O617)),"")</f>
        <v>42</v>
      </c>
      <c r="P23" s="128" t="str">
        <f>IF(COUNT('Charges Data'!P585,'Charges Data'!P593,'Charges Data'!P601,'Charges Data'!P609,'Charges Data'!P617)&gt;0,(SUM('Charges Data'!P585,'Charges Data'!P593,'Charges Data'!P601,'Charges Data'!P609,'Charges Data'!P617)/COUNT('Charges Data'!P585,'Charges Data'!P593,'Charges Data'!P601,'Charges Data'!P609,'Charges Data'!P617)),"")</f>
        <v/>
      </c>
      <c r="Q23" s="128" t="str">
        <f>IF(COUNT('Charges Data'!Q585,'Charges Data'!Q593,'Charges Data'!Q601,'Charges Data'!Q609,'Charges Data'!Q617)&gt;0,(SUM('Charges Data'!Q585,'Charges Data'!Q593,'Charges Data'!Q601,'Charges Data'!Q609,'Charges Data'!Q617)/COUNT('Charges Data'!Q585,'Charges Data'!Q593,'Charges Data'!Q601,'Charges Data'!Q609,'Charges Data'!Q617)),"")</f>
        <v/>
      </c>
      <c r="R23" s="128" t="str">
        <f>IF(COUNT('Charges Data'!R585,'Charges Data'!R593,'Charges Data'!R601,'Charges Data'!R609,'Charges Data'!R617)&gt;0,(SUM('Charges Data'!R585,'Charges Data'!R593,'Charges Data'!R601,'Charges Data'!R609,'Charges Data'!R617)/COUNT('Charges Data'!R585,'Charges Data'!R593,'Charges Data'!R601,'Charges Data'!R609,'Charges Data'!R617)),"")</f>
        <v/>
      </c>
      <c r="S23" s="128">
        <f>IF(COUNT('Charges Data'!S585,'Charges Data'!S593,'Charges Data'!S601,'Charges Data'!S609,'Charges Data'!S617)&gt;0,(SUM('Charges Data'!S585,'Charges Data'!S593,'Charges Data'!S601,'Charges Data'!S609,'Charges Data'!S617)/COUNT('Charges Data'!S585,'Charges Data'!S593,'Charges Data'!S601,'Charges Data'!S609,'Charges Data'!S617)),"")</f>
        <v>52.8</v>
      </c>
      <c r="T23" s="128">
        <f>IF(COUNT('Charges Data'!T585,'Charges Data'!T593,'Charges Data'!T601,'Charges Data'!T609,'Charges Data'!T617)&gt;0,(SUM('Charges Data'!T585,'Charges Data'!T593,'Charges Data'!T601,'Charges Data'!T609,'Charges Data'!T617)/COUNT('Charges Data'!T585,'Charges Data'!T593,'Charges Data'!T601,'Charges Data'!T609,'Charges Data'!T617)),"")</f>
        <v>53.900000000000006</v>
      </c>
      <c r="U23" s="128">
        <f>IF(COUNT('Charges Data'!U585,'Charges Data'!U593,'Charges Data'!U601,'Charges Data'!U609,'Charges Data'!U617)&gt;0,(SUM('Charges Data'!U585,'Charges Data'!U593,'Charges Data'!U601,'Charges Data'!U609,'Charges Data'!U617)/COUNT('Charges Data'!U585,'Charges Data'!U593,'Charges Data'!U601,'Charges Data'!U609,'Charges Data'!U617)),"")</f>
        <v>135.30000000000001</v>
      </c>
      <c r="V23" s="128">
        <f>IF(COUNT('Charges Data'!V585,'Charges Data'!V593,'Charges Data'!V601,'Charges Data'!V609,'Charges Data'!V617)&gt;0,(SUM('Charges Data'!V585,'Charges Data'!V593,'Charges Data'!V601,'Charges Data'!V609,'Charges Data'!V617)/COUNT('Charges Data'!V585,'Charges Data'!V593,'Charges Data'!V601,'Charges Data'!V609,'Charges Data'!V617)),"")</f>
        <v>58.8</v>
      </c>
      <c r="W23" s="128" t="str">
        <f>IF(COUNT('Charges Data'!W585,'Charges Data'!W593,'Charges Data'!W601,'Charges Data'!W609,'Charges Data'!W617)&gt;0,(SUM('Charges Data'!W585,'Charges Data'!W593,'Charges Data'!W601,'Charges Data'!W609,'Charges Data'!W617)/COUNT('Charges Data'!W585,'Charges Data'!W593,'Charges Data'!W601,'Charges Data'!W609,'Charges Data'!W617)),"")</f>
        <v/>
      </c>
      <c r="X23" s="128" t="str">
        <f>IF(COUNT('Charges Data'!X585,'Charges Data'!X593,'Charges Data'!X601,'Charges Data'!X609,'Charges Data'!X617)&gt;0,(SUM('Charges Data'!X585,'Charges Data'!X593,'Charges Data'!X601,'Charges Data'!X609,'Charges Data'!X617)/COUNT('Charges Data'!X585,'Charges Data'!X593,'Charges Data'!X601,'Charges Data'!X609,'Charges Data'!X617)),"")</f>
        <v/>
      </c>
      <c r="Y23" s="128" t="str">
        <f>IF(COUNT('Charges Data'!Y585,'Charges Data'!Y593,'Charges Data'!Y601,'Charges Data'!Y609,'Charges Data'!Y617)&gt;0,(SUM('Charges Data'!Y585,'Charges Data'!Y593,'Charges Data'!Y601,'Charges Data'!Y609,'Charges Data'!Y617)/COUNT('Charges Data'!Y585,'Charges Data'!Y593,'Charges Data'!Y601,'Charges Data'!Y609,'Charges Data'!Y617)),"")</f>
        <v/>
      </c>
      <c r="Z23" s="128">
        <f>IF(COUNT('Charges Data'!Z585,'Charges Data'!Z593,'Charges Data'!Z601,'Charges Data'!Z609,'Charges Data'!Z617)&gt;0,(SUM('Charges Data'!Z585,'Charges Data'!Z593,'Charges Data'!Z601,'Charges Data'!Z609,'Charges Data'!Z617)/COUNT('Charges Data'!Z585,'Charges Data'!Z593,'Charges Data'!Z601,'Charges Data'!Z609,'Charges Data'!Z617)),"")</f>
        <v>68.400000000000006</v>
      </c>
      <c r="AA23" s="128" t="str">
        <f>IF(COUNT('Charges Data'!AA585,'Charges Data'!AA593,'Charges Data'!AA601,'Charges Data'!AA609,'Charges Data'!AA617)&gt;0,(SUM('Charges Data'!AA585,'Charges Data'!AA593,'Charges Data'!AA601,'Charges Data'!AA609,'Charges Data'!AA617)/COUNT('Charges Data'!AA585,'Charges Data'!AA593,'Charges Data'!AA601,'Charges Data'!AA609,'Charges Data'!AA617)),"")</f>
        <v/>
      </c>
      <c r="AB23" s="128">
        <f>IF(COUNT('Charges Data'!AB585,'Charges Data'!AB593,'Charges Data'!AB601,'Charges Data'!AB609,'Charges Data'!AB617)&gt;0,(SUM('Charges Data'!AB585,'Charges Data'!AB593,'Charges Data'!AB601,'Charges Data'!AB609,'Charges Data'!AB617)/COUNT('Charges Data'!AB585,'Charges Data'!AB593,'Charges Data'!AB601,'Charges Data'!AB609,'Charges Data'!AB617)),"")</f>
        <v>45.5</v>
      </c>
      <c r="AC23" s="128" t="str">
        <f>IF(COUNT('Charges Data'!AC585,'Charges Data'!AC593,'Charges Data'!AC601,'Charges Data'!AC609,'Charges Data'!AC617)&gt;0,(SUM('Charges Data'!AC585,'Charges Data'!AC593,'Charges Data'!AC601,'Charges Data'!AC609,'Charges Data'!AC617)/COUNT('Charges Data'!AC585,'Charges Data'!AC593,'Charges Data'!AC601,'Charges Data'!AC609,'Charges Data'!AC617)),"")</f>
        <v/>
      </c>
      <c r="AD23" s="128">
        <f>IF(COUNT('Charges Data'!AD585,'Charges Data'!AD593,'Charges Data'!AD601,'Charges Data'!AD609,'Charges Data'!AD617)&gt;0,(SUM('Charges Data'!AD585,'Charges Data'!AD593,'Charges Data'!AD601,'Charges Data'!AD609,'Charges Data'!AD617)/COUNT('Charges Data'!AD585,'Charges Data'!AD593,'Charges Data'!AD601,'Charges Data'!AD609,'Charges Data'!AD617)),"")</f>
        <v>49</v>
      </c>
      <c r="AE23" s="128">
        <f>IF(COUNT('Charges Data'!AE585,'Charges Data'!AE593,'Charges Data'!AE601,'Charges Data'!AE609,'Charges Data'!AE617)&gt;0,(SUM('Charges Data'!AE585,'Charges Data'!AE593,'Charges Data'!AE601,'Charges Data'!AE609,'Charges Data'!AE617)/COUNT('Charges Data'!AE585,'Charges Data'!AE593,'Charges Data'!AE601,'Charges Data'!AE609,'Charges Data'!AE617)),"")</f>
        <v>36</v>
      </c>
      <c r="AF23" s="128" t="str">
        <f>IF(COUNT('Charges Data'!AF585,'Charges Data'!AF593,'Charges Data'!AF601,'Charges Data'!AF609,'Charges Data'!AF617)&gt;0,(SUM('Charges Data'!AF585,'Charges Data'!AF593,'Charges Data'!AF601,'Charges Data'!AF609,'Charges Data'!AF617)/COUNT('Charges Data'!AF585,'Charges Data'!AF593,'Charges Data'!AF601,'Charges Data'!AF609,'Charges Data'!AF617)),"")</f>
        <v/>
      </c>
      <c r="AG23" s="128">
        <f>IF(COUNT('Charges Data'!AG585,'Charges Data'!AG593,'Charges Data'!AG601,'Charges Data'!AG609,'Charges Data'!AG617)&gt;0,(SUM('Charges Data'!AG585,'Charges Data'!AG593,'Charges Data'!AG601,'Charges Data'!AG609,'Charges Data'!AG617)/COUNT('Charges Data'!AG585,'Charges Data'!AG593,'Charges Data'!AG601,'Charges Data'!AG609,'Charges Data'!AG617)),"")</f>
        <v>62.1</v>
      </c>
      <c r="AH23" s="128" t="str">
        <f>IF(COUNT('Charges Data'!AH585,'Charges Data'!AH593,'Charges Data'!AH601,'Charges Data'!AH609,'Charges Data'!AH617)&gt;0,(SUM('Charges Data'!AH585,'Charges Data'!AH593,'Charges Data'!AH601,'Charges Data'!AH609,'Charges Data'!AH617)/COUNT('Charges Data'!AH585,'Charges Data'!AH593,'Charges Data'!AH601,'Charges Data'!AH609,'Charges Data'!AH617)),"")</f>
        <v/>
      </c>
      <c r="AI23" s="128" t="str">
        <f>IF(COUNT('Charges Data'!AI585,'Charges Data'!AI593,'Charges Data'!AI601,'Charges Data'!AI609,'Charges Data'!AI617)&gt;0,(SUM('Charges Data'!AI585,'Charges Data'!AI593,'Charges Data'!AI601,'Charges Data'!AI609,'Charges Data'!AI617)/COUNT('Charges Data'!AI585,'Charges Data'!AI593,'Charges Data'!AI601,'Charges Data'!AI609,'Charges Data'!AI617)),"")</f>
        <v/>
      </c>
      <c r="AJ23" s="128">
        <f>IF(COUNT('Charges Data'!AJ585,'Charges Data'!AJ593,'Charges Data'!AJ601,'Charges Data'!AJ609,'Charges Data'!AJ617)&gt;0,(SUM('Charges Data'!AJ585,'Charges Data'!AJ593,'Charges Data'!AJ601,'Charges Data'!AJ609,'Charges Data'!AJ617)/COUNT('Charges Data'!AJ585,'Charges Data'!AJ593,'Charges Data'!AJ601,'Charges Data'!AJ609,'Charges Data'!AJ617)),"")</f>
        <v>74</v>
      </c>
      <c r="AK23" s="128" t="str">
        <f>IF(COUNT('Charges Data'!AK585,'Charges Data'!AK593,'Charges Data'!AK601,'Charges Data'!AK609,'Charges Data'!AK617)&gt;0,(SUM('Charges Data'!AK585,'Charges Data'!AK593,'Charges Data'!AK601,'Charges Data'!AK609,'Charges Data'!AK617)/COUNT('Charges Data'!AK585,'Charges Data'!AK593,'Charges Data'!AK601,'Charges Data'!AK609,'Charges Data'!AK617)),"")</f>
        <v/>
      </c>
      <c r="AL23" s="128">
        <f>IF(COUNT('Charges Data'!AL585,'Charges Data'!AL593,'Charges Data'!AL601,'Charges Data'!AL609,'Charges Data'!AL617)&gt;0,(SUM('Charges Data'!AL585,'Charges Data'!AL593,'Charges Data'!AL601,'Charges Data'!AL609,'Charges Data'!AL617)/COUNT('Charges Data'!AL585,'Charges Data'!AL593,'Charges Data'!AL601,'Charges Data'!AL609,'Charges Data'!AL617)),"")</f>
        <v>80.25</v>
      </c>
      <c r="AM23" s="128" t="str">
        <f>IF(COUNT('Charges Data'!AM585,'Charges Data'!AM593,'Charges Data'!AM601,'Charges Data'!AM609,'Charges Data'!AM617)&gt;0,(SUM('Charges Data'!AM585,'Charges Data'!AM593,'Charges Data'!AM601,'Charges Data'!AM609,'Charges Data'!AM617)/COUNT('Charges Data'!AM585,'Charges Data'!AM593,'Charges Data'!AM601,'Charges Data'!AM609,'Charges Data'!AM617)),"")</f>
        <v/>
      </c>
      <c r="AN23" s="128" t="str">
        <f>IF(COUNT('Charges Data'!AN585,'Charges Data'!AN593,'Charges Data'!AN601,'Charges Data'!AN609,'Charges Data'!AN617)&gt;0,(SUM('Charges Data'!AN585,'Charges Data'!AN593,'Charges Data'!AN601,'Charges Data'!AN609,'Charges Data'!AN617)/COUNT('Charges Data'!AN585,'Charges Data'!AN593,'Charges Data'!AN601,'Charges Data'!AN609,'Charges Data'!AN617)),"")</f>
        <v/>
      </c>
      <c r="AO23" s="128">
        <f>IF(COUNT('Charges Data'!AO585,'Charges Data'!AO593,'Charges Data'!AO601,'Charges Data'!AO609,'Charges Data'!AO617)&gt;0,(SUM('Charges Data'!AO585,'Charges Data'!AO593,'Charges Data'!AO601,'Charges Data'!AO609,'Charges Data'!AO617)/COUNT('Charges Data'!AO585,'Charges Data'!AO593,'Charges Data'!AO601,'Charges Data'!AO609,'Charges Data'!AO617)),"")</f>
        <v>46</v>
      </c>
    </row>
    <row r="24" spans="2:42" ht="20.25" customHeight="1" x14ac:dyDescent="0.25">
      <c r="B24" s="125" t="s">
        <v>165</v>
      </c>
      <c r="C24" s="91" t="s">
        <v>162</v>
      </c>
      <c r="D24" s="91" t="s">
        <v>95</v>
      </c>
      <c r="E24" s="91" t="s">
        <v>23</v>
      </c>
      <c r="F24" s="91">
        <f t="shared" si="0"/>
        <v>11</v>
      </c>
      <c r="G24" s="60">
        <f t="shared" si="1"/>
        <v>36</v>
      </c>
      <c r="H24" s="126">
        <f t="shared" si="2"/>
        <v>69.115909090909099</v>
      </c>
      <c r="I24" s="60">
        <f t="shared" si="3"/>
        <v>135.30000000000001</v>
      </c>
      <c r="J24" s="128" t="str">
        <f>IF(COUNT('Charges Data'!J586,'Charges Data'!J594,'Charges Data'!J602,'Charges Data'!J610,'Charges Data'!J618)&gt;0,(SUM('Charges Data'!J586,'Charges Data'!J594,'Charges Data'!J602,'Charges Data'!J610,'Charges Data'!J618)/COUNT('Charges Data'!J586,'Charges Data'!J594,'Charges Data'!J602,'Charges Data'!J610,'Charges Data'!J618)),"")</f>
        <v/>
      </c>
      <c r="K24" s="128">
        <f>IF(COUNT('Charges Data'!K586,'Charges Data'!K594,'Charges Data'!K602,'Charges Data'!K610,'Charges Data'!K618)&gt;0,(SUM('Charges Data'!K586,'Charges Data'!K594,'Charges Data'!K602,'Charges Data'!K610,'Charges Data'!K618)/COUNT('Charges Data'!K586,'Charges Data'!K594,'Charges Data'!K602,'Charges Data'!K610,'Charges Data'!K618)),"")</f>
        <v>36</v>
      </c>
      <c r="L24" s="128" t="str">
        <f>IF(COUNT('Charges Data'!L586,'Charges Data'!L594,'Charges Data'!L602,'Charges Data'!L610,'Charges Data'!L618)&gt;0,(SUM('Charges Data'!L586,'Charges Data'!L594,'Charges Data'!L602,'Charges Data'!L610,'Charges Data'!L618)/COUNT('Charges Data'!L586,'Charges Data'!L594,'Charges Data'!L602,'Charges Data'!L610,'Charges Data'!L618)),"")</f>
        <v/>
      </c>
      <c r="M24" s="128" t="str">
        <f>IF(COUNT('Charges Data'!M586,'Charges Data'!M594,'Charges Data'!M602,'Charges Data'!M610,'Charges Data'!M618)&gt;0,(SUM('Charges Data'!M586,'Charges Data'!M594,'Charges Data'!M602,'Charges Data'!M610,'Charges Data'!M618)/COUNT('Charges Data'!M586,'Charges Data'!M594,'Charges Data'!M602,'Charges Data'!M610,'Charges Data'!M618)),"")</f>
        <v/>
      </c>
      <c r="N24" s="128" t="str">
        <f>IF(COUNT('Charges Data'!N586,'Charges Data'!N594,'Charges Data'!N602,'Charges Data'!N610,'Charges Data'!N618)&gt;0,(SUM('Charges Data'!N586,'Charges Data'!N594,'Charges Data'!N602,'Charges Data'!N610,'Charges Data'!N618)/COUNT('Charges Data'!N586,'Charges Data'!N594,'Charges Data'!N602,'Charges Data'!N610,'Charges Data'!N618)),"")</f>
        <v/>
      </c>
      <c r="O24" s="128">
        <f>IF(COUNT('Charges Data'!O586,'Charges Data'!O594,'Charges Data'!O602,'Charges Data'!O610,'Charges Data'!O618)&gt;0,(SUM('Charges Data'!O586,'Charges Data'!O594,'Charges Data'!O602,'Charges Data'!O610,'Charges Data'!O618)/COUNT('Charges Data'!O586,'Charges Data'!O594,'Charges Data'!O602,'Charges Data'!O610,'Charges Data'!O618)),"")</f>
        <v>42</v>
      </c>
      <c r="P24" s="128" t="str">
        <f>IF(COUNT('Charges Data'!P586,'Charges Data'!P594,'Charges Data'!P602,'Charges Data'!P610,'Charges Data'!P618)&gt;0,(SUM('Charges Data'!P586,'Charges Data'!P594,'Charges Data'!P602,'Charges Data'!P610,'Charges Data'!P618)/COUNT('Charges Data'!P586,'Charges Data'!P594,'Charges Data'!P602,'Charges Data'!P610,'Charges Data'!P618)),"")</f>
        <v/>
      </c>
      <c r="Q24" s="128" t="str">
        <f>IF(COUNT('Charges Data'!Q586,'Charges Data'!Q594,'Charges Data'!Q602,'Charges Data'!Q610,'Charges Data'!Q618)&gt;0,(SUM('Charges Data'!Q586,'Charges Data'!Q594,'Charges Data'!Q602,'Charges Data'!Q610,'Charges Data'!Q618)/COUNT('Charges Data'!Q586,'Charges Data'!Q594,'Charges Data'!Q602,'Charges Data'!Q610,'Charges Data'!Q618)),"")</f>
        <v/>
      </c>
      <c r="R24" s="128" t="str">
        <f>IF(COUNT('Charges Data'!R586,'Charges Data'!R594,'Charges Data'!R602,'Charges Data'!R610,'Charges Data'!R618)&gt;0,(SUM('Charges Data'!R586,'Charges Data'!R594,'Charges Data'!R602,'Charges Data'!R610,'Charges Data'!R618)/COUNT('Charges Data'!R586,'Charges Data'!R594,'Charges Data'!R602,'Charges Data'!R610,'Charges Data'!R618)),"")</f>
        <v/>
      </c>
      <c r="S24" s="128">
        <f>IF(COUNT('Charges Data'!S586,'Charges Data'!S594,'Charges Data'!S602,'Charges Data'!S610,'Charges Data'!S618)&gt;0,(SUM('Charges Data'!S586,'Charges Data'!S594,'Charges Data'!S602,'Charges Data'!S610,'Charges Data'!S618)/COUNT('Charges Data'!S586,'Charges Data'!S594,'Charges Data'!S602,'Charges Data'!S610,'Charges Data'!S618)),"")</f>
        <v>70.2</v>
      </c>
      <c r="T24" s="128" t="str">
        <f>IF(COUNT('Charges Data'!T586,'Charges Data'!T594,'Charges Data'!T602,'Charges Data'!T610,'Charges Data'!T618)&gt;0,(SUM('Charges Data'!T586,'Charges Data'!T594,'Charges Data'!T602,'Charges Data'!T610,'Charges Data'!T618)/COUNT('Charges Data'!T586,'Charges Data'!T594,'Charges Data'!T602,'Charges Data'!T610,'Charges Data'!T618)),"")</f>
        <v/>
      </c>
      <c r="U24" s="128">
        <f>IF(COUNT('Charges Data'!U586,'Charges Data'!U594,'Charges Data'!U602,'Charges Data'!U610,'Charges Data'!U618)&gt;0,(SUM('Charges Data'!U586,'Charges Data'!U594,'Charges Data'!U602,'Charges Data'!U610,'Charges Data'!U618)/COUNT('Charges Data'!U586,'Charges Data'!U594,'Charges Data'!U602,'Charges Data'!U610,'Charges Data'!U618)),"")</f>
        <v>135.30000000000001</v>
      </c>
      <c r="V24" s="128">
        <f>IF(COUNT('Charges Data'!V586,'Charges Data'!V594,'Charges Data'!V602,'Charges Data'!V610,'Charges Data'!V618)&gt;0,(SUM('Charges Data'!V586,'Charges Data'!V594,'Charges Data'!V602,'Charges Data'!V610,'Charges Data'!V618)/COUNT('Charges Data'!V586,'Charges Data'!V594,'Charges Data'!V602,'Charges Data'!V610,'Charges Data'!V618)),"")</f>
        <v>58.8</v>
      </c>
      <c r="W24" s="128" t="str">
        <f>IF(COUNT('Charges Data'!W586,'Charges Data'!W594,'Charges Data'!W602,'Charges Data'!W610,'Charges Data'!W618)&gt;0,(SUM('Charges Data'!W586,'Charges Data'!W594,'Charges Data'!W602,'Charges Data'!W610,'Charges Data'!W618)/COUNT('Charges Data'!W586,'Charges Data'!W594,'Charges Data'!W602,'Charges Data'!W610,'Charges Data'!W618)),"")</f>
        <v/>
      </c>
      <c r="X24" s="128" t="str">
        <f>IF(COUNT('Charges Data'!X586,'Charges Data'!X594,'Charges Data'!X602,'Charges Data'!X610,'Charges Data'!X618)&gt;0,(SUM('Charges Data'!X586,'Charges Data'!X594,'Charges Data'!X602,'Charges Data'!X610,'Charges Data'!X618)/COUNT('Charges Data'!X586,'Charges Data'!X594,'Charges Data'!X602,'Charges Data'!X610,'Charges Data'!X618)),"")</f>
        <v/>
      </c>
      <c r="Y24" s="128" t="str">
        <f>IF(COUNT('Charges Data'!Y586,'Charges Data'!Y594,'Charges Data'!Y602,'Charges Data'!Y610,'Charges Data'!Y618)&gt;0,(SUM('Charges Data'!Y586,'Charges Data'!Y594,'Charges Data'!Y602,'Charges Data'!Y610,'Charges Data'!Y618)/COUNT('Charges Data'!Y586,'Charges Data'!Y594,'Charges Data'!Y602,'Charges Data'!Y610,'Charges Data'!Y618)),"")</f>
        <v/>
      </c>
      <c r="Z24" s="128">
        <f>IF(COUNT('Charges Data'!Z586,'Charges Data'!Z594,'Charges Data'!Z602,'Charges Data'!Z610,'Charges Data'!Z618)&gt;0,(SUM('Charges Data'!Z586,'Charges Data'!Z594,'Charges Data'!Z602,'Charges Data'!Z610,'Charges Data'!Z618)/COUNT('Charges Data'!Z586,'Charges Data'!Z594,'Charges Data'!Z602,'Charges Data'!Z610,'Charges Data'!Z618)),"")</f>
        <v>68.400000000000006</v>
      </c>
      <c r="AA24" s="128" t="str">
        <f>IF(COUNT('Charges Data'!AA586,'Charges Data'!AA594,'Charges Data'!AA602,'Charges Data'!AA610,'Charges Data'!AA618)&gt;0,(SUM('Charges Data'!AA586,'Charges Data'!AA594,'Charges Data'!AA602,'Charges Data'!AA610,'Charges Data'!AA618)/COUNT('Charges Data'!AA586,'Charges Data'!AA594,'Charges Data'!AA602,'Charges Data'!AA610,'Charges Data'!AA618)),"")</f>
        <v/>
      </c>
      <c r="AB24" s="128">
        <f>IF(COUNT('Charges Data'!AB586,'Charges Data'!AB594,'Charges Data'!AB602,'Charges Data'!AB610,'Charges Data'!AB618)&gt;0,(SUM('Charges Data'!AB586,'Charges Data'!AB594,'Charges Data'!AB602,'Charges Data'!AB610,'Charges Data'!AB618)/COUNT('Charges Data'!AB586,'Charges Data'!AB594,'Charges Data'!AB602,'Charges Data'!AB610,'Charges Data'!AB618)),"")</f>
        <v>45.5</v>
      </c>
      <c r="AC24" s="128" t="str">
        <f>IF(COUNT('Charges Data'!AC586,'Charges Data'!AC594,'Charges Data'!AC602,'Charges Data'!AC610,'Charges Data'!AC618)&gt;0,(SUM('Charges Data'!AC586,'Charges Data'!AC594,'Charges Data'!AC602,'Charges Data'!AC610,'Charges Data'!AC618)/COUNT('Charges Data'!AC586,'Charges Data'!AC594,'Charges Data'!AC602,'Charges Data'!AC610,'Charges Data'!AC618)),"")</f>
        <v/>
      </c>
      <c r="AD24" s="128" t="str">
        <f>IF(COUNT('Charges Data'!AD586,'Charges Data'!AD594,'Charges Data'!AD602,'Charges Data'!AD610,'Charges Data'!AD618)&gt;0,(SUM('Charges Data'!AD586,'Charges Data'!AD594,'Charges Data'!AD602,'Charges Data'!AD610,'Charges Data'!AD618)/COUNT('Charges Data'!AD586,'Charges Data'!AD594,'Charges Data'!AD602,'Charges Data'!AD610,'Charges Data'!AD618)),"")</f>
        <v/>
      </c>
      <c r="AE24" s="128" t="str">
        <f>IF(COUNT('Charges Data'!AE586,'Charges Data'!AE594,'Charges Data'!AE602,'Charges Data'!AE610,'Charges Data'!AE618)&gt;0,(SUM('Charges Data'!AE586,'Charges Data'!AE594,'Charges Data'!AE602,'Charges Data'!AE610,'Charges Data'!AE618)/COUNT('Charges Data'!AE586,'Charges Data'!AE594,'Charges Data'!AE602,'Charges Data'!AE610,'Charges Data'!AE618)),"")</f>
        <v/>
      </c>
      <c r="AF24" s="128" t="str">
        <f>IF(COUNT('Charges Data'!AF586,'Charges Data'!AF594,'Charges Data'!AF602,'Charges Data'!AF610,'Charges Data'!AF618)&gt;0,(SUM('Charges Data'!AF586,'Charges Data'!AF594,'Charges Data'!AF602,'Charges Data'!AF610,'Charges Data'!AF618)/COUNT('Charges Data'!AF586,'Charges Data'!AF594,'Charges Data'!AF602,'Charges Data'!AF610,'Charges Data'!AF618)),"")</f>
        <v/>
      </c>
      <c r="AG24" s="128">
        <f>IF(COUNT('Charges Data'!AG586,'Charges Data'!AG594,'Charges Data'!AG602,'Charges Data'!AG610,'Charges Data'!AG618)&gt;0,(SUM('Charges Data'!AG586,'Charges Data'!AG594,'Charges Data'!AG602,'Charges Data'!AG610,'Charges Data'!AG618)/COUNT('Charges Data'!AG586,'Charges Data'!AG594,'Charges Data'!AG602,'Charges Data'!AG610,'Charges Data'!AG618)),"")</f>
        <v>77.7</v>
      </c>
      <c r="AH24" s="128" t="str">
        <f>IF(COUNT('Charges Data'!AH586,'Charges Data'!AH594,'Charges Data'!AH602,'Charges Data'!AH610,'Charges Data'!AH618)&gt;0,(SUM('Charges Data'!AH586,'Charges Data'!AH594,'Charges Data'!AH602,'Charges Data'!AH610,'Charges Data'!AH618)/COUNT('Charges Data'!AH586,'Charges Data'!AH594,'Charges Data'!AH602,'Charges Data'!AH610,'Charges Data'!AH618)),"")</f>
        <v/>
      </c>
      <c r="AI24" s="128" t="str">
        <f>IF(COUNT('Charges Data'!AI586,'Charges Data'!AI594,'Charges Data'!AI602,'Charges Data'!AI610,'Charges Data'!AI618)&gt;0,(SUM('Charges Data'!AI586,'Charges Data'!AI594,'Charges Data'!AI602,'Charges Data'!AI610,'Charges Data'!AI618)/COUNT('Charges Data'!AI586,'Charges Data'!AI594,'Charges Data'!AI602,'Charges Data'!AI610,'Charges Data'!AI618)),"")</f>
        <v/>
      </c>
      <c r="AJ24" s="128">
        <f>IF(COUNT('Charges Data'!AJ586,'Charges Data'!AJ594,'Charges Data'!AJ602,'Charges Data'!AJ610,'Charges Data'!AJ618)&gt;0,(SUM('Charges Data'!AJ586,'Charges Data'!AJ594,'Charges Data'!AJ602,'Charges Data'!AJ610,'Charges Data'!AJ618)/COUNT('Charges Data'!AJ586,'Charges Data'!AJ594,'Charges Data'!AJ602,'Charges Data'!AJ610,'Charges Data'!AJ618)),"")</f>
        <v>74</v>
      </c>
      <c r="AK24" s="128" t="str">
        <f>IF(COUNT('Charges Data'!AK586,'Charges Data'!AK594,'Charges Data'!AK602,'Charges Data'!AK610,'Charges Data'!AK618)&gt;0,(SUM('Charges Data'!AK586,'Charges Data'!AK594,'Charges Data'!AK602,'Charges Data'!AK610,'Charges Data'!AK618)/COUNT('Charges Data'!AK586,'Charges Data'!AK594,'Charges Data'!AK602,'Charges Data'!AK610,'Charges Data'!AK618)),"")</f>
        <v/>
      </c>
      <c r="AL24" s="128">
        <f>IF(COUNT('Charges Data'!AL586,'Charges Data'!AL594,'Charges Data'!AL602,'Charges Data'!AL610,'Charges Data'!AL618)&gt;0,(SUM('Charges Data'!AL586,'Charges Data'!AL594,'Charges Data'!AL602,'Charges Data'!AL610,'Charges Data'!AL618)/COUNT('Charges Data'!AL586,'Charges Data'!AL594,'Charges Data'!AL602,'Charges Data'!AL610,'Charges Data'!AL618)),"")</f>
        <v>106.375</v>
      </c>
      <c r="AM24" s="128" t="str">
        <f>IF(COUNT('Charges Data'!AM586,'Charges Data'!AM594,'Charges Data'!AM602,'Charges Data'!AM610,'Charges Data'!AM618)&gt;0,(SUM('Charges Data'!AM586,'Charges Data'!AM594,'Charges Data'!AM602,'Charges Data'!AM610,'Charges Data'!AM618)/COUNT('Charges Data'!AM586,'Charges Data'!AM594,'Charges Data'!AM602,'Charges Data'!AM610,'Charges Data'!AM618)),"")</f>
        <v/>
      </c>
      <c r="AN24" s="128" t="str">
        <f>IF(COUNT('Charges Data'!AN586,'Charges Data'!AN594,'Charges Data'!AN602,'Charges Data'!AN610,'Charges Data'!AN618)&gt;0,(SUM('Charges Data'!AN586,'Charges Data'!AN594,'Charges Data'!AN602,'Charges Data'!AN610,'Charges Data'!AN618)/COUNT('Charges Data'!AN586,'Charges Data'!AN594,'Charges Data'!AN602,'Charges Data'!AN610,'Charges Data'!AN618)),"")</f>
        <v/>
      </c>
      <c r="AO24" s="128">
        <f>IF(COUNT('Charges Data'!AO586,'Charges Data'!AO594,'Charges Data'!AO602,'Charges Data'!AO610,'Charges Data'!AO618)&gt;0,(SUM('Charges Data'!AO586,'Charges Data'!AO594,'Charges Data'!AO602,'Charges Data'!AO610,'Charges Data'!AO618)/COUNT('Charges Data'!AO586,'Charges Data'!AO594,'Charges Data'!AO602,'Charges Data'!AO610,'Charges Data'!AO618)),"")</f>
        <v>46</v>
      </c>
    </row>
    <row r="25" spans="2:42" ht="20.25" customHeight="1" x14ac:dyDescent="0.25">
      <c r="B25" s="125" t="s">
        <v>165</v>
      </c>
      <c r="C25" s="91" t="s">
        <v>162</v>
      </c>
      <c r="D25" s="91" t="s">
        <v>95</v>
      </c>
      <c r="E25" s="91" t="s">
        <v>143</v>
      </c>
      <c r="F25" s="91">
        <f t="shared" si="0"/>
        <v>10</v>
      </c>
      <c r="G25" s="60">
        <f t="shared" si="1"/>
        <v>36</v>
      </c>
      <c r="H25" s="126">
        <f t="shared" si="2"/>
        <v>74.70750000000001</v>
      </c>
      <c r="I25" s="60">
        <f t="shared" si="3"/>
        <v>135.30000000000001</v>
      </c>
      <c r="J25" s="128" t="str">
        <f>IF(COUNT('Charges Data'!J587,'Charges Data'!J595,'Charges Data'!J603,'Charges Data'!J611,'Charges Data'!J619)&gt;0,(SUM('Charges Data'!J587,'Charges Data'!J595,'Charges Data'!J603,'Charges Data'!J611,'Charges Data'!J619)/COUNT('Charges Data'!J587,'Charges Data'!J595,'Charges Data'!J603,'Charges Data'!J611,'Charges Data'!J619)),"")</f>
        <v/>
      </c>
      <c r="K25" s="128">
        <f>IF(COUNT('Charges Data'!K587,'Charges Data'!K595,'Charges Data'!K603,'Charges Data'!K611,'Charges Data'!K619)&gt;0,(SUM('Charges Data'!K587,'Charges Data'!K595,'Charges Data'!K603,'Charges Data'!K611,'Charges Data'!K619)/COUNT('Charges Data'!K587,'Charges Data'!K595,'Charges Data'!K603,'Charges Data'!K611,'Charges Data'!K619)),"")</f>
        <v>36</v>
      </c>
      <c r="L25" s="128" t="str">
        <f>IF(COUNT('Charges Data'!L587,'Charges Data'!L595,'Charges Data'!L603,'Charges Data'!L611,'Charges Data'!L619)&gt;0,(SUM('Charges Data'!L587,'Charges Data'!L595,'Charges Data'!L603,'Charges Data'!L611,'Charges Data'!L619)/COUNT('Charges Data'!L587,'Charges Data'!L595,'Charges Data'!L603,'Charges Data'!L611,'Charges Data'!L619)),"")</f>
        <v/>
      </c>
      <c r="M25" s="128" t="str">
        <f>IF(COUNT('Charges Data'!M587,'Charges Data'!M595,'Charges Data'!M603,'Charges Data'!M611,'Charges Data'!M619)&gt;0,(SUM('Charges Data'!M587,'Charges Data'!M595,'Charges Data'!M603,'Charges Data'!M611,'Charges Data'!M619)/COUNT('Charges Data'!M587,'Charges Data'!M595,'Charges Data'!M603,'Charges Data'!M611,'Charges Data'!M619)),"")</f>
        <v/>
      </c>
      <c r="N25" s="128" t="str">
        <f>IF(COUNT('Charges Data'!N587,'Charges Data'!N595,'Charges Data'!N603,'Charges Data'!N611,'Charges Data'!N619)&gt;0,(SUM('Charges Data'!N587,'Charges Data'!N595,'Charges Data'!N603,'Charges Data'!N611,'Charges Data'!N619)/COUNT('Charges Data'!N587,'Charges Data'!N595,'Charges Data'!N603,'Charges Data'!N611,'Charges Data'!N619)),"")</f>
        <v/>
      </c>
      <c r="O25" s="128">
        <f>IF(COUNT('Charges Data'!O587,'Charges Data'!O595,'Charges Data'!O603,'Charges Data'!O611,'Charges Data'!O619)&gt;0,(SUM('Charges Data'!O587,'Charges Data'!O595,'Charges Data'!O603,'Charges Data'!O611,'Charges Data'!O619)/COUNT('Charges Data'!O587,'Charges Data'!O595,'Charges Data'!O603,'Charges Data'!O611,'Charges Data'!O619)),"")</f>
        <v>42</v>
      </c>
      <c r="P25" s="128" t="str">
        <f>IF(COUNT('Charges Data'!P587,'Charges Data'!P595,'Charges Data'!P603,'Charges Data'!P611,'Charges Data'!P619)&gt;0,(SUM('Charges Data'!P587,'Charges Data'!P595,'Charges Data'!P603,'Charges Data'!P611,'Charges Data'!P619)/COUNT('Charges Data'!P587,'Charges Data'!P595,'Charges Data'!P603,'Charges Data'!P611,'Charges Data'!P619)),"")</f>
        <v/>
      </c>
      <c r="Q25" s="128" t="str">
        <f>IF(COUNT('Charges Data'!Q587,'Charges Data'!Q595,'Charges Data'!Q603,'Charges Data'!Q611,'Charges Data'!Q619)&gt;0,(SUM('Charges Data'!Q587,'Charges Data'!Q595,'Charges Data'!Q603,'Charges Data'!Q611,'Charges Data'!Q619)/COUNT('Charges Data'!Q587,'Charges Data'!Q595,'Charges Data'!Q603,'Charges Data'!Q611,'Charges Data'!Q619)),"")</f>
        <v/>
      </c>
      <c r="R25" s="128" t="str">
        <f>IF(COUNT('Charges Data'!R587,'Charges Data'!R595,'Charges Data'!R603,'Charges Data'!R611,'Charges Data'!R619)&gt;0,(SUM('Charges Data'!R587,'Charges Data'!R595,'Charges Data'!R603,'Charges Data'!R611,'Charges Data'!R619)/COUNT('Charges Data'!R587,'Charges Data'!R595,'Charges Data'!R603,'Charges Data'!R611,'Charges Data'!R619)),"")</f>
        <v/>
      </c>
      <c r="S25" s="128">
        <f>IF(COUNT('Charges Data'!S587,'Charges Data'!S595,'Charges Data'!S603,'Charges Data'!S611,'Charges Data'!S619)&gt;0,(SUM('Charges Data'!S587,'Charges Data'!S595,'Charges Data'!S603,'Charges Data'!S611,'Charges Data'!S619)/COUNT('Charges Data'!S587,'Charges Data'!S595,'Charges Data'!S603,'Charges Data'!S611,'Charges Data'!S619)),"")</f>
        <v>70.2</v>
      </c>
      <c r="T25" s="128" t="str">
        <f>IF(COUNT('Charges Data'!T587,'Charges Data'!T595,'Charges Data'!T603,'Charges Data'!T611,'Charges Data'!T619)&gt;0,(SUM('Charges Data'!T587,'Charges Data'!T595,'Charges Data'!T603,'Charges Data'!T611,'Charges Data'!T619)/COUNT('Charges Data'!T587,'Charges Data'!T595,'Charges Data'!T603,'Charges Data'!T611,'Charges Data'!T619)),"")</f>
        <v/>
      </c>
      <c r="U25" s="128">
        <f>IF(COUNT('Charges Data'!U587,'Charges Data'!U595,'Charges Data'!U603,'Charges Data'!U611,'Charges Data'!U619)&gt;0,(SUM('Charges Data'!U587,'Charges Data'!U595,'Charges Data'!U603,'Charges Data'!U611,'Charges Data'!U619)/COUNT('Charges Data'!U587,'Charges Data'!U595,'Charges Data'!U603,'Charges Data'!U611,'Charges Data'!U619)),"")</f>
        <v>135.30000000000001</v>
      </c>
      <c r="V25" s="128" t="str">
        <f>IF(COUNT('Charges Data'!V587,'Charges Data'!V595,'Charges Data'!V603,'Charges Data'!V611,'Charges Data'!V619)&gt;0,(SUM('Charges Data'!V587,'Charges Data'!V595,'Charges Data'!V603,'Charges Data'!V611,'Charges Data'!V619)/COUNT('Charges Data'!V587,'Charges Data'!V595,'Charges Data'!V603,'Charges Data'!V611,'Charges Data'!V619)),"")</f>
        <v/>
      </c>
      <c r="W25" s="128" t="str">
        <f>IF(COUNT('Charges Data'!W587,'Charges Data'!W595,'Charges Data'!W603,'Charges Data'!W611,'Charges Data'!W619)&gt;0,(SUM('Charges Data'!W587,'Charges Data'!W595,'Charges Data'!W603,'Charges Data'!W611,'Charges Data'!W619)/COUNT('Charges Data'!W587,'Charges Data'!W595,'Charges Data'!W603,'Charges Data'!W611,'Charges Data'!W619)),"")</f>
        <v/>
      </c>
      <c r="X25" s="128" t="str">
        <f>IF(COUNT('Charges Data'!X587,'Charges Data'!X595,'Charges Data'!X603,'Charges Data'!X611,'Charges Data'!X619)&gt;0,(SUM('Charges Data'!X587,'Charges Data'!X595,'Charges Data'!X603,'Charges Data'!X611,'Charges Data'!X619)/COUNT('Charges Data'!X587,'Charges Data'!X595,'Charges Data'!X603,'Charges Data'!X611,'Charges Data'!X619)),"")</f>
        <v/>
      </c>
      <c r="Y25" s="128" t="str">
        <f>IF(COUNT('Charges Data'!Y587,'Charges Data'!Y595,'Charges Data'!Y603,'Charges Data'!Y611,'Charges Data'!Y619)&gt;0,(SUM('Charges Data'!Y587,'Charges Data'!Y595,'Charges Data'!Y603,'Charges Data'!Y611,'Charges Data'!Y619)/COUNT('Charges Data'!Y587,'Charges Data'!Y595,'Charges Data'!Y603,'Charges Data'!Y611,'Charges Data'!Y619)),"")</f>
        <v/>
      </c>
      <c r="Z25" s="128">
        <f>IF(COUNT('Charges Data'!Z587,'Charges Data'!Z595,'Charges Data'!Z603,'Charges Data'!Z611,'Charges Data'!Z619)&gt;0,(SUM('Charges Data'!Z587,'Charges Data'!Z595,'Charges Data'!Z603,'Charges Data'!Z611,'Charges Data'!Z619)/COUNT('Charges Data'!Z587,'Charges Data'!Z595,'Charges Data'!Z603,'Charges Data'!Z611,'Charges Data'!Z619)),"")</f>
        <v>114</v>
      </c>
      <c r="AA25" s="128" t="str">
        <f>IF(COUNT('Charges Data'!AA587,'Charges Data'!AA595,'Charges Data'!AA603,'Charges Data'!AA611,'Charges Data'!AA619)&gt;0,(SUM('Charges Data'!AA587,'Charges Data'!AA595,'Charges Data'!AA603,'Charges Data'!AA611,'Charges Data'!AA619)/COUNT('Charges Data'!AA587,'Charges Data'!AA595,'Charges Data'!AA603,'Charges Data'!AA611,'Charges Data'!AA619)),"")</f>
        <v/>
      </c>
      <c r="AB25" s="128">
        <f>IF(COUNT('Charges Data'!AB587,'Charges Data'!AB595,'Charges Data'!AB603,'Charges Data'!AB611,'Charges Data'!AB619)&gt;0,(SUM('Charges Data'!AB587,'Charges Data'!AB595,'Charges Data'!AB603,'Charges Data'!AB611,'Charges Data'!AB619)/COUNT('Charges Data'!AB587,'Charges Data'!AB595,'Charges Data'!AB603,'Charges Data'!AB611,'Charges Data'!AB619)),"")</f>
        <v>45.5</v>
      </c>
      <c r="AC25" s="128" t="str">
        <f>IF(COUNT('Charges Data'!AC587,'Charges Data'!AC595,'Charges Data'!AC603,'Charges Data'!AC611,'Charges Data'!AC619)&gt;0,(SUM('Charges Data'!AC587,'Charges Data'!AC595,'Charges Data'!AC603,'Charges Data'!AC611,'Charges Data'!AC619)/COUNT('Charges Data'!AC587,'Charges Data'!AC595,'Charges Data'!AC603,'Charges Data'!AC611,'Charges Data'!AC619)),"")</f>
        <v/>
      </c>
      <c r="AD25" s="128" t="str">
        <f>IF(COUNT('Charges Data'!AD587,'Charges Data'!AD595,'Charges Data'!AD603,'Charges Data'!AD611,'Charges Data'!AD619)&gt;0,(SUM('Charges Data'!AD587,'Charges Data'!AD595,'Charges Data'!AD603,'Charges Data'!AD611,'Charges Data'!AD619)/COUNT('Charges Data'!AD587,'Charges Data'!AD595,'Charges Data'!AD603,'Charges Data'!AD611,'Charges Data'!AD619)),"")</f>
        <v/>
      </c>
      <c r="AE25" s="128" t="str">
        <f>IF(COUNT('Charges Data'!AE587,'Charges Data'!AE595,'Charges Data'!AE603,'Charges Data'!AE611,'Charges Data'!AE619)&gt;0,(SUM('Charges Data'!AE587,'Charges Data'!AE595,'Charges Data'!AE603,'Charges Data'!AE611,'Charges Data'!AE619)/COUNT('Charges Data'!AE587,'Charges Data'!AE595,'Charges Data'!AE603,'Charges Data'!AE611,'Charges Data'!AE619)),"")</f>
        <v/>
      </c>
      <c r="AF25" s="128" t="str">
        <f>IF(COUNT('Charges Data'!AF587,'Charges Data'!AF595,'Charges Data'!AF603,'Charges Data'!AF611,'Charges Data'!AF619)&gt;0,(SUM('Charges Data'!AF587,'Charges Data'!AF595,'Charges Data'!AF603,'Charges Data'!AF611,'Charges Data'!AF619)/COUNT('Charges Data'!AF587,'Charges Data'!AF595,'Charges Data'!AF603,'Charges Data'!AF611,'Charges Data'!AF619)),"")</f>
        <v/>
      </c>
      <c r="AG25" s="128">
        <f>IF(COUNT('Charges Data'!AG587,'Charges Data'!AG595,'Charges Data'!AG603,'Charges Data'!AG611,'Charges Data'!AG619)&gt;0,(SUM('Charges Data'!AG587,'Charges Data'!AG595,'Charges Data'!AG603,'Charges Data'!AG611,'Charges Data'!AG619)/COUNT('Charges Data'!AG587,'Charges Data'!AG595,'Charges Data'!AG603,'Charges Data'!AG611,'Charges Data'!AG619)),"")</f>
        <v>77.7</v>
      </c>
      <c r="AH25" s="128" t="str">
        <f>IF(COUNT('Charges Data'!AH587,'Charges Data'!AH595,'Charges Data'!AH603,'Charges Data'!AH611,'Charges Data'!AH619)&gt;0,(SUM('Charges Data'!AH587,'Charges Data'!AH595,'Charges Data'!AH603,'Charges Data'!AH611,'Charges Data'!AH619)/COUNT('Charges Data'!AH587,'Charges Data'!AH595,'Charges Data'!AH603,'Charges Data'!AH611,'Charges Data'!AH619)),"")</f>
        <v/>
      </c>
      <c r="AI25" s="128" t="str">
        <f>IF(COUNT('Charges Data'!AI587,'Charges Data'!AI595,'Charges Data'!AI603,'Charges Data'!AI611,'Charges Data'!AI619)&gt;0,(SUM('Charges Data'!AI587,'Charges Data'!AI595,'Charges Data'!AI603,'Charges Data'!AI611,'Charges Data'!AI619)/COUNT('Charges Data'!AI587,'Charges Data'!AI595,'Charges Data'!AI603,'Charges Data'!AI611,'Charges Data'!AI619)),"")</f>
        <v/>
      </c>
      <c r="AJ25" s="128">
        <f>IF(COUNT('Charges Data'!AJ587,'Charges Data'!AJ595,'Charges Data'!AJ603,'Charges Data'!AJ611,'Charges Data'!AJ619)&gt;0,(SUM('Charges Data'!AJ587,'Charges Data'!AJ595,'Charges Data'!AJ603,'Charges Data'!AJ611,'Charges Data'!AJ619)/COUNT('Charges Data'!AJ587,'Charges Data'!AJ595,'Charges Data'!AJ603,'Charges Data'!AJ611,'Charges Data'!AJ619)),"")</f>
        <v>74</v>
      </c>
      <c r="AK25" s="128" t="str">
        <f>IF(COUNT('Charges Data'!AK587,'Charges Data'!AK595,'Charges Data'!AK603,'Charges Data'!AK611,'Charges Data'!AK619)&gt;0,(SUM('Charges Data'!AK587,'Charges Data'!AK595,'Charges Data'!AK603,'Charges Data'!AK611,'Charges Data'!AK619)/COUNT('Charges Data'!AK587,'Charges Data'!AK595,'Charges Data'!AK603,'Charges Data'!AK611,'Charges Data'!AK619)),"")</f>
        <v/>
      </c>
      <c r="AL25" s="128">
        <f>IF(COUNT('Charges Data'!AL587,'Charges Data'!AL595,'Charges Data'!AL603,'Charges Data'!AL611,'Charges Data'!AL619)&gt;0,(SUM('Charges Data'!AL587,'Charges Data'!AL595,'Charges Data'!AL603,'Charges Data'!AL611,'Charges Data'!AL619)/COUNT('Charges Data'!AL587,'Charges Data'!AL595,'Charges Data'!AL603,'Charges Data'!AL611,'Charges Data'!AL619)),"")</f>
        <v>106.375</v>
      </c>
      <c r="AM25" s="128" t="str">
        <f>IF(COUNT('Charges Data'!AM587,'Charges Data'!AM595,'Charges Data'!AM603,'Charges Data'!AM611,'Charges Data'!AM619)&gt;0,(SUM('Charges Data'!AM587,'Charges Data'!AM595,'Charges Data'!AM603,'Charges Data'!AM611,'Charges Data'!AM619)/COUNT('Charges Data'!AM587,'Charges Data'!AM595,'Charges Data'!AM603,'Charges Data'!AM611,'Charges Data'!AM619)),"")</f>
        <v/>
      </c>
      <c r="AN25" s="128" t="str">
        <f>IF(COUNT('Charges Data'!AN587,'Charges Data'!AN595,'Charges Data'!AN603,'Charges Data'!AN611,'Charges Data'!AN619)&gt;0,(SUM('Charges Data'!AN587,'Charges Data'!AN595,'Charges Data'!AN603,'Charges Data'!AN611,'Charges Data'!AN619)/COUNT('Charges Data'!AN587,'Charges Data'!AN595,'Charges Data'!AN603,'Charges Data'!AN611,'Charges Data'!AN619)),"")</f>
        <v/>
      </c>
      <c r="AO25" s="128">
        <f>IF(COUNT('Charges Data'!AO587,'Charges Data'!AO595,'Charges Data'!AO603,'Charges Data'!AO611,'Charges Data'!AO619)&gt;0,(SUM('Charges Data'!AO587,'Charges Data'!AO595,'Charges Data'!AO603,'Charges Data'!AO611,'Charges Data'!AO619)/COUNT('Charges Data'!AO587,'Charges Data'!AO595,'Charges Data'!AO603,'Charges Data'!AO611,'Charges Data'!AO619)),"")</f>
        <v>46</v>
      </c>
    </row>
    <row r="26" spans="2:42" ht="20.25" customHeight="1" x14ac:dyDescent="0.35">
      <c r="B26" s="125" t="s">
        <v>165</v>
      </c>
      <c r="C26" s="91" t="s">
        <v>162</v>
      </c>
      <c r="D26" s="91" t="s">
        <v>102</v>
      </c>
      <c r="E26" s="91" t="s">
        <v>163</v>
      </c>
      <c r="F26" s="91">
        <f t="shared" si="0"/>
        <v>5</v>
      </c>
      <c r="G26" s="60">
        <f t="shared" si="1"/>
        <v>45.639999999999993</v>
      </c>
      <c r="H26" s="126">
        <f t="shared" si="2"/>
        <v>85.802999999999997</v>
      </c>
      <c r="I26" s="60">
        <f t="shared" si="3"/>
        <v>114</v>
      </c>
      <c r="J26" s="128" t="str">
        <f>IF(COUNT('Charges Data'!J588,'Charges Data'!J596,'Charges Data'!J604,'Charges Data'!J612,'Charges Data'!J620)&gt;0,(SUM('Charges Data'!J588,'Charges Data'!J596,'Charges Data'!J604,'Charges Data'!J612,'Charges Data'!J620)/COUNT('Charges Data'!J588,'Charges Data'!J596,'Charges Data'!J604,'Charges Data'!J612,'Charges Data'!J620)),"")</f>
        <v/>
      </c>
      <c r="K26" s="128" t="str">
        <f>IF(COUNT('Charges Data'!K588,'Charges Data'!K596,'Charges Data'!K604,'Charges Data'!K612,'Charges Data'!K620)&gt;0,(SUM('Charges Data'!K588,'Charges Data'!K596,'Charges Data'!K604,'Charges Data'!K612,'Charges Data'!K620)/COUNT('Charges Data'!K588,'Charges Data'!K596,'Charges Data'!K604,'Charges Data'!K612,'Charges Data'!K620)),"")</f>
        <v/>
      </c>
      <c r="L26" s="128" t="str">
        <f>IF(COUNT('Charges Data'!L588,'Charges Data'!L596,'Charges Data'!L604,'Charges Data'!L612,'Charges Data'!L620)&gt;0,(SUM('Charges Data'!L588,'Charges Data'!L596,'Charges Data'!L604,'Charges Data'!L612,'Charges Data'!L620)/COUNT('Charges Data'!L588,'Charges Data'!L596,'Charges Data'!L604,'Charges Data'!L612,'Charges Data'!L620)),"")</f>
        <v/>
      </c>
      <c r="M26" s="128" t="str">
        <f>IF(COUNT('Charges Data'!M588,'Charges Data'!M596,'Charges Data'!M604,'Charges Data'!M612,'Charges Data'!M620)&gt;0,(SUM('Charges Data'!M588,'Charges Data'!M596,'Charges Data'!M604,'Charges Data'!M612,'Charges Data'!M620)/COUNT('Charges Data'!M588,'Charges Data'!M596,'Charges Data'!M604,'Charges Data'!M612,'Charges Data'!M620)),"")</f>
        <v/>
      </c>
      <c r="N26" s="128" t="str">
        <f>IF(COUNT('Charges Data'!N588,'Charges Data'!N596,'Charges Data'!N604,'Charges Data'!N612,'Charges Data'!N620)&gt;0,(SUM('Charges Data'!N588,'Charges Data'!N596,'Charges Data'!N604,'Charges Data'!N612,'Charges Data'!N620)/COUNT('Charges Data'!N588,'Charges Data'!N596,'Charges Data'!N604,'Charges Data'!N612,'Charges Data'!N620)),"")</f>
        <v/>
      </c>
      <c r="O26" s="128" t="str">
        <f>IF(COUNT('Charges Data'!O588,'Charges Data'!O596,'Charges Data'!O604,'Charges Data'!O612,'Charges Data'!O620)&gt;0,(SUM('Charges Data'!O588,'Charges Data'!O596,'Charges Data'!O604,'Charges Data'!O612,'Charges Data'!O620)/COUNT('Charges Data'!O588,'Charges Data'!O596,'Charges Data'!O604,'Charges Data'!O612,'Charges Data'!O620)),"")</f>
        <v/>
      </c>
      <c r="P26" s="128" t="str">
        <f>IF(COUNT('Charges Data'!P588,'Charges Data'!P596,'Charges Data'!P604,'Charges Data'!P612,'Charges Data'!P620)&gt;0,(SUM('Charges Data'!P588,'Charges Data'!P596,'Charges Data'!P604,'Charges Data'!P612,'Charges Data'!P620)/COUNT('Charges Data'!P588,'Charges Data'!P596,'Charges Data'!P604,'Charges Data'!P612,'Charges Data'!P620)),"")</f>
        <v/>
      </c>
      <c r="Q26" s="128" t="str">
        <f>IF(COUNT('Charges Data'!Q588,'Charges Data'!Q596,'Charges Data'!Q604,'Charges Data'!Q612,'Charges Data'!Q620)&gt;0,(SUM('Charges Data'!Q588,'Charges Data'!Q596,'Charges Data'!Q604,'Charges Data'!Q612,'Charges Data'!Q620)/COUNT('Charges Data'!Q588,'Charges Data'!Q596,'Charges Data'!Q604,'Charges Data'!Q612,'Charges Data'!Q620)),"")</f>
        <v/>
      </c>
      <c r="R26" s="128" t="str">
        <f>IF(COUNT('Charges Data'!R588,'Charges Data'!R596,'Charges Data'!R604,'Charges Data'!R612,'Charges Data'!R620)&gt;0,(SUM('Charges Data'!R588,'Charges Data'!R596,'Charges Data'!R604,'Charges Data'!R612,'Charges Data'!R620)/COUNT('Charges Data'!R588,'Charges Data'!R596,'Charges Data'!R604,'Charges Data'!R612,'Charges Data'!R620)),"")</f>
        <v/>
      </c>
      <c r="S26" s="128" t="str">
        <f>IF(COUNT('Charges Data'!S588,'Charges Data'!S596,'Charges Data'!S604,'Charges Data'!S612,'Charges Data'!S620)&gt;0,(SUM('Charges Data'!S588,'Charges Data'!S596,'Charges Data'!S604,'Charges Data'!S612,'Charges Data'!S620)/COUNT('Charges Data'!S588,'Charges Data'!S596,'Charges Data'!S604,'Charges Data'!S612,'Charges Data'!S620)),"")</f>
        <v/>
      </c>
      <c r="T26" s="128" t="str">
        <f>IF(COUNT('Charges Data'!T588,'Charges Data'!T596,'Charges Data'!T604,'Charges Data'!T612,'Charges Data'!T620)&gt;0,(SUM('Charges Data'!T588,'Charges Data'!T596,'Charges Data'!T604,'Charges Data'!T612,'Charges Data'!T620)/COUNT('Charges Data'!T588,'Charges Data'!T596,'Charges Data'!T604,'Charges Data'!T612,'Charges Data'!T620)),"")</f>
        <v/>
      </c>
      <c r="U26" s="128" t="str">
        <f>IF(COUNT('Charges Data'!U588,'Charges Data'!U596,'Charges Data'!U604,'Charges Data'!U612,'Charges Data'!U620)&gt;0,(SUM('Charges Data'!U588,'Charges Data'!U596,'Charges Data'!U604,'Charges Data'!U612,'Charges Data'!U620)/COUNT('Charges Data'!U588,'Charges Data'!U596,'Charges Data'!U604,'Charges Data'!U612,'Charges Data'!U620)),"")</f>
        <v/>
      </c>
      <c r="V26" s="128" t="str">
        <f>IF(COUNT('Charges Data'!V588,'Charges Data'!V596,'Charges Data'!V604,'Charges Data'!V612,'Charges Data'!V620)&gt;0,(SUM('Charges Data'!V588,'Charges Data'!V596,'Charges Data'!V604,'Charges Data'!V612,'Charges Data'!V620)/COUNT('Charges Data'!V588,'Charges Data'!V596,'Charges Data'!V604,'Charges Data'!V612,'Charges Data'!V620)),"")</f>
        <v/>
      </c>
      <c r="W26" s="128" t="str">
        <f>IF(COUNT('Charges Data'!W588,'Charges Data'!W596,'Charges Data'!W604,'Charges Data'!W612,'Charges Data'!W620)&gt;0,(SUM('Charges Data'!W588,'Charges Data'!W596,'Charges Data'!W604,'Charges Data'!W612,'Charges Data'!W620)/COUNT('Charges Data'!W588,'Charges Data'!W596,'Charges Data'!W604,'Charges Data'!W612,'Charges Data'!W620)),"")</f>
        <v/>
      </c>
      <c r="X26" s="128" t="str">
        <f>IF(COUNT('Charges Data'!X588,'Charges Data'!X596,'Charges Data'!X604,'Charges Data'!X612,'Charges Data'!X620)&gt;0,(SUM('Charges Data'!X588,'Charges Data'!X596,'Charges Data'!X604,'Charges Data'!X612,'Charges Data'!X620)/COUNT('Charges Data'!X588,'Charges Data'!X596,'Charges Data'!X604,'Charges Data'!X612,'Charges Data'!X620)),"")</f>
        <v/>
      </c>
      <c r="Y26" s="128" t="str">
        <f>IF(COUNT('Charges Data'!Y588,'Charges Data'!Y596,'Charges Data'!Y604,'Charges Data'!Y612,'Charges Data'!Y620)&gt;0,(SUM('Charges Data'!Y588,'Charges Data'!Y596,'Charges Data'!Y604,'Charges Data'!Y612,'Charges Data'!Y620)/COUNT('Charges Data'!Y588,'Charges Data'!Y596,'Charges Data'!Y604,'Charges Data'!Y612,'Charges Data'!Y620)),"")</f>
        <v/>
      </c>
      <c r="Z26" s="128">
        <f>IF(COUNT('Charges Data'!Z588,'Charges Data'!Z596,'Charges Data'!Z604,'Charges Data'!Z612,'Charges Data'!Z620)&gt;0,(SUM('Charges Data'!Z588,'Charges Data'!Z596,'Charges Data'!Z604,'Charges Data'!Z612,'Charges Data'!Z620)/COUNT('Charges Data'!Z588,'Charges Data'!Z596,'Charges Data'!Z604,'Charges Data'!Z612,'Charges Data'!Z620)),"")</f>
        <v>114</v>
      </c>
      <c r="AA26" s="128" t="str">
        <f>IF(COUNT('Charges Data'!AA588,'Charges Data'!AA596,'Charges Data'!AA604,'Charges Data'!AA612,'Charges Data'!AA620)&gt;0,(SUM('Charges Data'!AA588,'Charges Data'!AA596,'Charges Data'!AA604,'Charges Data'!AA612,'Charges Data'!AA620)/COUNT('Charges Data'!AA588,'Charges Data'!AA596,'Charges Data'!AA604,'Charges Data'!AA612,'Charges Data'!AA620)),"")</f>
        <v/>
      </c>
      <c r="AB26" s="128">
        <f>IF(COUNT('Charges Data'!AB588,'Charges Data'!AB596,'Charges Data'!AB604,'Charges Data'!AB612,'Charges Data'!AB620)&gt;0,(SUM('Charges Data'!AB588,'Charges Data'!AB596,'Charges Data'!AB604,'Charges Data'!AB612,'Charges Data'!AB620)/COUNT('Charges Data'!AB588,'Charges Data'!AB596,'Charges Data'!AB604,'Charges Data'!AB612,'Charges Data'!AB620)),"")</f>
        <v>91</v>
      </c>
      <c r="AC26" s="128" t="str">
        <f>IF(COUNT('Charges Data'!AC588,'Charges Data'!AC596,'Charges Data'!AC604,'Charges Data'!AC612,'Charges Data'!AC620)&gt;0,(SUM('Charges Data'!AC588,'Charges Data'!AC596,'Charges Data'!AC604,'Charges Data'!AC612,'Charges Data'!AC620)/COUNT('Charges Data'!AC588,'Charges Data'!AC596,'Charges Data'!AC604,'Charges Data'!AC612,'Charges Data'!AC620)),"")</f>
        <v/>
      </c>
      <c r="AD26" s="128" t="str">
        <f>IF(COUNT('Charges Data'!AD588,'Charges Data'!AD596,'Charges Data'!AD604,'Charges Data'!AD612,'Charges Data'!AD620)&gt;0,(SUM('Charges Data'!AD588,'Charges Data'!AD596,'Charges Data'!AD604,'Charges Data'!AD612,'Charges Data'!AD620)/COUNT('Charges Data'!AD588,'Charges Data'!AD596,'Charges Data'!AD604,'Charges Data'!AD612,'Charges Data'!AD620)),"")</f>
        <v/>
      </c>
      <c r="AE26" s="128">
        <f>IF(COUNT('Charges Data'!AE588,'Charges Data'!AE596,'Charges Data'!AE604,'Charges Data'!AE612,'Charges Data'!AE620)&gt;0,(SUM('Charges Data'!AE588,'Charges Data'!AE596,'Charges Data'!AE604,'Charges Data'!AE612,'Charges Data'!AE620)/COUNT('Charges Data'!AE588,'Charges Data'!AE596,'Charges Data'!AE604,'Charges Data'!AE612,'Charges Data'!AE620)),"")</f>
        <v>72</v>
      </c>
      <c r="AF26" s="128">
        <f>IF(COUNT('Charges Data'!AF588,'Charges Data'!AF596,'Charges Data'!AF604,'Charges Data'!AF612,'Charges Data'!AF620)&gt;0,(SUM('Charges Data'!AF588,'Charges Data'!AF596,'Charges Data'!AF604,'Charges Data'!AF612,'Charges Data'!AF620)/COUNT('Charges Data'!AF588,'Charges Data'!AF596,'Charges Data'!AF604,'Charges Data'!AF612,'Charges Data'!AF620)),"")</f>
        <v>45.639999999999993</v>
      </c>
      <c r="AG26" s="128" t="str">
        <f>IF(COUNT('Charges Data'!AG588,'Charges Data'!AG596,'Charges Data'!AG604,'Charges Data'!AG612,'Charges Data'!AG620)&gt;0,(SUM('Charges Data'!AG588,'Charges Data'!AG596,'Charges Data'!AG604,'Charges Data'!AG612,'Charges Data'!AG620)/COUNT('Charges Data'!AG588,'Charges Data'!AG596,'Charges Data'!AG604,'Charges Data'!AG612,'Charges Data'!AG620)),"")</f>
        <v/>
      </c>
      <c r="AH26" s="128" t="str">
        <f>IF(COUNT('Charges Data'!AH588,'Charges Data'!AH596,'Charges Data'!AH604,'Charges Data'!AH612,'Charges Data'!AH620)&gt;0,(SUM('Charges Data'!AH588,'Charges Data'!AH596,'Charges Data'!AH604,'Charges Data'!AH612,'Charges Data'!AH620)/COUNT('Charges Data'!AH588,'Charges Data'!AH596,'Charges Data'!AH604,'Charges Data'!AH612,'Charges Data'!AH620)),"")</f>
        <v/>
      </c>
      <c r="AI26" s="128" t="str">
        <f>IF(COUNT('Charges Data'!AI588,'Charges Data'!AI596,'Charges Data'!AI604,'Charges Data'!AI612,'Charges Data'!AI620)&gt;0,(SUM('Charges Data'!AI588,'Charges Data'!AI596,'Charges Data'!AI604,'Charges Data'!AI612,'Charges Data'!AI620)/COUNT('Charges Data'!AI588,'Charges Data'!AI596,'Charges Data'!AI604,'Charges Data'!AI612,'Charges Data'!AI620)),"")</f>
        <v/>
      </c>
      <c r="AJ26" s="128" t="str">
        <f>IF(COUNT('Charges Data'!AJ588,'Charges Data'!AJ596,'Charges Data'!AJ604,'Charges Data'!AJ612,'Charges Data'!AJ620)&gt;0,(SUM('Charges Data'!AJ588,'Charges Data'!AJ596,'Charges Data'!AJ604,'Charges Data'!AJ612,'Charges Data'!AJ620)/COUNT('Charges Data'!AJ588,'Charges Data'!AJ596,'Charges Data'!AJ604,'Charges Data'!AJ612,'Charges Data'!AJ620)),"")</f>
        <v/>
      </c>
      <c r="AK26" s="128" t="str">
        <f>IF(COUNT('Charges Data'!AK588,'Charges Data'!AK596,'Charges Data'!AK604,'Charges Data'!AK612,'Charges Data'!AK620)&gt;0,(SUM('Charges Data'!AK588,'Charges Data'!AK596,'Charges Data'!AK604,'Charges Data'!AK612,'Charges Data'!AK620)/COUNT('Charges Data'!AK588,'Charges Data'!AK596,'Charges Data'!AK604,'Charges Data'!AK612,'Charges Data'!AK620)),"")</f>
        <v/>
      </c>
      <c r="AL26" s="128">
        <f>IF(COUNT('Charges Data'!AL588,'Charges Data'!AL596,'Charges Data'!AL604,'Charges Data'!AL612,'Charges Data'!AL620)&gt;0,(SUM('Charges Data'!AL588,'Charges Data'!AL596,'Charges Data'!AL604,'Charges Data'!AL612,'Charges Data'!AL620)/COUNT('Charges Data'!AL588,'Charges Data'!AL596,'Charges Data'!AL604,'Charges Data'!AL612,'Charges Data'!AL620)),"")</f>
        <v>106.375</v>
      </c>
      <c r="AM26" s="128" t="str">
        <f>IF(COUNT('Charges Data'!AM588,'Charges Data'!AM596,'Charges Data'!AM604,'Charges Data'!AM612,'Charges Data'!AM620)&gt;0,(SUM('Charges Data'!AM588,'Charges Data'!AM596,'Charges Data'!AM604,'Charges Data'!AM612,'Charges Data'!AM620)/COUNT('Charges Data'!AM588,'Charges Data'!AM596,'Charges Data'!AM604,'Charges Data'!AM612,'Charges Data'!AM620)),"")</f>
        <v/>
      </c>
      <c r="AN26" s="128" t="str">
        <f>IF(COUNT('Charges Data'!AN588,'Charges Data'!AN596,'Charges Data'!AN604,'Charges Data'!AN612,'Charges Data'!AN620)&gt;0,(SUM('Charges Data'!AN588,'Charges Data'!AN596,'Charges Data'!AN604,'Charges Data'!AN612,'Charges Data'!AN620)/COUNT('Charges Data'!AN588,'Charges Data'!AN596,'Charges Data'!AN604,'Charges Data'!AN612,'Charges Data'!AN620)),"")</f>
        <v/>
      </c>
      <c r="AO26" s="128" t="str">
        <f>IF(COUNT('Charges Data'!AO588,'Charges Data'!AO596,'Charges Data'!AO604,'Charges Data'!AO612,'Charges Data'!AO620)&gt;0,(SUM('Charges Data'!AO588,'Charges Data'!AO596,'Charges Data'!AO604,'Charges Data'!AO612,'Charges Data'!AO620)/COUNT('Charges Data'!AO588,'Charges Data'!AO596,'Charges Data'!AO604,'Charges Data'!AO612,'Charges Data'!AO620)),"")</f>
        <v/>
      </c>
      <c r="AP26" s="14"/>
    </row>
    <row r="27" spans="2:42" ht="20.25" customHeight="1" x14ac:dyDescent="0.25">
      <c r="B27" s="125" t="s">
        <v>165</v>
      </c>
      <c r="C27" s="91" t="s">
        <v>162</v>
      </c>
      <c r="D27" s="91" t="s">
        <v>102</v>
      </c>
      <c r="E27" s="91" t="s">
        <v>17</v>
      </c>
      <c r="F27" s="91">
        <f t="shared" si="0"/>
        <v>4</v>
      </c>
      <c r="G27" s="60">
        <f t="shared" si="1"/>
        <v>36</v>
      </c>
      <c r="H27" s="126">
        <f t="shared" si="2"/>
        <v>57.537500000000001</v>
      </c>
      <c r="I27" s="60">
        <f t="shared" si="3"/>
        <v>80.25</v>
      </c>
      <c r="J27" s="128" t="str">
        <f>IF(COUNT('Charges Data'!J589,'Charges Data'!J597,'Charges Data'!J605,'Charges Data'!J613,'Charges Data'!J621)&gt;0,(SUM('Charges Data'!J589,'Charges Data'!J597,'Charges Data'!J605,'Charges Data'!J613,'Charges Data'!J621)/COUNT('Charges Data'!J589,'Charges Data'!J597,'Charges Data'!J605,'Charges Data'!J613,'Charges Data'!J621)),"")</f>
        <v/>
      </c>
      <c r="K27" s="128" t="str">
        <f>IF(COUNT('Charges Data'!K589,'Charges Data'!K597,'Charges Data'!K605,'Charges Data'!K613,'Charges Data'!K621)&gt;0,(SUM('Charges Data'!K589,'Charges Data'!K597,'Charges Data'!K605,'Charges Data'!K613,'Charges Data'!K621)/COUNT('Charges Data'!K589,'Charges Data'!K597,'Charges Data'!K605,'Charges Data'!K613,'Charges Data'!K621)),"")</f>
        <v/>
      </c>
      <c r="L27" s="128" t="str">
        <f>IF(COUNT('Charges Data'!L589,'Charges Data'!L597,'Charges Data'!L605,'Charges Data'!L613,'Charges Data'!L621)&gt;0,(SUM('Charges Data'!L589,'Charges Data'!L597,'Charges Data'!L605,'Charges Data'!L613,'Charges Data'!L621)/COUNT('Charges Data'!L589,'Charges Data'!L597,'Charges Data'!L605,'Charges Data'!L613,'Charges Data'!L621)),"")</f>
        <v/>
      </c>
      <c r="M27" s="128" t="str">
        <f>IF(COUNT('Charges Data'!M589,'Charges Data'!M597,'Charges Data'!M605,'Charges Data'!M613,'Charges Data'!M621)&gt;0,(SUM('Charges Data'!M589,'Charges Data'!M597,'Charges Data'!M605,'Charges Data'!M613,'Charges Data'!M621)/COUNT('Charges Data'!M589,'Charges Data'!M597,'Charges Data'!M605,'Charges Data'!M613,'Charges Data'!M621)),"")</f>
        <v/>
      </c>
      <c r="N27" s="128" t="str">
        <f>IF(COUNT('Charges Data'!N589,'Charges Data'!N597,'Charges Data'!N605,'Charges Data'!N613,'Charges Data'!N621)&gt;0,(SUM('Charges Data'!N589,'Charges Data'!N597,'Charges Data'!N605,'Charges Data'!N613,'Charges Data'!N621)/COUNT('Charges Data'!N589,'Charges Data'!N597,'Charges Data'!N605,'Charges Data'!N613,'Charges Data'!N621)),"")</f>
        <v/>
      </c>
      <c r="O27" s="128" t="str">
        <f>IF(COUNT('Charges Data'!O589,'Charges Data'!O597,'Charges Data'!O605,'Charges Data'!O613,'Charges Data'!O621)&gt;0,(SUM('Charges Data'!O589,'Charges Data'!O597,'Charges Data'!O605,'Charges Data'!O613,'Charges Data'!O621)/COUNT('Charges Data'!O589,'Charges Data'!O597,'Charges Data'!O605,'Charges Data'!O613,'Charges Data'!O621)),"")</f>
        <v/>
      </c>
      <c r="P27" s="128" t="str">
        <f>IF(COUNT('Charges Data'!P589,'Charges Data'!P597,'Charges Data'!P605,'Charges Data'!P613,'Charges Data'!P621)&gt;0,(SUM('Charges Data'!P589,'Charges Data'!P597,'Charges Data'!P605,'Charges Data'!P613,'Charges Data'!P621)/COUNT('Charges Data'!P589,'Charges Data'!P597,'Charges Data'!P605,'Charges Data'!P613,'Charges Data'!P621)),"")</f>
        <v/>
      </c>
      <c r="Q27" s="128" t="str">
        <f>IF(COUNT('Charges Data'!Q589,'Charges Data'!Q597,'Charges Data'!Q605,'Charges Data'!Q613,'Charges Data'!Q621)&gt;0,(SUM('Charges Data'!Q589,'Charges Data'!Q597,'Charges Data'!Q605,'Charges Data'!Q613,'Charges Data'!Q621)/COUNT('Charges Data'!Q589,'Charges Data'!Q597,'Charges Data'!Q605,'Charges Data'!Q613,'Charges Data'!Q621)),"")</f>
        <v/>
      </c>
      <c r="R27" s="128" t="str">
        <f>IF(COUNT('Charges Data'!R589,'Charges Data'!R597,'Charges Data'!R605,'Charges Data'!R613,'Charges Data'!R621)&gt;0,(SUM('Charges Data'!R589,'Charges Data'!R597,'Charges Data'!R605,'Charges Data'!R613,'Charges Data'!R621)/COUNT('Charges Data'!R589,'Charges Data'!R597,'Charges Data'!R605,'Charges Data'!R613,'Charges Data'!R621)),"")</f>
        <v/>
      </c>
      <c r="S27" s="128" t="str">
        <f>IF(COUNT('Charges Data'!S589,'Charges Data'!S597,'Charges Data'!S605,'Charges Data'!S613,'Charges Data'!S621)&gt;0,(SUM('Charges Data'!S589,'Charges Data'!S597,'Charges Data'!S605,'Charges Data'!S613,'Charges Data'!S621)/COUNT('Charges Data'!S589,'Charges Data'!S597,'Charges Data'!S605,'Charges Data'!S613,'Charges Data'!S621)),"")</f>
        <v/>
      </c>
      <c r="T27" s="128" t="str">
        <f>IF(COUNT('Charges Data'!T589,'Charges Data'!T597,'Charges Data'!T605,'Charges Data'!T613,'Charges Data'!T621)&gt;0,(SUM('Charges Data'!T589,'Charges Data'!T597,'Charges Data'!T605,'Charges Data'!T613,'Charges Data'!T621)/COUNT('Charges Data'!T589,'Charges Data'!T597,'Charges Data'!T605,'Charges Data'!T613,'Charges Data'!T621)),"")</f>
        <v/>
      </c>
      <c r="U27" s="128" t="str">
        <f>IF(COUNT('Charges Data'!U589,'Charges Data'!U597,'Charges Data'!U605,'Charges Data'!U613,'Charges Data'!U621)&gt;0,(SUM('Charges Data'!U589,'Charges Data'!U597,'Charges Data'!U605,'Charges Data'!U613,'Charges Data'!U621)/COUNT('Charges Data'!U589,'Charges Data'!U597,'Charges Data'!U605,'Charges Data'!U613,'Charges Data'!U621)),"")</f>
        <v/>
      </c>
      <c r="V27" s="128" t="str">
        <f>IF(COUNT('Charges Data'!V589,'Charges Data'!V597,'Charges Data'!V605,'Charges Data'!V613,'Charges Data'!V621)&gt;0,(SUM('Charges Data'!V589,'Charges Data'!V597,'Charges Data'!V605,'Charges Data'!V613,'Charges Data'!V621)/COUNT('Charges Data'!V589,'Charges Data'!V597,'Charges Data'!V605,'Charges Data'!V613,'Charges Data'!V621)),"")</f>
        <v/>
      </c>
      <c r="W27" s="128" t="str">
        <f>IF(COUNT('Charges Data'!W589,'Charges Data'!W597,'Charges Data'!W605,'Charges Data'!W613,'Charges Data'!W621)&gt;0,(SUM('Charges Data'!W589,'Charges Data'!W597,'Charges Data'!W605,'Charges Data'!W613,'Charges Data'!W621)/COUNT('Charges Data'!W589,'Charges Data'!W597,'Charges Data'!W605,'Charges Data'!W613,'Charges Data'!W621)),"")</f>
        <v/>
      </c>
      <c r="X27" s="128" t="str">
        <f>IF(COUNT('Charges Data'!X589,'Charges Data'!X597,'Charges Data'!X605,'Charges Data'!X613,'Charges Data'!X621)&gt;0,(SUM('Charges Data'!X589,'Charges Data'!X597,'Charges Data'!X605,'Charges Data'!X613,'Charges Data'!X621)/COUNT('Charges Data'!X589,'Charges Data'!X597,'Charges Data'!X605,'Charges Data'!X613,'Charges Data'!X621)),"")</f>
        <v/>
      </c>
      <c r="Y27" s="128" t="str">
        <f>IF(COUNT('Charges Data'!Y589,'Charges Data'!Y597,'Charges Data'!Y605,'Charges Data'!Y613,'Charges Data'!Y621)&gt;0,(SUM('Charges Data'!Y589,'Charges Data'!Y597,'Charges Data'!Y605,'Charges Data'!Y613,'Charges Data'!Y621)/COUNT('Charges Data'!Y589,'Charges Data'!Y597,'Charges Data'!Y605,'Charges Data'!Y613,'Charges Data'!Y621)),"")</f>
        <v/>
      </c>
      <c r="Z27" s="128">
        <f>IF(COUNT('Charges Data'!Z589,'Charges Data'!Z597,'Charges Data'!Z605,'Charges Data'!Z613,'Charges Data'!Z621)&gt;0,(SUM('Charges Data'!Z589,'Charges Data'!Z597,'Charges Data'!Z605,'Charges Data'!Z613,'Charges Data'!Z621)/COUNT('Charges Data'!Z589,'Charges Data'!Z597,'Charges Data'!Z605,'Charges Data'!Z613,'Charges Data'!Z621)),"")</f>
        <v>68.400000000000006</v>
      </c>
      <c r="AA27" s="128" t="str">
        <f>IF(COUNT('Charges Data'!AA589,'Charges Data'!AA597,'Charges Data'!AA605,'Charges Data'!AA613,'Charges Data'!AA621)&gt;0,(SUM('Charges Data'!AA589,'Charges Data'!AA597,'Charges Data'!AA605,'Charges Data'!AA613,'Charges Data'!AA621)/COUNT('Charges Data'!AA589,'Charges Data'!AA597,'Charges Data'!AA605,'Charges Data'!AA613,'Charges Data'!AA621)),"")</f>
        <v/>
      </c>
      <c r="AB27" s="128">
        <f>IF(COUNT('Charges Data'!AB589,'Charges Data'!AB597,'Charges Data'!AB605,'Charges Data'!AB613,'Charges Data'!AB621)&gt;0,(SUM('Charges Data'!AB589,'Charges Data'!AB597,'Charges Data'!AB605,'Charges Data'!AB613,'Charges Data'!AB621)/COUNT('Charges Data'!AB589,'Charges Data'!AB597,'Charges Data'!AB605,'Charges Data'!AB613,'Charges Data'!AB621)),"")</f>
        <v>45.5</v>
      </c>
      <c r="AC27" s="128" t="str">
        <f>IF(COUNT('Charges Data'!AC589,'Charges Data'!AC597,'Charges Data'!AC605,'Charges Data'!AC613,'Charges Data'!AC621)&gt;0,(SUM('Charges Data'!AC589,'Charges Data'!AC597,'Charges Data'!AC605,'Charges Data'!AC613,'Charges Data'!AC621)/COUNT('Charges Data'!AC589,'Charges Data'!AC597,'Charges Data'!AC605,'Charges Data'!AC613,'Charges Data'!AC621)),"")</f>
        <v/>
      </c>
      <c r="AD27" s="128" t="str">
        <f>IF(COUNT('Charges Data'!AD589,'Charges Data'!AD597,'Charges Data'!AD605,'Charges Data'!AD613,'Charges Data'!AD621)&gt;0,(SUM('Charges Data'!AD589,'Charges Data'!AD597,'Charges Data'!AD605,'Charges Data'!AD613,'Charges Data'!AD621)/COUNT('Charges Data'!AD589,'Charges Data'!AD597,'Charges Data'!AD605,'Charges Data'!AD613,'Charges Data'!AD621)),"")</f>
        <v/>
      </c>
      <c r="AE27" s="128">
        <f>IF(COUNT('Charges Data'!AE589,'Charges Data'!AE597,'Charges Data'!AE605,'Charges Data'!AE613,'Charges Data'!AE621)&gt;0,(SUM('Charges Data'!AE589,'Charges Data'!AE597,'Charges Data'!AE605,'Charges Data'!AE613,'Charges Data'!AE621)/COUNT('Charges Data'!AE589,'Charges Data'!AE597,'Charges Data'!AE605,'Charges Data'!AE613,'Charges Data'!AE621)),"")</f>
        <v>36</v>
      </c>
      <c r="AF27" s="128" t="str">
        <f>IF(COUNT('Charges Data'!AF589,'Charges Data'!AF597,'Charges Data'!AF605,'Charges Data'!AF613,'Charges Data'!AF621)&gt;0,(SUM('Charges Data'!AF589,'Charges Data'!AF597,'Charges Data'!AF605,'Charges Data'!AF613,'Charges Data'!AF621)/COUNT('Charges Data'!AF589,'Charges Data'!AF597,'Charges Data'!AF605,'Charges Data'!AF613,'Charges Data'!AF621)),"")</f>
        <v/>
      </c>
      <c r="AG27" s="128" t="str">
        <f>IF(COUNT('Charges Data'!AG589,'Charges Data'!AG597,'Charges Data'!AG605,'Charges Data'!AG613,'Charges Data'!AG621)&gt;0,(SUM('Charges Data'!AG589,'Charges Data'!AG597,'Charges Data'!AG605,'Charges Data'!AG613,'Charges Data'!AG621)/COUNT('Charges Data'!AG589,'Charges Data'!AG597,'Charges Data'!AG605,'Charges Data'!AG613,'Charges Data'!AG621)),"")</f>
        <v/>
      </c>
      <c r="AH27" s="128" t="str">
        <f>IF(COUNT('Charges Data'!AH589,'Charges Data'!AH597,'Charges Data'!AH605,'Charges Data'!AH613,'Charges Data'!AH621)&gt;0,(SUM('Charges Data'!AH589,'Charges Data'!AH597,'Charges Data'!AH605,'Charges Data'!AH613,'Charges Data'!AH621)/COUNT('Charges Data'!AH589,'Charges Data'!AH597,'Charges Data'!AH605,'Charges Data'!AH613,'Charges Data'!AH621)),"")</f>
        <v/>
      </c>
      <c r="AI27" s="128" t="str">
        <f>IF(COUNT('Charges Data'!AI589,'Charges Data'!AI597,'Charges Data'!AI605,'Charges Data'!AI613,'Charges Data'!AI621)&gt;0,(SUM('Charges Data'!AI589,'Charges Data'!AI597,'Charges Data'!AI605,'Charges Data'!AI613,'Charges Data'!AI621)/COUNT('Charges Data'!AI589,'Charges Data'!AI597,'Charges Data'!AI605,'Charges Data'!AI613,'Charges Data'!AI621)),"")</f>
        <v/>
      </c>
      <c r="AJ27" s="128" t="str">
        <f>IF(COUNT('Charges Data'!AJ589,'Charges Data'!AJ597,'Charges Data'!AJ605,'Charges Data'!AJ613,'Charges Data'!AJ621)&gt;0,(SUM('Charges Data'!AJ589,'Charges Data'!AJ597,'Charges Data'!AJ605,'Charges Data'!AJ613,'Charges Data'!AJ621)/COUNT('Charges Data'!AJ589,'Charges Data'!AJ597,'Charges Data'!AJ605,'Charges Data'!AJ613,'Charges Data'!AJ621)),"")</f>
        <v/>
      </c>
      <c r="AK27" s="128" t="str">
        <f>IF(COUNT('Charges Data'!AK589,'Charges Data'!AK597,'Charges Data'!AK605,'Charges Data'!AK613,'Charges Data'!AK621)&gt;0,(SUM('Charges Data'!AK589,'Charges Data'!AK597,'Charges Data'!AK605,'Charges Data'!AK613,'Charges Data'!AK621)/COUNT('Charges Data'!AK589,'Charges Data'!AK597,'Charges Data'!AK605,'Charges Data'!AK613,'Charges Data'!AK621)),"")</f>
        <v/>
      </c>
      <c r="AL27" s="128">
        <f>IF(COUNT('Charges Data'!AL589,'Charges Data'!AL597,'Charges Data'!AL605,'Charges Data'!AL613,'Charges Data'!AL621)&gt;0,(SUM('Charges Data'!AL589,'Charges Data'!AL597,'Charges Data'!AL605,'Charges Data'!AL613,'Charges Data'!AL621)/COUNT('Charges Data'!AL589,'Charges Data'!AL597,'Charges Data'!AL605,'Charges Data'!AL613,'Charges Data'!AL621)),"")</f>
        <v>80.25</v>
      </c>
      <c r="AM27" s="128" t="str">
        <f>IF(COUNT('Charges Data'!AM589,'Charges Data'!AM597,'Charges Data'!AM605,'Charges Data'!AM613,'Charges Data'!AM621)&gt;0,(SUM('Charges Data'!AM589,'Charges Data'!AM597,'Charges Data'!AM605,'Charges Data'!AM613,'Charges Data'!AM621)/COUNT('Charges Data'!AM589,'Charges Data'!AM597,'Charges Data'!AM605,'Charges Data'!AM613,'Charges Data'!AM621)),"")</f>
        <v/>
      </c>
      <c r="AN27" s="128" t="str">
        <f>IF(COUNT('Charges Data'!AN589,'Charges Data'!AN597,'Charges Data'!AN605,'Charges Data'!AN613,'Charges Data'!AN621)&gt;0,(SUM('Charges Data'!AN589,'Charges Data'!AN597,'Charges Data'!AN605,'Charges Data'!AN613,'Charges Data'!AN621)/COUNT('Charges Data'!AN589,'Charges Data'!AN597,'Charges Data'!AN605,'Charges Data'!AN613,'Charges Data'!AN621)),"")</f>
        <v/>
      </c>
      <c r="AO27" s="128" t="str">
        <f>IF(COUNT('Charges Data'!AO589,'Charges Data'!AO597,'Charges Data'!AO605,'Charges Data'!AO613,'Charges Data'!AO621)&gt;0,(SUM('Charges Data'!AO589,'Charges Data'!AO597,'Charges Data'!AO605,'Charges Data'!AO613,'Charges Data'!AO621)/COUNT('Charges Data'!AO589,'Charges Data'!AO597,'Charges Data'!AO605,'Charges Data'!AO613,'Charges Data'!AO621)),"")</f>
        <v/>
      </c>
    </row>
    <row r="28" spans="2:42" ht="20.25" customHeight="1" x14ac:dyDescent="0.25">
      <c r="B28" s="125" t="s">
        <v>165</v>
      </c>
      <c r="C28" s="91" t="s">
        <v>162</v>
      </c>
      <c r="D28" s="91" t="s">
        <v>102</v>
      </c>
      <c r="E28" s="91" t="s">
        <v>23</v>
      </c>
      <c r="F28" s="91">
        <f t="shared" si="0"/>
        <v>3</v>
      </c>
      <c r="G28" s="60">
        <f t="shared" si="1"/>
        <v>45.5</v>
      </c>
      <c r="H28" s="126">
        <f t="shared" si="2"/>
        <v>73.424999999999997</v>
      </c>
      <c r="I28" s="60">
        <f t="shared" si="3"/>
        <v>106.375</v>
      </c>
      <c r="J28" s="128" t="str">
        <f>IF(COUNT('Charges Data'!J590,'Charges Data'!J598,'Charges Data'!J606,'Charges Data'!J614,'Charges Data'!J622)&gt;0,(SUM('Charges Data'!J590,'Charges Data'!J598,'Charges Data'!J606,'Charges Data'!J614,'Charges Data'!J622)/COUNT('Charges Data'!J590,'Charges Data'!J598,'Charges Data'!J606,'Charges Data'!J614,'Charges Data'!J622)),"")</f>
        <v/>
      </c>
      <c r="K28" s="128" t="str">
        <f>IF(COUNT('Charges Data'!K590,'Charges Data'!K598,'Charges Data'!K606,'Charges Data'!K614,'Charges Data'!K622)&gt;0,(SUM('Charges Data'!K590,'Charges Data'!K598,'Charges Data'!K606,'Charges Data'!K614,'Charges Data'!K622)/COUNT('Charges Data'!K590,'Charges Data'!K598,'Charges Data'!K606,'Charges Data'!K614,'Charges Data'!K622)),"")</f>
        <v/>
      </c>
      <c r="L28" s="128" t="str">
        <f>IF(COUNT('Charges Data'!L590,'Charges Data'!L598,'Charges Data'!L606,'Charges Data'!L614,'Charges Data'!L622)&gt;0,(SUM('Charges Data'!L590,'Charges Data'!L598,'Charges Data'!L606,'Charges Data'!L614,'Charges Data'!L622)/COUNT('Charges Data'!L590,'Charges Data'!L598,'Charges Data'!L606,'Charges Data'!L614,'Charges Data'!L622)),"")</f>
        <v/>
      </c>
      <c r="M28" s="128" t="str">
        <f>IF(COUNT('Charges Data'!M590,'Charges Data'!M598,'Charges Data'!M606,'Charges Data'!M614,'Charges Data'!M622)&gt;0,(SUM('Charges Data'!M590,'Charges Data'!M598,'Charges Data'!M606,'Charges Data'!M614,'Charges Data'!M622)/COUNT('Charges Data'!M590,'Charges Data'!M598,'Charges Data'!M606,'Charges Data'!M614,'Charges Data'!M622)),"")</f>
        <v/>
      </c>
      <c r="N28" s="128" t="str">
        <f>IF(COUNT('Charges Data'!N590,'Charges Data'!N598,'Charges Data'!N606,'Charges Data'!N614,'Charges Data'!N622)&gt;0,(SUM('Charges Data'!N590,'Charges Data'!N598,'Charges Data'!N606,'Charges Data'!N614,'Charges Data'!N622)/COUNT('Charges Data'!N590,'Charges Data'!N598,'Charges Data'!N606,'Charges Data'!N614,'Charges Data'!N622)),"")</f>
        <v/>
      </c>
      <c r="O28" s="128" t="str">
        <f>IF(COUNT('Charges Data'!O590,'Charges Data'!O598,'Charges Data'!O606,'Charges Data'!O614,'Charges Data'!O622)&gt;0,(SUM('Charges Data'!O590,'Charges Data'!O598,'Charges Data'!O606,'Charges Data'!O614,'Charges Data'!O622)/COUNT('Charges Data'!O590,'Charges Data'!O598,'Charges Data'!O606,'Charges Data'!O614,'Charges Data'!O622)),"")</f>
        <v/>
      </c>
      <c r="P28" s="128" t="str">
        <f>IF(COUNT('Charges Data'!P590,'Charges Data'!P598,'Charges Data'!P606,'Charges Data'!P614,'Charges Data'!P622)&gt;0,(SUM('Charges Data'!P590,'Charges Data'!P598,'Charges Data'!P606,'Charges Data'!P614,'Charges Data'!P622)/COUNT('Charges Data'!P590,'Charges Data'!P598,'Charges Data'!P606,'Charges Data'!P614,'Charges Data'!P622)),"")</f>
        <v/>
      </c>
      <c r="Q28" s="128" t="str">
        <f>IF(COUNT('Charges Data'!Q590,'Charges Data'!Q598,'Charges Data'!Q606,'Charges Data'!Q614,'Charges Data'!Q622)&gt;0,(SUM('Charges Data'!Q590,'Charges Data'!Q598,'Charges Data'!Q606,'Charges Data'!Q614,'Charges Data'!Q622)/COUNT('Charges Data'!Q590,'Charges Data'!Q598,'Charges Data'!Q606,'Charges Data'!Q614,'Charges Data'!Q622)),"")</f>
        <v/>
      </c>
      <c r="R28" s="128" t="str">
        <f>IF(COUNT('Charges Data'!R590,'Charges Data'!R598,'Charges Data'!R606,'Charges Data'!R614,'Charges Data'!R622)&gt;0,(SUM('Charges Data'!R590,'Charges Data'!R598,'Charges Data'!R606,'Charges Data'!R614,'Charges Data'!R622)/COUNT('Charges Data'!R590,'Charges Data'!R598,'Charges Data'!R606,'Charges Data'!R614,'Charges Data'!R622)),"")</f>
        <v/>
      </c>
      <c r="S28" s="128" t="str">
        <f>IF(COUNT('Charges Data'!S590,'Charges Data'!S598,'Charges Data'!S606,'Charges Data'!S614,'Charges Data'!S622)&gt;0,(SUM('Charges Data'!S590,'Charges Data'!S598,'Charges Data'!S606,'Charges Data'!S614,'Charges Data'!S622)/COUNT('Charges Data'!S590,'Charges Data'!S598,'Charges Data'!S606,'Charges Data'!S614,'Charges Data'!S622)),"")</f>
        <v/>
      </c>
      <c r="T28" s="128" t="str">
        <f>IF(COUNT('Charges Data'!T590,'Charges Data'!T598,'Charges Data'!T606,'Charges Data'!T614,'Charges Data'!T622)&gt;0,(SUM('Charges Data'!T590,'Charges Data'!T598,'Charges Data'!T606,'Charges Data'!T614,'Charges Data'!T622)/COUNT('Charges Data'!T590,'Charges Data'!T598,'Charges Data'!T606,'Charges Data'!T614,'Charges Data'!T622)),"")</f>
        <v/>
      </c>
      <c r="U28" s="128" t="str">
        <f>IF(COUNT('Charges Data'!U590,'Charges Data'!U598,'Charges Data'!U606,'Charges Data'!U614,'Charges Data'!U622)&gt;0,(SUM('Charges Data'!U590,'Charges Data'!U598,'Charges Data'!U606,'Charges Data'!U614,'Charges Data'!U622)/COUNT('Charges Data'!U590,'Charges Data'!U598,'Charges Data'!U606,'Charges Data'!U614,'Charges Data'!U622)),"")</f>
        <v/>
      </c>
      <c r="V28" s="128" t="str">
        <f>IF(COUNT('Charges Data'!V590,'Charges Data'!V598,'Charges Data'!V606,'Charges Data'!V614,'Charges Data'!V622)&gt;0,(SUM('Charges Data'!V590,'Charges Data'!V598,'Charges Data'!V606,'Charges Data'!V614,'Charges Data'!V622)/COUNT('Charges Data'!V590,'Charges Data'!V598,'Charges Data'!V606,'Charges Data'!V614,'Charges Data'!V622)),"")</f>
        <v/>
      </c>
      <c r="W28" s="128" t="str">
        <f>IF(COUNT('Charges Data'!W590,'Charges Data'!W598,'Charges Data'!W606,'Charges Data'!W614,'Charges Data'!W622)&gt;0,(SUM('Charges Data'!W590,'Charges Data'!W598,'Charges Data'!W606,'Charges Data'!W614,'Charges Data'!W622)/COUNT('Charges Data'!W590,'Charges Data'!W598,'Charges Data'!W606,'Charges Data'!W614,'Charges Data'!W622)),"")</f>
        <v/>
      </c>
      <c r="X28" s="128" t="str">
        <f>IF(COUNT('Charges Data'!X590,'Charges Data'!X598,'Charges Data'!X606,'Charges Data'!X614,'Charges Data'!X622)&gt;0,(SUM('Charges Data'!X590,'Charges Data'!X598,'Charges Data'!X606,'Charges Data'!X614,'Charges Data'!X622)/COUNT('Charges Data'!X590,'Charges Data'!X598,'Charges Data'!X606,'Charges Data'!X614,'Charges Data'!X622)),"")</f>
        <v/>
      </c>
      <c r="Y28" s="128" t="str">
        <f>IF(COUNT('Charges Data'!Y590,'Charges Data'!Y598,'Charges Data'!Y606,'Charges Data'!Y614,'Charges Data'!Y622)&gt;0,(SUM('Charges Data'!Y590,'Charges Data'!Y598,'Charges Data'!Y606,'Charges Data'!Y614,'Charges Data'!Y622)/COUNT('Charges Data'!Y590,'Charges Data'!Y598,'Charges Data'!Y606,'Charges Data'!Y614,'Charges Data'!Y622)),"")</f>
        <v/>
      </c>
      <c r="Z28" s="128">
        <f>IF(COUNT('Charges Data'!Z590,'Charges Data'!Z598,'Charges Data'!Z606,'Charges Data'!Z614,'Charges Data'!Z622)&gt;0,(SUM('Charges Data'!Z590,'Charges Data'!Z598,'Charges Data'!Z606,'Charges Data'!Z614,'Charges Data'!Z622)/COUNT('Charges Data'!Z590,'Charges Data'!Z598,'Charges Data'!Z606,'Charges Data'!Z614,'Charges Data'!Z622)),"")</f>
        <v>68.400000000000006</v>
      </c>
      <c r="AA28" s="128" t="str">
        <f>IF(COUNT('Charges Data'!AA590,'Charges Data'!AA598,'Charges Data'!AA606,'Charges Data'!AA614,'Charges Data'!AA622)&gt;0,(SUM('Charges Data'!AA590,'Charges Data'!AA598,'Charges Data'!AA606,'Charges Data'!AA614,'Charges Data'!AA622)/COUNT('Charges Data'!AA590,'Charges Data'!AA598,'Charges Data'!AA606,'Charges Data'!AA614,'Charges Data'!AA622)),"")</f>
        <v/>
      </c>
      <c r="AB28" s="128">
        <f>IF(COUNT('Charges Data'!AB590,'Charges Data'!AB598,'Charges Data'!AB606,'Charges Data'!AB614,'Charges Data'!AB622)&gt;0,(SUM('Charges Data'!AB590,'Charges Data'!AB598,'Charges Data'!AB606,'Charges Data'!AB614,'Charges Data'!AB622)/COUNT('Charges Data'!AB590,'Charges Data'!AB598,'Charges Data'!AB606,'Charges Data'!AB614,'Charges Data'!AB622)),"")</f>
        <v>45.5</v>
      </c>
      <c r="AC28" s="128" t="str">
        <f>IF(COUNT('Charges Data'!AC590,'Charges Data'!AC598,'Charges Data'!AC606,'Charges Data'!AC614,'Charges Data'!AC622)&gt;0,(SUM('Charges Data'!AC590,'Charges Data'!AC598,'Charges Data'!AC606,'Charges Data'!AC614,'Charges Data'!AC622)/COUNT('Charges Data'!AC590,'Charges Data'!AC598,'Charges Data'!AC606,'Charges Data'!AC614,'Charges Data'!AC622)),"")</f>
        <v/>
      </c>
      <c r="AD28" s="128" t="str">
        <f>IF(COUNT('Charges Data'!AD590,'Charges Data'!AD598,'Charges Data'!AD606,'Charges Data'!AD614,'Charges Data'!AD622)&gt;0,(SUM('Charges Data'!AD590,'Charges Data'!AD598,'Charges Data'!AD606,'Charges Data'!AD614,'Charges Data'!AD622)/COUNT('Charges Data'!AD590,'Charges Data'!AD598,'Charges Data'!AD606,'Charges Data'!AD614,'Charges Data'!AD622)),"")</f>
        <v/>
      </c>
      <c r="AE28" s="128" t="str">
        <f>IF(COUNT('Charges Data'!AE590,'Charges Data'!AE598,'Charges Data'!AE606,'Charges Data'!AE614,'Charges Data'!AE622)&gt;0,(SUM('Charges Data'!AE590,'Charges Data'!AE598,'Charges Data'!AE606,'Charges Data'!AE614,'Charges Data'!AE622)/COUNT('Charges Data'!AE590,'Charges Data'!AE598,'Charges Data'!AE606,'Charges Data'!AE614,'Charges Data'!AE622)),"")</f>
        <v/>
      </c>
      <c r="AF28" s="128" t="str">
        <f>IF(COUNT('Charges Data'!AF590,'Charges Data'!AF598,'Charges Data'!AF606,'Charges Data'!AF614,'Charges Data'!AF622)&gt;0,(SUM('Charges Data'!AF590,'Charges Data'!AF598,'Charges Data'!AF606,'Charges Data'!AF614,'Charges Data'!AF622)/COUNT('Charges Data'!AF590,'Charges Data'!AF598,'Charges Data'!AF606,'Charges Data'!AF614,'Charges Data'!AF622)),"")</f>
        <v/>
      </c>
      <c r="AG28" s="128" t="str">
        <f>IF(COUNT('Charges Data'!AG590,'Charges Data'!AG598,'Charges Data'!AG606,'Charges Data'!AG614,'Charges Data'!AG622)&gt;0,(SUM('Charges Data'!AG590,'Charges Data'!AG598,'Charges Data'!AG606,'Charges Data'!AG614,'Charges Data'!AG622)/COUNT('Charges Data'!AG590,'Charges Data'!AG598,'Charges Data'!AG606,'Charges Data'!AG614,'Charges Data'!AG622)),"")</f>
        <v/>
      </c>
      <c r="AH28" s="128" t="str">
        <f>IF(COUNT('Charges Data'!AH590,'Charges Data'!AH598,'Charges Data'!AH606,'Charges Data'!AH614,'Charges Data'!AH622)&gt;0,(SUM('Charges Data'!AH590,'Charges Data'!AH598,'Charges Data'!AH606,'Charges Data'!AH614,'Charges Data'!AH622)/COUNT('Charges Data'!AH590,'Charges Data'!AH598,'Charges Data'!AH606,'Charges Data'!AH614,'Charges Data'!AH622)),"")</f>
        <v/>
      </c>
      <c r="AI28" s="128" t="str">
        <f>IF(COUNT('Charges Data'!AI590,'Charges Data'!AI598,'Charges Data'!AI606,'Charges Data'!AI614,'Charges Data'!AI622)&gt;0,(SUM('Charges Data'!AI590,'Charges Data'!AI598,'Charges Data'!AI606,'Charges Data'!AI614,'Charges Data'!AI622)/COUNT('Charges Data'!AI590,'Charges Data'!AI598,'Charges Data'!AI606,'Charges Data'!AI614,'Charges Data'!AI622)),"")</f>
        <v/>
      </c>
      <c r="AJ28" s="128" t="str">
        <f>IF(COUNT('Charges Data'!AJ590,'Charges Data'!AJ598,'Charges Data'!AJ606,'Charges Data'!AJ614,'Charges Data'!AJ622)&gt;0,(SUM('Charges Data'!AJ590,'Charges Data'!AJ598,'Charges Data'!AJ606,'Charges Data'!AJ614,'Charges Data'!AJ622)/COUNT('Charges Data'!AJ590,'Charges Data'!AJ598,'Charges Data'!AJ606,'Charges Data'!AJ614,'Charges Data'!AJ622)),"")</f>
        <v/>
      </c>
      <c r="AK28" s="128" t="str">
        <f>IF(COUNT('Charges Data'!AK590,'Charges Data'!AK598,'Charges Data'!AK606,'Charges Data'!AK614,'Charges Data'!AK622)&gt;0,(SUM('Charges Data'!AK590,'Charges Data'!AK598,'Charges Data'!AK606,'Charges Data'!AK614,'Charges Data'!AK622)/COUNT('Charges Data'!AK590,'Charges Data'!AK598,'Charges Data'!AK606,'Charges Data'!AK614,'Charges Data'!AK622)),"")</f>
        <v/>
      </c>
      <c r="AL28" s="128">
        <f>IF(COUNT('Charges Data'!AL590,'Charges Data'!AL598,'Charges Data'!AL606,'Charges Data'!AL614,'Charges Data'!AL622)&gt;0,(SUM('Charges Data'!AL590,'Charges Data'!AL598,'Charges Data'!AL606,'Charges Data'!AL614,'Charges Data'!AL622)/COUNT('Charges Data'!AL590,'Charges Data'!AL598,'Charges Data'!AL606,'Charges Data'!AL614,'Charges Data'!AL622)),"")</f>
        <v>106.375</v>
      </c>
      <c r="AM28" s="128" t="str">
        <f>IF(COUNT('Charges Data'!AM590,'Charges Data'!AM598,'Charges Data'!AM606,'Charges Data'!AM614,'Charges Data'!AM622)&gt;0,(SUM('Charges Data'!AM590,'Charges Data'!AM598,'Charges Data'!AM606,'Charges Data'!AM614,'Charges Data'!AM622)/COUNT('Charges Data'!AM590,'Charges Data'!AM598,'Charges Data'!AM606,'Charges Data'!AM614,'Charges Data'!AM622)),"")</f>
        <v/>
      </c>
      <c r="AN28" s="128" t="str">
        <f>IF(COUNT('Charges Data'!AN590,'Charges Data'!AN598,'Charges Data'!AN606,'Charges Data'!AN614,'Charges Data'!AN622)&gt;0,(SUM('Charges Data'!AN590,'Charges Data'!AN598,'Charges Data'!AN606,'Charges Data'!AN614,'Charges Data'!AN622)/COUNT('Charges Data'!AN590,'Charges Data'!AN598,'Charges Data'!AN606,'Charges Data'!AN614,'Charges Data'!AN622)),"")</f>
        <v/>
      </c>
      <c r="AO28" s="128" t="str">
        <f>IF(COUNT('Charges Data'!AO590,'Charges Data'!AO598,'Charges Data'!AO606,'Charges Data'!AO614,'Charges Data'!AO622)&gt;0,(SUM('Charges Data'!AO590,'Charges Data'!AO598,'Charges Data'!AO606,'Charges Data'!AO614,'Charges Data'!AO622)/COUNT('Charges Data'!AO590,'Charges Data'!AO598,'Charges Data'!AO606,'Charges Data'!AO614,'Charges Data'!AO622)),"")</f>
        <v/>
      </c>
    </row>
    <row r="29" spans="2:42" ht="20.25" customHeight="1" x14ac:dyDescent="0.25">
      <c r="B29" s="125" t="s">
        <v>165</v>
      </c>
      <c r="C29" s="91" t="s">
        <v>162</v>
      </c>
      <c r="D29" s="91" t="s">
        <v>102</v>
      </c>
      <c r="E29" s="91" t="s">
        <v>143</v>
      </c>
      <c r="F29" s="91">
        <f t="shared" si="0"/>
        <v>3</v>
      </c>
      <c r="G29" s="60">
        <f t="shared" si="1"/>
        <v>45.5</v>
      </c>
      <c r="H29" s="126">
        <f t="shared" si="2"/>
        <v>88.625</v>
      </c>
      <c r="I29" s="60">
        <f t="shared" si="3"/>
        <v>114</v>
      </c>
      <c r="J29" s="128" t="str">
        <f>IF(COUNT('Charges Data'!J591,'Charges Data'!J599,'Charges Data'!J607,'Charges Data'!J615,'Charges Data'!J623)&gt;0,(SUM('Charges Data'!J591,'Charges Data'!J599,'Charges Data'!J607,'Charges Data'!J615,'Charges Data'!J623)/COUNT('Charges Data'!J591,'Charges Data'!J599,'Charges Data'!J607,'Charges Data'!J615,'Charges Data'!J623)),"")</f>
        <v/>
      </c>
      <c r="K29" s="128" t="str">
        <f>IF(COUNT('Charges Data'!K591,'Charges Data'!K599,'Charges Data'!K607,'Charges Data'!K615,'Charges Data'!K623)&gt;0,(SUM('Charges Data'!K591,'Charges Data'!K599,'Charges Data'!K607,'Charges Data'!K615,'Charges Data'!K623)/COUNT('Charges Data'!K591,'Charges Data'!K599,'Charges Data'!K607,'Charges Data'!K615,'Charges Data'!K623)),"")</f>
        <v/>
      </c>
      <c r="L29" s="128" t="str">
        <f>IF(COUNT('Charges Data'!L591,'Charges Data'!L599,'Charges Data'!L607,'Charges Data'!L615,'Charges Data'!L623)&gt;0,(SUM('Charges Data'!L591,'Charges Data'!L599,'Charges Data'!L607,'Charges Data'!L615,'Charges Data'!L623)/COUNT('Charges Data'!L591,'Charges Data'!L599,'Charges Data'!L607,'Charges Data'!L615,'Charges Data'!L623)),"")</f>
        <v/>
      </c>
      <c r="M29" s="128" t="str">
        <f>IF(COUNT('Charges Data'!M591,'Charges Data'!M599,'Charges Data'!M607,'Charges Data'!M615,'Charges Data'!M623)&gt;0,(SUM('Charges Data'!M591,'Charges Data'!M599,'Charges Data'!M607,'Charges Data'!M615,'Charges Data'!M623)/COUNT('Charges Data'!M591,'Charges Data'!M599,'Charges Data'!M607,'Charges Data'!M615,'Charges Data'!M623)),"")</f>
        <v/>
      </c>
      <c r="N29" s="128" t="str">
        <f>IF(COUNT('Charges Data'!N591,'Charges Data'!N599,'Charges Data'!N607,'Charges Data'!N615,'Charges Data'!N623)&gt;0,(SUM('Charges Data'!N591,'Charges Data'!N599,'Charges Data'!N607,'Charges Data'!N615,'Charges Data'!N623)/COUNT('Charges Data'!N591,'Charges Data'!N599,'Charges Data'!N607,'Charges Data'!N615,'Charges Data'!N623)),"")</f>
        <v/>
      </c>
      <c r="O29" s="128" t="str">
        <f>IF(COUNT('Charges Data'!O591,'Charges Data'!O599,'Charges Data'!O607,'Charges Data'!O615,'Charges Data'!O623)&gt;0,(SUM('Charges Data'!O591,'Charges Data'!O599,'Charges Data'!O607,'Charges Data'!O615,'Charges Data'!O623)/COUNT('Charges Data'!O591,'Charges Data'!O599,'Charges Data'!O607,'Charges Data'!O615,'Charges Data'!O623)),"")</f>
        <v/>
      </c>
      <c r="P29" s="128" t="str">
        <f>IF(COUNT('Charges Data'!P591,'Charges Data'!P599,'Charges Data'!P607,'Charges Data'!P615,'Charges Data'!P623)&gt;0,(SUM('Charges Data'!P591,'Charges Data'!P599,'Charges Data'!P607,'Charges Data'!P615,'Charges Data'!P623)/COUNT('Charges Data'!P591,'Charges Data'!P599,'Charges Data'!P607,'Charges Data'!P615,'Charges Data'!P623)),"")</f>
        <v/>
      </c>
      <c r="Q29" s="128" t="str">
        <f>IF(COUNT('Charges Data'!Q591,'Charges Data'!Q599,'Charges Data'!Q607,'Charges Data'!Q615,'Charges Data'!Q623)&gt;0,(SUM('Charges Data'!Q591,'Charges Data'!Q599,'Charges Data'!Q607,'Charges Data'!Q615,'Charges Data'!Q623)/COUNT('Charges Data'!Q591,'Charges Data'!Q599,'Charges Data'!Q607,'Charges Data'!Q615,'Charges Data'!Q623)),"")</f>
        <v/>
      </c>
      <c r="R29" s="128" t="str">
        <f>IF(COUNT('Charges Data'!R591,'Charges Data'!R599,'Charges Data'!R607,'Charges Data'!R615,'Charges Data'!R623)&gt;0,(SUM('Charges Data'!R591,'Charges Data'!R599,'Charges Data'!R607,'Charges Data'!R615,'Charges Data'!R623)/COUNT('Charges Data'!R591,'Charges Data'!R599,'Charges Data'!R607,'Charges Data'!R615,'Charges Data'!R623)),"")</f>
        <v/>
      </c>
      <c r="S29" s="128" t="str">
        <f>IF(COUNT('Charges Data'!S591,'Charges Data'!S599,'Charges Data'!S607,'Charges Data'!S615,'Charges Data'!S623)&gt;0,(SUM('Charges Data'!S591,'Charges Data'!S599,'Charges Data'!S607,'Charges Data'!S615,'Charges Data'!S623)/COUNT('Charges Data'!S591,'Charges Data'!S599,'Charges Data'!S607,'Charges Data'!S615,'Charges Data'!S623)),"")</f>
        <v/>
      </c>
      <c r="T29" s="128" t="str">
        <f>IF(COUNT('Charges Data'!T591,'Charges Data'!T599,'Charges Data'!T607,'Charges Data'!T615,'Charges Data'!T623)&gt;0,(SUM('Charges Data'!T591,'Charges Data'!T599,'Charges Data'!T607,'Charges Data'!T615,'Charges Data'!T623)/COUNT('Charges Data'!T591,'Charges Data'!T599,'Charges Data'!T607,'Charges Data'!T615,'Charges Data'!T623)),"")</f>
        <v/>
      </c>
      <c r="U29" s="128" t="str">
        <f>IF(COUNT('Charges Data'!U591,'Charges Data'!U599,'Charges Data'!U607,'Charges Data'!U615,'Charges Data'!U623)&gt;0,(SUM('Charges Data'!U591,'Charges Data'!U599,'Charges Data'!U607,'Charges Data'!U615,'Charges Data'!U623)/COUNT('Charges Data'!U591,'Charges Data'!U599,'Charges Data'!U607,'Charges Data'!U615,'Charges Data'!U623)),"")</f>
        <v/>
      </c>
      <c r="V29" s="128" t="str">
        <f>IF(COUNT('Charges Data'!V591,'Charges Data'!V599,'Charges Data'!V607,'Charges Data'!V615,'Charges Data'!V623)&gt;0,(SUM('Charges Data'!V591,'Charges Data'!V599,'Charges Data'!V607,'Charges Data'!V615,'Charges Data'!V623)/COUNT('Charges Data'!V591,'Charges Data'!V599,'Charges Data'!V607,'Charges Data'!V615,'Charges Data'!V623)),"")</f>
        <v/>
      </c>
      <c r="W29" s="128" t="str">
        <f>IF(COUNT('Charges Data'!W591,'Charges Data'!W599,'Charges Data'!W607,'Charges Data'!W615,'Charges Data'!W623)&gt;0,(SUM('Charges Data'!W591,'Charges Data'!W599,'Charges Data'!W607,'Charges Data'!W615,'Charges Data'!W623)/COUNT('Charges Data'!W591,'Charges Data'!W599,'Charges Data'!W607,'Charges Data'!W615,'Charges Data'!W623)),"")</f>
        <v/>
      </c>
      <c r="X29" s="128" t="str">
        <f>IF(COUNT('Charges Data'!X591,'Charges Data'!X599,'Charges Data'!X607,'Charges Data'!X615,'Charges Data'!X623)&gt;0,(SUM('Charges Data'!X591,'Charges Data'!X599,'Charges Data'!X607,'Charges Data'!X615,'Charges Data'!X623)/COUNT('Charges Data'!X591,'Charges Data'!X599,'Charges Data'!X607,'Charges Data'!X615,'Charges Data'!X623)),"")</f>
        <v/>
      </c>
      <c r="Y29" s="128" t="str">
        <f>IF(COUNT('Charges Data'!Y591,'Charges Data'!Y599,'Charges Data'!Y607,'Charges Data'!Y615,'Charges Data'!Y623)&gt;0,(SUM('Charges Data'!Y591,'Charges Data'!Y599,'Charges Data'!Y607,'Charges Data'!Y615,'Charges Data'!Y623)/COUNT('Charges Data'!Y591,'Charges Data'!Y599,'Charges Data'!Y607,'Charges Data'!Y615,'Charges Data'!Y623)),"")</f>
        <v/>
      </c>
      <c r="Z29" s="128">
        <f>IF(COUNT('Charges Data'!Z591,'Charges Data'!Z599,'Charges Data'!Z607,'Charges Data'!Z615,'Charges Data'!Z623)&gt;0,(SUM('Charges Data'!Z591,'Charges Data'!Z599,'Charges Data'!Z607,'Charges Data'!Z615,'Charges Data'!Z623)/COUNT('Charges Data'!Z591,'Charges Data'!Z599,'Charges Data'!Z607,'Charges Data'!Z615,'Charges Data'!Z623)),"")</f>
        <v>114</v>
      </c>
      <c r="AA29" s="128" t="str">
        <f>IF(COUNT('Charges Data'!AA591,'Charges Data'!AA599,'Charges Data'!AA607,'Charges Data'!AA615,'Charges Data'!AA623)&gt;0,(SUM('Charges Data'!AA591,'Charges Data'!AA599,'Charges Data'!AA607,'Charges Data'!AA615,'Charges Data'!AA623)/COUNT('Charges Data'!AA591,'Charges Data'!AA599,'Charges Data'!AA607,'Charges Data'!AA615,'Charges Data'!AA623)),"")</f>
        <v/>
      </c>
      <c r="AB29" s="128">
        <f>IF(COUNT('Charges Data'!AB591,'Charges Data'!AB599,'Charges Data'!AB607,'Charges Data'!AB615,'Charges Data'!AB623)&gt;0,(SUM('Charges Data'!AB591,'Charges Data'!AB599,'Charges Data'!AB607,'Charges Data'!AB615,'Charges Data'!AB623)/COUNT('Charges Data'!AB591,'Charges Data'!AB599,'Charges Data'!AB607,'Charges Data'!AB615,'Charges Data'!AB623)),"")</f>
        <v>45.5</v>
      </c>
      <c r="AC29" s="128" t="str">
        <f>IF(COUNT('Charges Data'!AC591,'Charges Data'!AC599,'Charges Data'!AC607,'Charges Data'!AC615,'Charges Data'!AC623)&gt;0,(SUM('Charges Data'!AC591,'Charges Data'!AC599,'Charges Data'!AC607,'Charges Data'!AC615,'Charges Data'!AC623)/COUNT('Charges Data'!AC591,'Charges Data'!AC599,'Charges Data'!AC607,'Charges Data'!AC615,'Charges Data'!AC623)),"")</f>
        <v/>
      </c>
      <c r="AD29" s="128" t="str">
        <f>IF(COUNT('Charges Data'!AD591,'Charges Data'!AD599,'Charges Data'!AD607,'Charges Data'!AD615,'Charges Data'!AD623)&gt;0,(SUM('Charges Data'!AD591,'Charges Data'!AD599,'Charges Data'!AD607,'Charges Data'!AD615,'Charges Data'!AD623)/COUNT('Charges Data'!AD591,'Charges Data'!AD599,'Charges Data'!AD607,'Charges Data'!AD615,'Charges Data'!AD623)),"")</f>
        <v/>
      </c>
      <c r="AE29" s="128" t="str">
        <f>IF(COUNT('Charges Data'!AE591,'Charges Data'!AE599,'Charges Data'!AE607,'Charges Data'!AE615,'Charges Data'!AE623)&gt;0,(SUM('Charges Data'!AE591,'Charges Data'!AE599,'Charges Data'!AE607,'Charges Data'!AE615,'Charges Data'!AE623)/COUNT('Charges Data'!AE591,'Charges Data'!AE599,'Charges Data'!AE607,'Charges Data'!AE615,'Charges Data'!AE623)),"")</f>
        <v/>
      </c>
      <c r="AF29" s="128" t="str">
        <f>IF(COUNT('Charges Data'!AF591,'Charges Data'!AF599,'Charges Data'!AF607,'Charges Data'!AF615,'Charges Data'!AF623)&gt;0,(SUM('Charges Data'!AF591,'Charges Data'!AF599,'Charges Data'!AF607,'Charges Data'!AF615,'Charges Data'!AF623)/COUNT('Charges Data'!AF591,'Charges Data'!AF599,'Charges Data'!AF607,'Charges Data'!AF615,'Charges Data'!AF623)),"")</f>
        <v/>
      </c>
      <c r="AG29" s="128" t="str">
        <f>IF(COUNT('Charges Data'!AG591,'Charges Data'!AG599,'Charges Data'!AG607,'Charges Data'!AG615,'Charges Data'!AG623)&gt;0,(SUM('Charges Data'!AG591,'Charges Data'!AG599,'Charges Data'!AG607,'Charges Data'!AG615,'Charges Data'!AG623)/COUNT('Charges Data'!AG591,'Charges Data'!AG599,'Charges Data'!AG607,'Charges Data'!AG615,'Charges Data'!AG623)),"")</f>
        <v/>
      </c>
      <c r="AH29" s="128" t="str">
        <f>IF(COUNT('Charges Data'!AH591,'Charges Data'!AH599,'Charges Data'!AH607,'Charges Data'!AH615,'Charges Data'!AH623)&gt;0,(SUM('Charges Data'!AH591,'Charges Data'!AH599,'Charges Data'!AH607,'Charges Data'!AH615,'Charges Data'!AH623)/COUNT('Charges Data'!AH591,'Charges Data'!AH599,'Charges Data'!AH607,'Charges Data'!AH615,'Charges Data'!AH623)),"")</f>
        <v/>
      </c>
      <c r="AI29" s="128" t="str">
        <f>IF(COUNT('Charges Data'!AI591,'Charges Data'!AI599,'Charges Data'!AI607,'Charges Data'!AI615,'Charges Data'!AI623)&gt;0,(SUM('Charges Data'!AI591,'Charges Data'!AI599,'Charges Data'!AI607,'Charges Data'!AI615,'Charges Data'!AI623)/COUNT('Charges Data'!AI591,'Charges Data'!AI599,'Charges Data'!AI607,'Charges Data'!AI615,'Charges Data'!AI623)),"")</f>
        <v/>
      </c>
      <c r="AJ29" s="128" t="str">
        <f>IF(COUNT('Charges Data'!AJ591,'Charges Data'!AJ599,'Charges Data'!AJ607,'Charges Data'!AJ615,'Charges Data'!AJ623)&gt;0,(SUM('Charges Data'!AJ591,'Charges Data'!AJ599,'Charges Data'!AJ607,'Charges Data'!AJ615,'Charges Data'!AJ623)/COUNT('Charges Data'!AJ591,'Charges Data'!AJ599,'Charges Data'!AJ607,'Charges Data'!AJ615,'Charges Data'!AJ623)),"")</f>
        <v/>
      </c>
      <c r="AK29" s="128" t="str">
        <f>IF(COUNT('Charges Data'!AK591,'Charges Data'!AK599,'Charges Data'!AK607,'Charges Data'!AK615,'Charges Data'!AK623)&gt;0,(SUM('Charges Data'!AK591,'Charges Data'!AK599,'Charges Data'!AK607,'Charges Data'!AK615,'Charges Data'!AK623)/COUNT('Charges Data'!AK591,'Charges Data'!AK599,'Charges Data'!AK607,'Charges Data'!AK615,'Charges Data'!AK623)),"")</f>
        <v/>
      </c>
      <c r="AL29" s="128">
        <f>IF(COUNT('Charges Data'!AL591,'Charges Data'!AL599,'Charges Data'!AL607,'Charges Data'!AL615,'Charges Data'!AL623)&gt;0,(SUM('Charges Data'!AL591,'Charges Data'!AL599,'Charges Data'!AL607,'Charges Data'!AL615,'Charges Data'!AL623)/COUNT('Charges Data'!AL591,'Charges Data'!AL599,'Charges Data'!AL607,'Charges Data'!AL615,'Charges Data'!AL623)),"")</f>
        <v>106.375</v>
      </c>
      <c r="AM29" s="128" t="str">
        <f>IF(COUNT('Charges Data'!AM591,'Charges Data'!AM599,'Charges Data'!AM607,'Charges Data'!AM615,'Charges Data'!AM623)&gt;0,(SUM('Charges Data'!AM591,'Charges Data'!AM599,'Charges Data'!AM607,'Charges Data'!AM615,'Charges Data'!AM623)/COUNT('Charges Data'!AM591,'Charges Data'!AM599,'Charges Data'!AM607,'Charges Data'!AM615,'Charges Data'!AM623)),"")</f>
        <v/>
      </c>
      <c r="AN29" s="128" t="str">
        <f>IF(COUNT('Charges Data'!AN591,'Charges Data'!AN599,'Charges Data'!AN607,'Charges Data'!AN615,'Charges Data'!AN623)&gt;0,(SUM('Charges Data'!AN591,'Charges Data'!AN599,'Charges Data'!AN607,'Charges Data'!AN615,'Charges Data'!AN623)/COUNT('Charges Data'!AN591,'Charges Data'!AN599,'Charges Data'!AN607,'Charges Data'!AN615,'Charges Data'!AN623)),"")</f>
        <v/>
      </c>
      <c r="AO29" s="128" t="str">
        <f>IF(COUNT('Charges Data'!AO591,'Charges Data'!AO599,'Charges Data'!AO607,'Charges Data'!AO615,'Charges Data'!AO623)&gt;0,(SUM('Charges Data'!AO591,'Charges Data'!AO599,'Charges Data'!AO607,'Charges Data'!AO615,'Charges Data'!AO623)/COUNT('Charges Data'!AO591,'Charges Data'!AO599,'Charges Data'!AO607,'Charges Data'!AO615,'Charges Data'!AO623)),"")</f>
        <v/>
      </c>
    </row>
    <row r="30" spans="2:42" x14ac:dyDescent="0.25"/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tabColor rgb="FF00B050"/>
  </sheetPr>
  <dimension ref="A1:V464"/>
  <sheetViews>
    <sheetView showGridLines="0" showRowColHeaders="0" workbookViewId="0"/>
  </sheetViews>
  <sheetFormatPr defaultColWidth="0" defaultRowHeight="12.5" zeroHeight="1" x14ac:dyDescent="0.25"/>
  <cols>
    <col min="1" max="1" width="3.6328125" customWidth="1"/>
    <col min="2" max="2" width="34" customWidth="1"/>
    <col min="3" max="3" width="16.36328125" customWidth="1"/>
    <col min="4" max="4" width="10.6328125" customWidth="1"/>
    <col min="5" max="5" width="11.36328125" customWidth="1"/>
    <col min="6" max="7" width="9.6328125" customWidth="1"/>
    <col min="8" max="8" width="4.453125" customWidth="1"/>
    <col min="9" max="9" width="9.36328125" hidden="1" customWidth="1"/>
    <col min="10" max="13" width="9.54296875" hidden="1" customWidth="1"/>
    <col min="14" max="15" width="9.6328125" hidden="1" customWidth="1"/>
    <col min="16" max="16" width="9.36328125" hidden="1" customWidth="1"/>
    <col min="17" max="17" width="30.6328125" hidden="1" customWidth="1"/>
    <col min="18" max="18" width="14.6328125" hidden="1" customWidth="1"/>
    <col min="19" max="22" width="9.6328125" hidden="1" customWidth="1"/>
    <col min="23" max="16384" width="9.36328125" hidden="1"/>
  </cols>
  <sheetData>
    <row r="1" spans="2:9" ht="18" x14ac:dyDescent="0.25">
      <c r="B1" s="40" t="s">
        <v>8</v>
      </c>
      <c r="C1" s="170"/>
      <c r="D1" s="260"/>
      <c r="E1" s="260"/>
      <c r="F1" s="260"/>
      <c r="G1" s="31"/>
    </row>
    <row r="2" spans="2:9" ht="27" customHeight="1" x14ac:dyDescent="0.25">
      <c r="B2" s="33" t="str">
        <f>'Charges Data'!B2</f>
        <v>Charges for Sports Facilities in Scotland 2024/25</v>
      </c>
      <c r="C2" s="170"/>
      <c r="D2" s="260"/>
      <c r="E2" s="260"/>
      <c r="F2" s="260"/>
      <c r="G2" s="260"/>
    </row>
    <row r="3" spans="2:9" ht="14" x14ac:dyDescent="0.25">
      <c r="B3" s="39" t="s">
        <v>166</v>
      </c>
      <c r="C3" s="170"/>
      <c r="D3" s="260"/>
      <c r="E3" s="260"/>
      <c r="F3" s="260"/>
      <c r="G3" s="260"/>
    </row>
    <row r="4" spans="2:9" ht="31.5" customHeight="1" x14ac:dyDescent="0.25">
      <c r="B4" s="106" t="s">
        <v>11</v>
      </c>
      <c r="C4" s="107" t="s">
        <v>12</v>
      </c>
      <c r="D4" s="108" t="s">
        <v>156</v>
      </c>
      <c r="E4" s="109" t="s">
        <v>157</v>
      </c>
      <c r="F4" s="109" t="s">
        <v>158</v>
      </c>
      <c r="G4" s="110" t="s">
        <v>159</v>
      </c>
    </row>
    <row r="5" spans="2:9" ht="21" customHeight="1" x14ac:dyDescent="0.25">
      <c r="B5" s="425" t="s">
        <v>167</v>
      </c>
      <c r="C5" s="111" t="s">
        <v>16</v>
      </c>
      <c r="D5" s="112">
        <f>'Hall charges'!F22</f>
        <v>16</v>
      </c>
      <c r="E5" s="149">
        <f>'Hall charges'!G22</f>
        <v>34</v>
      </c>
      <c r="F5" s="149">
        <f>'Hall charges'!H22</f>
        <v>88.279687500000009</v>
      </c>
      <c r="G5" s="150">
        <f>'Hall charges'!I22</f>
        <v>180.2</v>
      </c>
      <c r="H5" s="9"/>
      <c r="I5" s="13"/>
    </row>
    <row r="6" spans="2:9" ht="21" customHeight="1" x14ac:dyDescent="0.25">
      <c r="B6" s="422"/>
      <c r="C6" s="111" t="s">
        <v>17</v>
      </c>
      <c r="D6" s="112">
        <f>'Hall charges'!F23</f>
        <v>14</v>
      </c>
      <c r="E6" s="149">
        <f>'Hall charges'!G23</f>
        <v>36</v>
      </c>
      <c r="F6" s="149">
        <f>'Hall charges'!H23</f>
        <v>60.003571428571433</v>
      </c>
      <c r="G6" s="150">
        <f>'Hall charges'!I23</f>
        <v>135.30000000000001</v>
      </c>
      <c r="H6" s="9"/>
      <c r="I6" s="13"/>
    </row>
    <row r="7" spans="2:9" ht="21" customHeight="1" x14ac:dyDescent="0.25">
      <c r="B7" s="422"/>
      <c r="C7" s="111" t="s">
        <v>168</v>
      </c>
      <c r="D7" s="112">
        <f>'Hall charges'!F24</f>
        <v>11</v>
      </c>
      <c r="E7" s="149">
        <f>'Hall charges'!G24</f>
        <v>36</v>
      </c>
      <c r="F7" s="149">
        <f>'Hall charges'!H24</f>
        <v>69.115909090909099</v>
      </c>
      <c r="G7" s="150">
        <f>'Hall charges'!I24</f>
        <v>135.30000000000001</v>
      </c>
      <c r="H7" s="9"/>
      <c r="I7" s="13"/>
    </row>
    <row r="8" spans="2:9" ht="21" customHeight="1" x14ac:dyDescent="0.25">
      <c r="B8" s="421"/>
      <c r="C8" s="111" t="s">
        <v>143</v>
      </c>
      <c r="D8" s="112">
        <f>'Hall charges'!F25</f>
        <v>10</v>
      </c>
      <c r="E8" s="149">
        <f>'Hall charges'!G25</f>
        <v>36</v>
      </c>
      <c r="F8" s="149">
        <f>'Hall charges'!H25</f>
        <v>74.70750000000001</v>
      </c>
      <c r="G8" s="150">
        <f>'Hall charges'!I25</f>
        <v>135.30000000000001</v>
      </c>
      <c r="H8" s="9"/>
      <c r="I8" s="13"/>
    </row>
    <row r="9" spans="2:9" ht="21" customHeight="1" x14ac:dyDescent="0.25">
      <c r="B9" s="435" t="s">
        <v>169</v>
      </c>
      <c r="C9" s="137" t="s">
        <v>16</v>
      </c>
      <c r="D9" s="138">
        <f>'Hall charges'!F26</f>
        <v>5</v>
      </c>
      <c r="E9" s="151">
        <f>'Hall charges'!G26</f>
        <v>45.639999999999993</v>
      </c>
      <c r="F9" s="151">
        <f>'Hall charges'!H26</f>
        <v>85.802999999999997</v>
      </c>
      <c r="G9" s="152">
        <f>'Hall charges'!I26</f>
        <v>114</v>
      </c>
      <c r="H9" s="9"/>
      <c r="I9" s="13"/>
    </row>
    <row r="10" spans="2:9" ht="21" customHeight="1" x14ac:dyDescent="0.25">
      <c r="B10" s="436"/>
      <c r="C10" s="135" t="s">
        <v>17</v>
      </c>
      <c r="D10" s="136">
        <f>'Hall charges'!F27</f>
        <v>4</v>
      </c>
      <c r="E10" s="153">
        <f>'Hall charges'!G27</f>
        <v>36</v>
      </c>
      <c r="F10" s="153">
        <f>'Hall charges'!H27</f>
        <v>57.537500000000001</v>
      </c>
      <c r="G10" s="154">
        <f>'Hall charges'!I27</f>
        <v>80.25</v>
      </c>
      <c r="H10" s="9"/>
      <c r="I10" s="13"/>
    </row>
    <row r="11" spans="2:9" ht="21" customHeight="1" x14ac:dyDescent="0.25">
      <c r="B11" s="436"/>
      <c r="C11" s="135" t="s">
        <v>168</v>
      </c>
      <c r="D11" s="136">
        <f>'Hall charges'!F28</f>
        <v>3</v>
      </c>
      <c r="E11" s="153">
        <f>'Hall charges'!G28</f>
        <v>45.5</v>
      </c>
      <c r="F11" s="153">
        <f>'Hall charges'!H28</f>
        <v>73.424999999999997</v>
      </c>
      <c r="G11" s="154">
        <f>'Hall charges'!I28</f>
        <v>106.375</v>
      </c>
      <c r="H11" s="9"/>
      <c r="I11" s="13"/>
    </row>
    <row r="12" spans="2:9" ht="21" customHeight="1" x14ac:dyDescent="0.25">
      <c r="B12" s="437"/>
      <c r="C12" s="135" t="s">
        <v>143</v>
      </c>
      <c r="D12" s="136">
        <f>'Hall charges'!F29</f>
        <v>3</v>
      </c>
      <c r="E12" s="153">
        <f>'Hall charges'!G29</f>
        <v>45.5</v>
      </c>
      <c r="F12" s="153">
        <f>'Hall charges'!H29</f>
        <v>88.625</v>
      </c>
      <c r="G12" s="154">
        <f>'Hall charges'!I29</f>
        <v>114</v>
      </c>
      <c r="H12" s="9"/>
      <c r="I12" s="13"/>
    </row>
    <row r="13" spans="2:9" ht="21" customHeight="1" x14ac:dyDescent="0.25">
      <c r="B13" s="420" t="s">
        <v>170</v>
      </c>
      <c r="C13" s="111" t="s">
        <v>16</v>
      </c>
      <c r="D13" s="112">
        <f>'Hall charges'!F14</f>
        <v>29</v>
      </c>
      <c r="E13" s="149">
        <f>'Hall charges'!G14</f>
        <v>38.4</v>
      </c>
      <c r="F13" s="149">
        <f>'Hall charges'!H14</f>
        <v>51.006149425287347</v>
      </c>
      <c r="G13" s="150">
        <f>'Hall charges'!I14</f>
        <v>86.625</v>
      </c>
      <c r="H13" s="9"/>
      <c r="I13" s="13"/>
    </row>
    <row r="14" spans="2:9" ht="21" customHeight="1" x14ac:dyDescent="0.25">
      <c r="B14" s="422"/>
      <c r="C14" s="111" t="s">
        <v>17</v>
      </c>
      <c r="D14" s="112">
        <f>'Hall charges'!F15</f>
        <v>26</v>
      </c>
      <c r="E14" s="149">
        <f>'Hall charges'!G15</f>
        <v>20.825000000000003</v>
      </c>
      <c r="F14" s="149">
        <f>'Hall charges'!H15</f>
        <v>33.960705128205127</v>
      </c>
      <c r="G14" s="150">
        <f>'Hall charges'!I15</f>
        <v>49</v>
      </c>
      <c r="H14" s="9"/>
      <c r="I14" s="13"/>
    </row>
    <row r="15" spans="2:9" ht="21" customHeight="1" x14ac:dyDescent="0.25">
      <c r="B15" s="422"/>
      <c r="C15" s="111" t="s">
        <v>168</v>
      </c>
      <c r="D15" s="112">
        <f>'Hall charges'!F16</f>
        <v>22</v>
      </c>
      <c r="E15" s="149">
        <f>'Hall charges'!G16</f>
        <v>20.825000000000003</v>
      </c>
      <c r="F15" s="149">
        <f>'Hall charges'!H16</f>
        <v>38.790681818181817</v>
      </c>
      <c r="G15" s="150">
        <f>'Hall charges'!I16</f>
        <v>61</v>
      </c>
      <c r="H15" s="9"/>
      <c r="I15" s="13"/>
    </row>
    <row r="16" spans="2:9" ht="21" customHeight="1" x14ac:dyDescent="0.25">
      <c r="B16" s="421"/>
      <c r="C16" s="111" t="s">
        <v>143</v>
      </c>
      <c r="D16" s="112">
        <f>'Hall charges'!F17</f>
        <v>18</v>
      </c>
      <c r="E16" s="149">
        <f>'Hall charges'!G17</f>
        <v>17.53</v>
      </c>
      <c r="F16" s="149">
        <f>'Hall charges'!H17</f>
        <v>40.810462962962966</v>
      </c>
      <c r="G16" s="150">
        <f>'Hall charges'!I17</f>
        <v>61</v>
      </c>
      <c r="I16" s="13"/>
    </row>
    <row r="17" spans="2:9" ht="21" customHeight="1" x14ac:dyDescent="0.25">
      <c r="B17" s="435" t="s">
        <v>171</v>
      </c>
      <c r="C17" s="135" t="s">
        <v>16</v>
      </c>
      <c r="D17" s="136">
        <f>'Hall charges'!F18</f>
        <v>12</v>
      </c>
      <c r="E17" s="153">
        <f>'Hall charges'!G18</f>
        <v>26.080000000000002</v>
      </c>
      <c r="F17" s="153">
        <f>'Hall charges'!H18</f>
        <v>56.69722222222223</v>
      </c>
      <c r="G17" s="154">
        <f>'Hall charges'!I18</f>
        <v>115</v>
      </c>
      <c r="I17" s="13"/>
    </row>
    <row r="18" spans="2:9" ht="21" customHeight="1" x14ac:dyDescent="0.25">
      <c r="B18" s="436"/>
      <c r="C18" s="135" t="s">
        <v>17</v>
      </c>
      <c r="D18" s="136">
        <f>'Hall charges'!F19</f>
        <v>12</v>
      </c>
      <c r="E18" s="153">
        <f>'Hall charges'!G19</f>
        <v>23</v>
      </c>
      <c r="F18" s="153">
        <f>'Hall charges'!H19</f>
        <v>38.50416666666667</v>
      </c>
      <c r="G18" s="154">
        <f>'Hall charges'!I19</f>
        <v>80.599999999999994</v>
      </c>
      <c r="I18" s="13"/>
    </row>
    <row r="19" spans="2:9" ht="21" customHeight="1" x14ac:dyDescent="0.25">
      <c r="B19" s="436"/>
      <c r="C19" s="135" t="s">
        <v>168</v>
      </c>
      <c r="D19" s="136">
        <f>'Hall charges'!F20</f>
        <v>9</v>
      </c>
      <c r="E19" s="153">
        <f>'Hall charges'!G20</f>
        <v>23</v>
      </c>
      <c r="F19" s="153">
        <f>'Hall charges'!H20</f>
        <v>45.24074074074074</v>
      </c>
      <c r="G19" s="154">
        <f>'Hall charges'!I20</f>
        <v>115</v>
      </c>
      <c r="I19" s="13"/>
    </row>
    <row r="20" spans="2:9" ht="21" customHeight="1" x14ac:dyDescent="0.25">
      <c r="B20" s="437"/>
      <c r="C20" s="135" t="s">
        <v>143</v>
      </c>
      <c r="D20" s="136">
        <f>'Hall charges'!F21</f>
        <v>9</v>
      </c>
      <c r="E20" s="153">
        <f>'Hall charges'!G21</f>
        <v>17.53</v>
      </c>
      <c r="F20" s="153">
        <f>'Hall charges'!H21</f>
        <v>45.574259259259264</v>
      </c>
      <c r="G20" s="154">
        <f>'Hall charges'!I21</f>
        <v>115</v>
      </c>
      <c r="I20" s="13"/>
    </row>
    <row r="21" spans="2:9" ht="21" customHeight="1" x14ac:dyDescent="0.25">
      <c r="B21" s="420" t="s">
        <v>172</v>
      </c>
      <c r="C21" s="111" t="s">
        <v>16</v>
      </c>
      <c r="D21" s="112">
        <f>'Hall charges'!F6</f>
        <v>26</v>
      </c>
      <c r="E21" s="149">
        <f>'Hall charges'!G6</f>
        <v>11</v>
      </c>
      <c r="F21" s="149">
        <f>'Hall charges'!H6</f>
        <v>22.110769230769236</v>
      </c>
      <c r="G21" s="150">
        <f>'Hall charges'!I6</f>
        <v>38.5</v>
      </c>
      <c r="I21" s="13"/>
    </row>
    <row r="22" spans="2:9" ht="21" customHeight="1" x14ac:dyDescent="0.25">
      <c r="B22" s="422"/>
      <c r="C22" s="111" t="s">
        <v>17</v>
      </c>
      <c r="D22" s="112">
        <f>'Hall charges'!F7</f>
        <v>24</v>
      </c>
      <c r="E22" s="149">
        <f>'Hall charges'!G7</f>
        <v>5.5</v>
      </c>
      <c r="F22" s="149">
        <f>'Hall charges'!H7</f>
        <v>14.612916666666665</v>
      </c>
      <c r="G22" s="150">
        <f>'Hall charges'!I7</f>
        <v>38.4</v>
      </c>
      <c r="I22" s="13"/>
    </row>
    <row r="23" spans="2:9" ht="21" customHeight="1" x14ac:dyDescent="0.25">
      <c r="B23" s="422"/>
      <c r="C23" s="111" t="s">
        <v>168</v>
      </c>
      <c r="D23" s="112">
        <f>'Hall charges'!F8</f>
        <v>20</v>
      </c>
      <c r="E23" s="149">
        <f>'Hall charges'!G8</f>
        <v>7</v>
      </c>
      <c r="F23" s="149">
        <f>'Hall charges'!H8</f>
        <v>15.949250000000001</v>
      </c>
      <c r="G23" s="150">
        <f>'Hall charges'!I8</f>
        <v>30</v>
      </c>
      <c r="I23" s="13"/>
    </row>
    <row r="24" spans="2:9" ht="21" customHeight="1" x14ac:dyDescent="0.25">
      <c r="B24" s="421"/>
      <c r="C24" s="111" t="s">
        <v>143</v>
      </c>
      <c r="D24" s="112">
        <f>'Hall charges'!F9</f>
        <v>17</v>
      </c>
      <c r="E24" s="149">
        <f>'Hall charges'!G9</f>
        <v>7</v>
      </c>
      <c r="F24" s="149">
        <f>'Hall charges'!H9</f>
        <v>16.347058823529412</v>
      </c>
      <c r="G24" s="150">
        <f>'Hall charges'!I9</f>
        <v>30</v>
      </c>
      <c r="I24" s="13"/>
    </row>
    <row r="25" spans="2:9" ht="21" customHeight="1" x14ac:dyDescent="0.25">
      <c r="B25" s="435" t="s">
        <v>173</v>
      </c>
      <c r="C25" s="135" t="s">
        <v>16</v>
      </c>
      <c r="D25" s="136">
        <f>'Hall charges'!F10</f>
        <v>12</v>
      </c>
      <c r="E25" s="153">
        <f>'Hall charges'!G10</f>
        <v>7</v>
      </c>
      <c r="F25" s="153">
        <f>'Hall charges'!H10</f>
        <v>19.588333333333335</v>
      </c>
      <c r="G25" s="154">
        <f>'Hall charges'!I10</f>
        <v>27</v>
      </c>
      <c r="I25" s="13"/>
    </row>
    <row r="26" spans="2:9" ht="21" customHeight="1" x14ac:dyDescent="0.25">
      <c r="B26" s="436"/>
      <c r="C26" s="135" t="s">
        <v>17</v>
      </c>
      <c r="D26" s="136">
        <f>'Hall charges'!F11</f>
        <v>10</v>
      </c>
      <c r="E26" s="153">
        <f>'Hall charges'!G11</f>
        <v>5.5</v>
      </c>
      <c r="F26" s="153">
        <f>'Hall charges'!H11</f>
        <v>13.753499999999999</v>
      </c>
      <c r="G26" s="154">
        <f>'Hall charges'!I11</f>
        <v>24.5</v>
      </c>
      <c r="I26" s="13"/>
    </row>
    <row r="27" spans="2:9" ht="21" customHeight="1" x14ac:dyDescent="0.25">
      <c r="B27" s="436"/>
      <c r="C27" s="135" t="s">
        <v>168</v>
      </c>
      <c r="D27" s="136">
        <f>'Hall charges'!F12</f>
        <v>8</v>
      </c>
      <c r="E27" s="153">
        <f>'Hall charges'!G12</f>
        <v>8.25</v>
      </c>
      <c r="F27" s="153">
        <f>'Hall charges'!H12</f>
        <v>15.17625</v>
      </c>
      <c r="G27" s="154">
        <f>'Hall charges'!I12</f>
        <v>25.5</v>
      </c>
      <c r="I27" s="13"/>
    </row>
    <row r="28" spans="2:9" ht="21" customHeight="1" x14ac:dyDescent="0.25">
      <c r="B28" s="437"/>
      <c r="C28" s="135" t="s">
        <v>143</v>
      </c>
      <c r="D28" s="136">
        <f>'Hall charges'!F13</f>
        <v>8</v>
      </c>
      <c r="E28" s="153">
        <f>'Hall charges'!G13</f>
        <v>7.5</v>
      </c>
      <c r="F28" s="153">
        <f>'Hall charges'!H13</f>
        <v>15.609375</v>
      </c>
      <c r="G28" s="154">
        <f>'Hall charges'!I13</f>
        <v>25.75</v>
      </c>
      <c r="I28" s="13"/>
    </row>
    <row r="29" spans="2:9" ht="21" customHeight="1" x14ac:dyDescent="0.25">
      <c r="B29" s="420" t="s">
        <v>174</v>
      </c>
      <c r="C29" s="111" t="s">
        <v>16</v>
      </c>
      <c r="D29" s="112">
        <f>'Charges Data'!F5</f>
        <v>24</v>
      </c>
      <c r="E29" s="149">
        <f>'Charges Data'!G5</f>
        <v>14</v>
      </c>
      <c r="F29" s="149">
        <f>'Charges Data'!H5</f>
        <v>48.063749999999999</v>
      </c>
      <c r="G29" s="150">
        <f>'Charges Data'!I5</f>
        <v>75</v>
      </c>
      <c r="I29" s="13"/>
    </row>
    <row r="30" spans="2:9" ht="21" customHeight="1" x14ac:dyDescent="0.25">
      <c r="B30" s="422"/>
      <c r="C30" s="111" t="s">
        <v>17</v>
      </c>
      <c r="D30" s="112">
        <f>'Charges Data'!F6</f>
        <v>21</v>
      </c>
      <c r="E30" s="149">
        <f>'Charges Data'!G6</f>
        <v>14</v>
      </c>
      <c r="F30" s="149">
        <f>'Charges Data'!H6</f>
        <v>29.372380952380954</v>
      </c>
      <c r="G30" s="150">
        <f>'Charges Data'!I6</f>
        <v>42</v>
      </c>
      <c r="I30" s="13"/>
    </row>
    <row r="31" spans="2:9" ht="21" customHeight="1" x14ac:dyDescent="0.25">
      <c r="B31" s="421"/>
      <c r="C31" s="111" t="s">
        <v>143</v>
      </c>
      <c r="D31" s="112">
        <f>'Charges Data'!F8</f>
        <v>13</v>
      </c>
      <c r="E31" s="149">
        <f>'Charges Data'!G8</f>
        <v>14</v>
      </c>
      <c r="F31" s="149">
        <f>'Charges Data'!H8</f>
        <v>31.561538461538461</v>
      </c>
      <c r="G31" s="150">
        <f>'Charges Data'!I8</f>
        <v>57.5</v>
      </c>
      <c r="I31" s="13"/>
    </row>
    <row r="32" spans="2:9" ht="21" customHeight="1" x14ac:dyDescent="0.25">
      <c r="B32" s="435" t="s">
        <v>175</v>
      </c>
      <c r="C32" s="135" t="s">
        <v>16</v>
      </c>
      <c r="D32" s="136">
        <f>'Charges Data'!F13</f>
        <v>27</v>
      </c>
      <c r="E32" s="153">
        <f>'Charges Data'!G13</f>
        <v>12.95</v>
      </c>
      <c r="F32" s="153">
        <f>'Charges Data'!H13</f>
        <v>48.354814814814802</v>
      </c>
      <c r="G32" s="154">
        <f>'Charges Data'!I13</f>
        <v>81.5</v>
      </c>
      <c r="I32" s="13"/>
    </row>
    <row r="33" spans="2:9" ht="21" customHeight="1" x14ac:dyDescent="0.25">
      <c r="B33" s="436"/>
      <c r="C33" s="135" t="s">
        <v>17</v>
      </c>
      <c r="D33" s="136">
        <f>'Charges Data'!F14</f>
        <v>24</v>
      </c>
      <c r="E33" s="153">
        <f>'Charges Data'!G14</f>
        <v>10.35</v>
      </c>
      <c r="F33" s="153">
        <f>'Charges Data'!H14</f>
        <v>31.682083333333335</v>
      </c>
      <c r="G33" s="154">
        <f>'Charges Data'!I14</f>
        <v>61.5</v>
      </c>
      <c r="I33" s="13"/>
    </row>
    <row r="34" spans="2:9" ht="21" customHeight="1" x14ac:dyDescent="0.25">
      <c r="B34" s="437"/>
      <c r="C34" s="135" t="s">
        <v>143</v>
      </c>
      <c r="D34" s="136">
        <f>'Charges Data'!F16</f>
        <v>16</v>
      </c>
      <c r="E34" s="153">
        <f>'Charges Data'!G16</f>
        <v>10.35</v>
      </c>
      <c r="F34" s="153">
        <f>'Charges Data'!H16</f>
        <v>31.931250000000002</v>
      </c>
      <c r="G34" s="154">
        <f>'Charges Data'!I16</f>
        <v>54</v>
      </c>
      <c r="I34" s="13"/>
    </row>
    <row r="35" spans="2:9" ht="21" customHeight="1" x14ac:dyDescent="0.25">
      <c r="B35" s="422" t="s">
        <v>176</v>
      </c>
      <c r="C35" s="111" t="s">
        <v>16</v>
      </c>
      <c r="D35" s="112">
        <f>'Charges Data'!F17</f>
        <v>24</v>
      </c>
      <c r="E35" s="149">
        <f>'Charges Data'!G17</f>
        <v>12.95</v>
      </c>
      <c r="F35" s="149">
        <f>'Charges Data'!H17</f>
        <v>45.332500000000003</v>
      </c>
      <c r="G35" s="150">
        <f>'Charges Data'!I17</f>
        <v>75</v>
      </c>
      <c r="I35" s="13"/>
    </row>
    <row r="36" spans="2:9" ht="21" customHeight="1" x14ac:dyDescent="0.25">
      <c r="B36" s="422"/>
      <c r="C36" s="111" t="s">
        <v>17</v>
      </c>
      <c r="D36" s="112">
        <f>'Charges Data'!F18</f>
        <v>22</v>
      </c>
      <c r="E36" s="149">
        <f>'Charges Data'!G18</f>
        <v>10.35</v>
      </c>
      <c r="F36" s="149">
        <f>'Charges Data'!H18</f>
        <v>29.59181818181818</v>
      </c>
      <c r="G36" s="150">
        <f>'Charges Data'!I18</f>
        <v>50</v>
      </c>
      <c r="I36" s="13"/>
    </row>
    <row r="37" spans="2:9" ht="21" customHeight="1" x14ac:dyDescent="0.25">
      <c r="B37" s="421"/>
      <c r="C37" s="111" t="s">
        <v>143</v>
      </c>
      <c r="D37" s="112">
        <f>'Charges Data'!F20</f>
        <v>16</v>
      </c>
      <c r="E37" s="149">
        <f>'Charges Data'!G20</f>
        <v>10.35</v>
      </c>
      <c r="F37" s="149">
        <f>'Charges Data'!H20</f>
        <v>31.931250000000002</v>
      </c>
      <c r="G37" s="150">
        <f>'Charges Data'!I20</f>
        <v>54</v>
      </c>
      <c r="I37" s="13"/>
    </row>
    <row r="38" spans="2:9" ht="21" customHeight="1" x14ac:dyDescent="0.25">
      <c r="B38" s="442" t="s">
        <v>177</v>
      </c>
      <c r="C38" s="139" t="s">
        <v>16</v>
      </c>
      <c r="D38" s="140">
        <f>'Charges Data'!F21</f>
        <v>22</v>
      </c>
      <c r="E38" s="155">
        <f>'Charges Data'!G21</f>
        <v>12.95</v>
      </c>
      <c r="F38" s="155">
        <f>'Charges Data'!H21</f>
        <v>48.655909090909084</v>
      </c>
      <c r="G38" s="156">
        <f>'Charges Data'!I21</f>
        <v>130</v>
      </c>
    </row>
    <row r="39" spans="2:9" ht="21" customHeight="1" x14ac:dyDescent="0.25">
      <c r="B39" s="442"/>
      <c r="C39" s="139" t="s">
        <v>17</v>
      </c>
      <c r="D39" s="140">
        <f>'Charges Data'!F22</f>
        <v>20</v>
      </c>
      <c r="E39" s="155">
        <f>'Charges Data'!G22</f>
        <v>10.35</v>
      </c>
      <c r="F39" s="155">
        <f>'Charges Data'!H22</f>
        <v>33.663500000000006</v>
      </c>
      <c r="G39" s="156">
        <f>'Charges Data'!I22</f>
        <v>97.5</v>
      </c>
    </row>
    <row r="40" spans="2:9" ht="21" customHeight="1" x14ac:dyDescent="0.25">
      <c r="B40" s="443"/>
      <c r="C40" s="139" t="s">
        <v>143</v>
      </c>
      <c r="D40" s="140">
        <f>'Charges Data'!F24</f>
        <v>15</v>
      </c>
      <c r="E40" s="155">
        <f>'Charges Data'!G24</f>
        <v>10.35</v>
      </c>
      <c r="F40" s="155">
        <f>'Charges Data'!H24</f>
        <v>32.893333333333338</v>
      </c>
      <c r="G40" s="156">
        <f>'Charges Data'!I24</f>
        <v>54</v>
      </c>
    </row>
    <row r="41" spans="2:9" ht="21" customHeight="1" x14ac:dyDescent="0.25">
      <c r="B41" s="438" t="s">
        <v>178</v>
      </c>
      <c r="C41" s="69" t="s">
        <v>16</v>
      </c>
      <c r="D41" s="114">
        <f>'Charges Data'!F25</f>
        <v>17</v>
      </c>
      <c r="E41" s="157">
        <f>'Charges Data'!G25</f>
        <v>12.95</v>
      </c>
      <c r="F41" s="157">
        <f>'Charges Data'!H25</f>
        <v>54.86941176470588</v>
      </c>
      <c r="G41" s="158">
        <f>'Charges Data'!I25</f>
        <v>130</v>
      </c>
    </row>
    <row r="42" spans="2:9" ht="21" customHeight="1" x14ac:dyDescent="0.25">
      <c r="B42" s="439"/>
      <c r="C42" s="69" t="s">
        <v>17</v>
      </c>
      <c r="D42" s="114">
        <f>'Charges Data'!F26</f>
        <v>18</v>
      </c>
      <c r="E42" s="157">
        <f>'Charges Data'!G26</f>
        <v>6</v>
      </c>
      <c r="F42" s="157">
        <f>'Charges Data'!H26</f>
        <v>35.526111111111113</v>
      </c>
      <c r="G42" s="158">
        <f>'Charges Data'!I26</f>
        <v>97.5</v>
      </c>
    </row>
    <row r="43" spans="2:9" ht="21" customHeight="1" x14ac:dyDescent="0.25">
      <c r="B43" s="440"/>
      <c r="C43" s="69" t="s">
        <v>143</v>
      </c>
      <c r="D43" s="114">
        <f>'Charges Data'!F28</f>
        <v>13</v>
      </c>
      <c r="E43" s="157">
        <f>'Charges Data'!G28</f>
        <v>4.2</v>
      </c>
      <c r="F43" s="157">
        <f>'Charges Data'!H28</f>
        <v>33.323076923076925</v>
      </c>
      <c r="G43" s="158">
        <f>'Charges Data'!I28</f>
        <v>100</v>
      </c>
    </row>
    <row r="44" spans="2:9" ht="21" customHeight="1" x14ac:dyDescent="0.25">
      <c r="B44" s="441" t="s">
        <v>179</v>
      </c>
      <c r="C44" s="139" t="s">
        <v>16</v>
      </c>
      <c r="D44" s="140">
        <f>'Charges Data'!F29</f>
        <v>20</v>
      </c>
      <c r="E44" s="155">
        <f>'Charges Data'!G29</f>
        <v>11</v>
      </c>
      <c r="F44" s="155">
        <f>'Charges Data'!H29</f>
        <v>43.823999999999998</v>
      </c>
      <c r="G44" s="156">
        <f>'Charges Data'!I29</f>
        <v>130</v>
      </c>
    </row>
    <row r="45" spans="2:9" ht="21" customHeight="1" x14ac:dyDescent="0.25">
      <c r="B45" s="442"/>
      <c r="C45" s="139" t="s">
        <v>17</v>
      </c>
      <c r="D45" s="140">
        <f>'Charges Data'!F30</f>
        <v>20</v>
      </c>
      <c r="E45" s="155">
        <f>'Charges Data'!G30</f>
        <v>5.5</v>
      </c>
      <c r="F45" s="155">
        <f>'Charges Data'!H30</f>
        <v>28.753500000000003</v>
      </c>
      <c r="G45" s="156">
        <f>'Charges Data'!I30</f>
        <v>97.5</v>
      </c>
    </row>
    <row r="46" spans="2:9" ht="21" customHeight="1" x14ac:dyDescent="0.25">
      <c r="B46" s="443"/>
      <c r="C46" s="139" t="s">
        <v>143</v>
      </c>
      <c r="D46" s="140">
        <f>'Charges Data'!F32</f>
        <v>15</v>
      </c>
      <c r="E46" s="155">
        <f>'Charges Data'!G32</f>
        <v>8.25</v>
      </c>
      <c r="F46" s="155">
        <f>'Charges Data'!H32</f>
        <v>25.230000000000004</v>
      </c>
      <c r="G46" s="156">
        <f>'Charges Data'!I32</f>
        <v>45</v>
      </c>
    </row>
    <row r="47" spans="2:9" ht="21" customHeight="1" x14ac:dyDescent="0.25">
      <c r="B47" s="438" t="s">
        <v>180</v>
      </c>
      <c r="C47" s="69" t="s">
        <v>16</v>
      </c>
      <c r="D47" s="114">
        <f>'Charges Data'!F33</f>
        <v>7</v>
      </c>
      <c r="E47" s="157">
        <f>'Charges Data'!G33</f>
        <v>4.2</v>
      </c>
      <c r="F47" s="157">
        <f>'Charges Data'!H33</f>
        <v>23.247142857142851</v>
      </c>
      <c r="G47" s="158">
        <f>'Charges Data'!I33</f>
        <v>75</v>
      </c>
    </row>
    <row r="48" spans="2:9" ht="21" customHeight="1" x14ac:dyDescent="0.25">
      <c r="B48" s="439"/>
      <c r="C48" s="69" t="s">
        <v>17</v>
      </c>
      <c r="D48" s="114">
        <f>'Charges Data'!F34</f>
        <v>8</v>
      </c>
      <c r="E48" s="157">
        <f>'Charges Data'!G34</f>
        <v>3</v>
      </c>
      <c r="F48" s="157">
        <f>'Charges Data'!H34</f>
        <v>12.677499999999998</v>
      </c>
      <c r="G48" s="158">
        <f>'Charges Data'!I34</f>
        <v>37.5</v>
      </c>
    </row>
    <row r="49" spans="2:7" ht="21" customHeight="1" x14ac:dyDescent="0.25">
      <c r="B49" s="440"/>
      <c r="C49" s="69" t="s">
        <v>143</v>
      </c>
      <c r="D49" s="114">
        <f>'Charges Data'!F36</f>
        <v>5</v>
      </c>
      <c r="E49" s="157">
        <f>'Charges Data'!G36</f>
        <v>0.5</v>
      </c>
      <c r="F49" s="157">
        <f>'Charges Data'!H36</f>
        <v>14.479999999999999</v>
      </c>
      <c r="G49" s="158">
        <f>'Charges Data'!I36</f>
        <v>37.5</v>
      </c>
    </row>
    <row r="50" spans="2:7" ht="21" customHeight="1" x14ac:dyDescent="0.25">
      <c r="B50" s="442" t="s">
        <v>181</v>
      </c>
      <c r="C50" s="139" t="s">
        <v>16</v>
      </c>
      <c r="D50" s="140">
        <f>'Charges Data'!F37</f>
        <v>31</v>
      </c>
      <c r="E50" s="155">
        <f>'Charges Data'!G37</f>
        <v>4.8</v>
      </c>
      <c r="F50" s="155">
        <f>'Charges Data'!H37</f>
        <v>11.876451612903226</v>
      </c>
      <c r="G50" s="156">
        <f>'Charges Data'!I37</f>
        <v>19.2</v>
      </c>
    </row>
    <row r="51" spans="2:7" ht="21" customHeight="1" x14ac:dyDescent="0.25">
      <c r="B51" s="442"/>
      <c r="C51" s="139" t="s">
        <v>17</v>
      </c>
      <c r="D51" s="140">
        <f>'Charges Data'!F38</f>
        <v>31</v>
      </c>
      <c r="E51" s="155">
        <f>'Charges Data'!G38</f>
        <v>2.5</v>
      </c>
      <c r="F51" s="155">
        <f>'Charges Data'!H38</f>
        <v>7.9187096774193515</v>
      </c>
      <c r="G51" s="156">
        <f>'Charges Data'!I38</f>
        <v>14</v>
      </c>
    </row>
    <row r="52" spans="2:7" ht="21" customHeight="1" x14ac:dyDescent="0.25">
      <c r="B52" s="442"/>
      <c r="C52" s="139" t="s">
        <v>168</v>
      </c>
      <c r="D52" s="140">
        <f>'Charges Data'!F39</f>
        <v>24</v>
      </c>
      <c r="E52" s="155">
        <f>'Charges Data'!G39</f>
        <v>2.5</v>
      </c>
      <c r="F52" s="155">
        <f>'Charges Data'!H39</f>
        <v>9.0208333333333304</v>
      </c>
      <c r="G52" s="156">
        <f>'Charges Data'!I39</f>
        <v>14</v>
      </c>
    </row>
    <row r="53" spans="2:7" ht="21" customHeight="1" x14ac:dyDescent="0.25">
      <c r="B53" s="443"/>
      <c r="C53" s="139" t="s">
        <v>143</v>
      </c>
      <c r="D53" s="140">
        <f>'Charges Data'!F40</f>
        <v>19</v>
      </c>
      <c r="E53" s="155">
        <f>'Charges Data'!G40</f>
        <v>2.5</v>
      </c>
      <c r="F53" s="155">
        <f>'Charges Data'!H40</f>
        <v>8.081052631578947</v>
      </c>
      <c r="G53" s="156">
        <f>'Charges Data'!I40</f>
        <v>14</v>
      </c>
    </row>
    <row r="54" spans="2:7" ht="21" customHeight="1" x14ac:dyDescent="0.25">
      <c r="B54" s="438" t="s">
        <v>182</v>
      </c>
      <c r="C54" s="69" t="s">
        <v>16</v>
      </c>
      <c r="D54" s="114">
        <f>'Charges Data'!F41</f>
        <v>20</v>
      </c>
      <c r="E54" s="157">
        <f>'Charges Data'!G41</f>
        <v>4.8</v>
      </c>
      <c r="F54" s="157">
        <f>'Charges Data'!H41</f>
        <v>10.381000000000002</v>
      </c>
      <c r="G54" s="158">
        <f>'Charges Data'!I41</f>
        <v>19.2</v>
      </c>
    </row>
    <row r="55" spans="2:7" ht="21" customHeight="1" x14ac:dyDescent="0.25">
      <c r="B55" s="439"/>
      <c r="C55" s="69" t="s">
        <v>17</v>
      </c>
      <c r="D55" s="114">
        <f>'Charges Data'!F42</f>
        <v>20</v>
      </c>
      <c r="E55" s="157">
        <f>'Charges Data'!G42</f>
        <v>2.5</v>
      </c>
      <c r="F55" s="157">
        <f>'Charges Data'!H42</f>
        <v>6.2965000000000009</v>
      </c>
      <c r="G55" s="158">
        <f>'Charges Data'!I42</f>
        <v>11</v>
      </c>
    </row>
    <row r="56" spans="2:7" ht="21" customHeight="1" x14ac:dyDescent="0.25">
      <c r="B56" s="440"/>
      <c r="C56" s="69" t="s">
        <v>143</v>
      </c>
      <c r="D56" s="114">
        <f>'Charges Data'!F44</f>
        <v>15</v>
      </c>
      <c r="E56" s="157">
        <f>'Charges Data'!G44</f>
        <v>1</v>
      </c>
      <c r="F56" s="157">
        <f>'Charges Data'!H44</f>
        <v>5.6113333333333335</v>
      </c>
      <c r="G56" s="158">
        <f>'Charges Data'!I44</f>
        <v>11</v>
      </c>
    </row>
    <row r="57" spans="2:7" ht="21" customHeight="1" x14ac:dyDescent="0.25">
      <c r="B57" s="441" t="s">
        <v>183</v>
      </c>
      <c r="C57" s="139" t="s">
        <v>16</v>
      </c>
      <c r="D57" s="140">
        <f>'Charges Data'!F45</f>
        <v>26</v>
      </c>
      <c r="E57" s="155">
        <f>'Charges Data'!G45</f>
        <v>3.4</v>
      </c>
      <c r="F57" s="155">
        <f>'Charges Data'!H45</f>
        <v>8.9042307692307681</v>
      </c>
      <c r="G57" s="156">
        <f>'Charges Data'!I45</f>
        <v>19.2</v>
      </c>
    </row>
    <row r="58" spans="2:7" ht="21" customHeight="1" x14ac:dyDescent="0.25">
      <c r="B58" s="442"/>
      <c r="C58" s="139" t="s">
        <v>17</v>
      </c>
      <c r="D58" s="140">
        <f>'Charges Data'!F46</f>
        <v>26</v>
      </c>
      <c r="E58" s="155">
        <f>'Charges Data'!G46</f>
        <v>2.4500000000000002</v>
      </c>
      <c r="F58" s="155">
        <f>'Charges Data'!H46</f>
        <v>5.9146153846153835</v>
      </c>
      <c r="G58" s="156">
        <f>'Charges Data'!I46</f>
        <v>13</v>
      </c>
    </row>
    <row r="59" spans="2:7" ht="21" customHeight="1" x14ac:dyDescent="0.25">
      <c r="B59" s="443"/>
      <c r="C59" s="139" t="s">
        <v>143</v>
      </c>
      <c r="D59" s="140">
        <f>'Charges Data'!F48</f>
        <v>17</v>
      </c>
      <c r="E59" s="155">
        <f>'Charges Data'!G48</f>
        <v>2.5</v>
      </c>
      <c r="F59" s="155">
        <f>'Charges Data'!H48</f>
        <v>5.7082352941176477</v>
      </c>
      <c r="G59" s="156">
        <f>'Charges Data'!I48</f>
        <v>11.2</v>
      </c>
    </row>
    <row r="60" spans="2:7" ht="21" customHeight="1" x14ac:dyDescent="0.25">
      <c r="B60" s="438" t="s">
        <v>184</v>
      </c>
      <c r="C60" s="69" t="s">
        <v>16</v>
      </c>
      <c r="D60" s="114">
        <f>'Charges Data'!F49</f>
        <v>18</v>
      </c>
      <c r="E60" s="157">
        <f>'Charges Data'!G49</f>
        <v>5.3</v>
      </c>
      <c r="F60" s="157">
        <f>'Charges Data'!H49</f>
        <v>7.3066666666666658</v>
      </c>
      <c r="G60" s="158">
        <f>'Charges Data'!I49</f>
        <v>10</v>
      </c>
    </row>
    <row r="61" spans="2:7" ht="21" customHeight="1" x14ac:dyDescent="0.25">
      <c r="B61" s="439"/>
      <c r="C61" s="69" t="s">
        <v>17</v>
      </c>
      <c r="D61" s="114">
        <f>'Charges Data'!F50</f>
        <v>18</v>
      </c>
      <c r="E61" s="157">
        <f>'Charges Data'!G50</f>
        <v>3</v>
      </c>
      <c r="F61" s="157">
        <f>'Charges Data'!H50</f>
        <v>4.7172222222222215</v>
      </c>
      <c r="G61" s="158">
        <f>'Charges Data'!I50</f>
        <v>7.8</v>
      </c>
    </row>
    <row r="62" spans="2:7" ht="21" customHeight="1" x14ac:dyDescent="0.25">
      <c r="B62" s="440"/>
      <c r="C62" s="69" t="s">
        <v>143</v>
      </c>
      <c r="D62" s="114">
        <f>'Charges Data'!F52</f>
        <v>15</v>
      </c>
      <c r="E62" s="157">
        <f>'Charges Data'!G52</f>
        <v>0.5</v>
      </c>
      <c r="F62" s="157">
        <f>'Charges Data'!H52</f>
        <v>3.8140000000000001</v>
      </c>
      <c r="G62" s="158">
        <f>'Charges Data'!I52</f>
        <v>10</v>
      </c>
    </row>
    <row r="63" spans="2:7" ht="21" customHeight="1" x14ac:dyDescent="0.25">
      <c r="B63" s="441" t="s">
        <v>185</v>
      </c>
      <c r="C63" s="139" t="s">
        <v>16</v>
      </c>
      <c r="D63" s="140">
        <f>'Charges Data'!F53</f>
        <v>28</v>
      </c>
      <c r="E63" s="155">
        <f>'Charges Data'!G53</f>
        <v>3.85</v>
      </c>
      <c r="F63" s="155">
        <f>'Charges Data'!H53</f>
        <v>7.2449999999999992</v>
      </c>
      <c r="G63" s="156">
        <f>'Charges Data'!I53</f>
        <v>9.99</v>
      </c>
    </row>
    <row r="64" spans="2:7" ht="21" customHeight="1" x14ac:dyDescent="0.25">
      <c r="B64" s="442"/>
      <c r="C64" s="139" t="s">
        <v>17</v>
      </c>
      <c r="D64" s="140">
        <f>'Charges Data'!F54</f>
        <v>26</v>
      </c>
      <c r="E64" s="155">
        <f>'Charges Data'!G54</f>
        <v>2.5499999999999998</v>
      </c>
      <c r="F64" s="155">
        <f>'Charges Data'!H54</f>
        <v>4.3326923076923087</v>
      </c>
      <c r="G64" s="156">
        <f>'Charges Data'!I54</f>
        <v>6.7</v>
      </c>
    </row>
    <row r="65" spans="2:7" ht="21" customHeight="1" x14ac:dyDescent="0.25">
      <c r="B65" s="442"/>
      <c r="C65" s="139" t="s">
        <v>168</v>
      </c>
      <c r="D65" s="140">
        <f>'Charges Data'!F55</f>
        <v>23</v>
      </c>
      <c r="E65" s="155">
        <f>'Charges Data'!G55</f>
        <v>2.5499999999999998</v>
      </c>
      <c r="F65" s="155">
        <f>'Charges Data'!H55</f>
        <v>5.2608695652173916</v>
      </c>
      <c r="G65" s="156">
        <f>'Charges Data'!I55</f>
        <v>8.6</v>
      </c>
    </row>
    <row r="66" spans="2:7" ht="21" customHeight="1" x14ac:dyDescent="0.25">
      <c r="B66" s="443"/>
      <c r="C66" s="139" t="s">
        <v>143</v>
      </c>
      <c r="D66" s="140">
        <f>'Charges Data'!F56</f>
        <v>19</v>
      </c>
      <c r="E66" s="155">
        <f>'Charges Data'!G56</f>
        <v>0.5</v>
      </c>
      <c r="F66" s="155">
        <f>'Charges Data'!H56</f>
        <v>3.7452631578947368</v>
      </c>
      <c r="G66" s="156">
        <f>'Charges Data'!I56</f>
        <v>6.75</v>
      </c>
    </row>
    <row r="67" spans="2:7" ht="21" customHeight="1" x14ac:dyDescent="0.25">
      <c r="B67" s="438" t="s">
        <v>186</v>
      </c>
      <c r="C67" s="69" t="s">
        <v>16</v>
      </c>
      <c r="D67" s="114">
        <f>'Charges Data'!F57</f>
        <v>32</v>
      </c>
      <c r="E67" s="157">
        <f>'Charges Data'!G57</f>
        <v>5</v>
      </c>
      <c r="F67" s="157">
        <f>'Charges Data'!H57</f>
        <v>6.7331250000000002</v>
      </c>
      <c r="G67" s="158">
        <f>'Charges Data'!I57</f>
        <v>9.99</v>
      </c>
    </row>
    <row r="68" spans="2:7" ht="21" customHeight="1" x14ac:dyDescent="0.25">
      <c r="B68" s="439"/>
      <c r="C68" s="69" t="s">
        <v>17</v>
      </c>
      <c r="D68" s="114">
        <f>'Charges Data'!F58</f>
        <v>26</v>
      </c>
      <c r="E68" s="157">
        <f>'Charges Data'!G58</f>
        <v>2.95</v>
      </c>
      <c r="F68" s="157">
        <f>'Charges Data'!H58</f>
        <v>4.5038461538461538</v>
      </c>
      <c r="G68" s="158">
        <f>'Charges Data'!I58</f>
        <v>6.55</v>
      </c>
    </row>
    <row r="69" spans="2:7" ht="21" customHeight="1" x14ac:dyDescent="0.25">
      <c r="B69" s="439"/>
      <c r="C69" s="69" t="s">
        <v>168</v>
      </c>
      <c r="D69" s="114">
        <f>'Charges Data'!F59</f>
        <v>27</v>
      </c>
      <c r="E69" s="157">
        <f>'Charges Data'!G59</f>
        <v>2.95</v>
      </c>
      <c r="F69" s="157">
        <f>'Charges Data'!H59</f>
        <v>5.1074074074074076</v>
      </c>
      <c r="G69" s="158">
        <f>'Charges Data'!I59</f>
        <v>8</v>
      </c>
    </row>
    <row r="70" spans="2:7" ht="21" customHeight="1" x14ac:dyDescent="0.25">
      <c r="B70" s="440"/>
      <c r="C70" s="69" t="s">
        <v>143</v>
      </c>
      <c r="D70" s="114">
        <f>'Charges Data'!F60</f>
        <v>22</v>
      </c>
      <c r="E70" s="157">
        <f>'Charges Data'!G60</f>
        <v>0.5</v>
      </c>
      <c r="F70" s="157">
        <f>'Charges Data'!H60</f>
        <v>3.8027272727272732</v>
      </c>
      <c r="G70" s="158">
        <f>'Charges Data'!I60</f>
        <v>6.75</v>
      </c>
    </row>
    <row r="71" spans="2:7" ht="21" customHeight="1" x14ac:dyDescent="0.25">
      <c r="B71" s="441" t="s">
        <v>187</v>
      </c>
      <c r="C71" s="139" t="s">
        <v>16</v>
      </c>
      <c r="D71" s="140">
        <f>'Charges Data'!F61</f>
        <v>26</v>
      </c>
      <c r="E71" s="155">
        <f>'Charges Data'!G61</f>
        <v>5</v>
      </c>
      <c r="F71" s="155">
        <f>'Charges Data'!H61</f>
        <v>6.7907692307692304</v>
      </c>
      <c r="G71" s="156">
        <f>'Charges Data'!I61</f>
        <v>9.99</v>
      </c>
    </row>
    <row r="72" spans="2:7" ht="21" customHeight="1" x14ac:dyDescent="0.25">
      <c r="B72" s="442"/>
      <c r="C72" s="139" t="s">
        <v>17</v>
      </c>
      <c r="D72" s="140">
        <f>'Charges Data'!F62</f>
        <v>21</v>
      </c>
      <c r="E72" s="155">
        <f>'Charges Data'!G62</f>
        <v>2.95</v>
      </c>
      <c r="F72" s="155">
        <f>'Charges Data'!H62</f>
        <v>4.5690476190476197</v>
      </c>
      <c r="G72" s="156">
        <f>'Charges Data'!I62</f>
        <v>6.55</v>
      </c>
    </row>
    <row r="73" spans="2:7" ht="21" customHeight="1" x14ac:dyDescent="0.25">
      <c r="B73" s="442"/>
      <c r="C73" s="139" t="s">
        <v>168</v>
      </c>
      <c r="D73" s="140">
        <f>'Charges Data'!F63</f>
        <v>20</v>
      </c>
      <c r="E73" s="155">
        <f>'Charges Data'!G63</f>
        <v>2.95</v>
      </c>
      <c r="F73" s="155">
        <f>'Charges Data'!H63</f>
        <v>5.1000000000000005</v>
      </c>
      <c r="G73" s="156">
        <f>'Charges Data'!I63</f>
        <v>8</v>
      </c>
    </row>
    <row r="74" spans="2:7" ht="21" customHeight="1" x14ac:dyDescent="0.25">
      <c r="B74" s="443"/>
      <c r="C74" s="139" t="s">
        <v>143</v>
      </c>
      <c r="D74" s="140">
        <f>'Charges Data'!F64</f>
        <v>17</v>
      </c>
      <c r="E74" s="155">
        <f>'Charges Data'!G64</f>
        <v>0.5</v>
      </c>
      <c r="F74" s="155">
        <f>'Charges Data'!H64</f>
        <v>3.5182352941176469</v>
      </c>
      <c r="G74" s="156">
        <f>'Charges Data'!I64</f>
        <v>6.75</v>
      </c>
    </row>
    <row r="75" spans="2:7" ht="21" customHeight="1" x14ac:dyDescent="0.25">
      <c r="B75" s="420" t="s">
        <v>188</v>
      </c>
      <c r="C75" s="59" t="s">
        <v>16</v>
      </c>
      <c r="D75" s="115">
        <f>'Charges Data'!F65</f>
        <v>27</v>
      </c>
      <c r="E75" s="159">
        <f>'Charges Data'!G65</f>
        <v>3.6</v>
      </c>
      <c r="F75" s="159">
        <f>'Charges Data'!H65</f>
        <v>6.9614814814814832</v>
      </c>
      <c r="G75" s="160">
        <f>'Charges Data'!I65</f>
        <v>9.99</v>
      </c>
    </row>
    <row r="76" spans="2:7" ht="21" customHeight="1" x14ac:dyDescent="0.25">
      <c r="B76" s="422"/>
      <c r="C76" s="69" t="s">
        <v>17</v>
      </c>
      <c r="D76" s="114">
        <f>'Charges Data'!F66</f>
        <v>22</v>
      </c>
      <c r="E76" s="157">
        <f>'Charges Data'!G66</f>
        <v>2.95</v>
      </c>
      <c r="F76" s="157">
        <f>'Charges Data'!H66</f>
        <v>4.6386363636363646</v>
      </c>
      <c r="G76" s="158">
        <f>'Charges Data'!I66</f>
        <v>7</v>
      </c>
    </row>
    <row r="77" spans="2:7" ht="21" customHeight="1" x14ac:dyDescent="0.25">
      <c r="B77" s="422"/>
      <c r="C77" s="69" t="s">
        <v>168</v>
      </c>
      <c r="D77" s="114">
        <f>'Charges Data'!F67</f>
        <v>22</v>
      </c>
      <c r="E77" s="157">
        <f>'Charges Data'!G67</f>
        <v>2.95</v>
      </c>
      <c r="F77" s="157">
        <f>'Charges Data'!H67</f>
        <v>5.4</v>
      </c>
      <c r="G77" s="158">
        <f>'Charges Data'!I67</f>
        <v>9</v>
      </c>
    </row>
    <row r="78" spans="2:7" ht="21" customHeight="1" x14ac:dyDescent="0.25">
      <c r="B78" s="421"/>
      <c r="C78" s="69" t="s">
        <v>143</v>
      </c>
      <c r="D78" s="114">
        <f>'Charges Data'!F68</f>
        <v>19</v>
      </c>
      <c r="E78" s="157">
        <f>'Charges Data'!G68</f>
        <v>0.5</v>
      </c>
      <c r="F78" s="157">
        <f>'Charges Data'!H68</f>
        <v>3.9373684210526316</v>
      </c>
      <c r="G78" s="158">
        <f>'Charges Data'!I68</f>
        <v>9</v>
      </c>
    </row>
    <row r="79" spans="2:7" ht="21" customHeight="1" x14ac:dyDescent="0.25">
      <c r="B79" s="435" t="s">
        <v>189</v>
      </c>
      <c r="C79" s="139" t="s">
        <v>16</v>
      </c>
      <c r="D79" s="140">
        <f>'Charges Data'!F170</f>
        <v>8</v>
      </c>
      <c r="E79" s="155">
        <f>'Charges Data'!G170</f>
        <v>24.99</v>
      </c>
      <c r="F79" s="155">
        <f>'Charges Data'!H170</f>
        <v>33.161249999999995</v>
      </c>
      <c r="G79" s="156">
        <f>'Charges Data'!I170</f>
        <v>40</v>
      </c>
    </row>
    <row r="80" spans="2:7" ht="21" customHeight="1" x14ac:dyDescent="0.25">
      <c r="B80" s="436"/>
      <c r="C80" s="139" t="s">
        <v>17</v>
      </c>
      <c r="D80" s="140">
        <f>'Charges Data'!F171</f>
        <v>4</v>
      </c>
      <c r="E80" s="155">
        <f>'Charges Data'!G171</f>
        <v>27.5</v>
      </c>
      <c r="F80" s="155">
        <f>'Charges Data'!H171</f>
        <v>34.725000000000001</v>
      </c>
      <c r="G80" s="156">
        <f>'Charges Data'!I171</f>
        <v>40</v>
      </c>
    </row>
    <row r="81" spans="2:7" ht="21" customHeight="1" x14ac:dyDescent="0.25">
      <c r="B81" s="436"/>
      <c r="C81" s="139" t="s">
        <v>168</v>
      </c>
      <c r="D81" s="140">
        <f>'Charges Data'!F172</f>
        <v>4</v>
      </c>
      <c r="E81" s="155">
        <f>'Charges Data'!G172</f>
        <v>24.99</v>
      </c>
      <c r="F81" s="155">
        <f>'Charges Data'!H172</f>
        <v>30.9725</v>
      </c>
      <c r="G81" s="156">
        <f>'Charges Data'!I172</f>
        <v>39.4</v>
      </c>
    </row>
    <row r="82" spans="2:7" ht="21" customHeight="1" x14ac:dyDescent="0.25">
      <c r="B82" s="437"/>
      <c r="C82" s="139" t="s">
        <v>143</v>
      </c>
      <c r="D82" s="140">
        <f>'Charges Data'!F173</f>
        <v>4</v>
      </c>
      <c r="E82" s="155">
        <f>'Charges Data'!G173</f>
        <v>24.99</v>
      </c>
      <c r="F82" s="155">
        <f>'Charges Data'!H173</f>
        <v>32.972499999999997</v>
      </c>
      <c r="G82" s="156">
        <f>'Charges Data'!I173</f>
        <v>40</v>
      </c>
    </row>
    <row r="83" spans="2:7" ht="21" customHeight="1" x14ac:dyDescent="0.25">
      <c r="B83" s="420" t="s">
        <v>190</v>
      </c>
      <c r="C83" s="69" t="s">
        <v>16</v>
      </c>
      <c r="D83" s="114">
        <f>'Charges Data'!F174</f>
        <v>8</v>
      </c>
      <c r="E83" s="157">
        <f>'Charges Data'!G174</f>
        <v>5.5</v>
      </c>
      <c r="F83" s="157">
        <f>'Charges Data'!H174</f>
        <v>9.0124999999999993</v>
      </c>
      <c r="G83" s="158">
        <f>'Charges Data'!I174</f>
        <v>26.6</v>
      </c>
    </row>
    <row r="84" spans="2:7" ht="21" customHeight="1" x14ac:dyDescent="0.25">
      <c r="B84" s="422"/>
      <c r="C84" s="69" t="s">
        <v>17</v>
      </c>
      <c r="D84" s="114">
        <f>'Charges Data'!F175</f>
        <v>12</v>
      </c>
      <c r="E84" s="157">
        <f>'Charges Data'!G175</f>
        <v>3.6</v>
      </c>
      <c r="F84" s="157">
        <f>'Charges Data'!H175</f>
        <v>6.59</v>
      </c>
      <c r="G84" s="158">
        <f>'Charges Data'!I175</f>
        <v>26.6</v>
      </c>
    </row>
    <row r="85" spans="2:7" ht="21" customHeight="1" x14ac:dyDescent="0.25">
      <c r="B85" s="422"/>
      <c r="C85" s="69" t="s">
        <v>168</v>
      </c>
      <c r="D85" s="114">
        <f>'Charges Data'!F176</f>
        <v>8</v>
      </c>
      <c r="E85" s="157">
        <f>'Charges Data'!G176</f>
        <v>3.6</v>
      </c>
      <c r="F85" s="157">
        <f>'Charges Data'!H176</f>
        <v>7.3249999999999993</v>
      </c>
      <c r="G85" s="158">
        <f>'Charges Data'!I176</f>
        <v>26.6</v>
      </c>
    </row>
    <row r="86" spans="2:7" ht="21" customHeight="1" x14ac:dyDescent="0.25">
      <c r="B86" s="421"/>
      <c r="C86" s="69" t="s">
        <v>143</v>
      </c>
      <c r="D86" s="114">
        <f>'Charges Data'!F177</f>
        <v>7</v>
      </c>
      <c r="E86" s="157">
        <f>'Charges Data'!G177</f>
        <v>0.5</v>
      </c>
      <c r="F86" s="157">
        <f>'Charges Data'!H177</f>
        <v>3.0571428571428569</v>
      </c>
      <c r="G86" s="158">
        <f>'Charges Data'!I177</f>
        <v>4.3</v>
      </c>
    </row>
    <row r="87" spans="2:7" ht="21" customHeight="1" x14ac:dyDescent="0.25">
      <c r="B87" s="435" t="s">
        <v>191</v>
      </c>
      <c r="C87" s="139" t="s">
        <v>16</v>
      </c>
      <c r="D87" s="140">
        <f>'Charges Data'!F69</f>
        <v>3</v>
      </c>
      <c r="E87" s="155">
        <f>'Charges Data'!G69</f>
        <v>4.8</v>
      </c>
      <c r="F87" s="155">
        <f>'Charges Data'!H69</f>
        <v>7.1833333333333336</v>
      </c>
      <c r="G87" s="156">
        <f>'Charges Data'!I69</f>
        <v>11.75</v>
      </c>
    </row>
    <row r="88" spans="2:7" ht="21" customHeight="1" x14ac:dyDescent="0.25">
      <c r="B88" s="436"/>
      <c r="C88" s="139" t="s">
        <v>17</v>
      </c>
      <c r="D88" s="140">
        <f>'Charges Data'!F70</f>
        <v>3</v>
      </c>
      <c r="E88" s="155">
        <f>'Charges Data'!G70</f>
        <v>2.5</v>
      </c>
      <c r="F88" s="155">
        <f>'Charges Data'!H70</f>
        <v>3.8166666666666664</v>
      </c>
      <c r="G88" s="156">
        <f>'Charges Data'!I70</f>
        <v>5.95</v>
      </c>
    </row>
    <row r="89" spans="2:7" ht="21" customHeight="1" x14ac:dyDescent="0.25">
      <c r="B89" s="436"/>
      <c r="C89" s="139" t="s">
        <v>168</v>
      </c>
      <c r="D89" s="140">
        <f>'Charges Data'!F71</f>
        <v>3</v>
      </c>
      <c r="E89" s="155">
        <f>'Charges Data'!G71</f>
        <v>2.5</v>
      </c>
      <c r="F89" s="155">
        <f>'Charges Data'!H71</f>
        <v>4.1499999999999995</v>
      </c>
      <c r="G89" s="156">
        <f>'Charges Data'!I71</f>
        <v>5.95</v>
      </c>
    </row>
    <row r="90" spans="2:7" ht="21" customHeight="1" x14ac:dyDescent="0.25">
      <c r="B90" s="437"/>
      <c r="C90" s="139" t="s">
        <v>143</v>
      </c>
      <c r="D90" s="140">
        <f>'Charges Data'!F72</f>
        <v>2</v>
      </c>
      <c r="E90" s="155">
        <f>'Charges Data'!G72</f>
        <v>1</v>
      </c>
      <c r="F90" s="155">
        <f>'Charges Data'!H72</f>
        <v>1.75</v>
      </c>
      <c r="G90" s="156">
        <f>'Charges Data'!I72</f>
        <v>2.5</v>
      </c>
    </row>
    <row r="91" spans="2:7" ht="21" customHeight="1" x14ac:dyDescent="0.25">
      <c r="B91" s="420" t="s">
        <v>192</v>
      </c>
      <c r="C91" s="69" t="s">
        <v>16</v>
      </c>
      <c r="D91" s="114">
        <f>'Charges Data'!F73</f>
        <v>5</v>
      </c>
      <c r="E91" s="157">
        <f>'Charges Data'!G73</f>
        <v>3.4</v>
      </c>
      <c r="F91" s="157">
        <f>'Charges Data'!H73</f>
        <v>6.88</v>
      </c>
      <c r="G91" s="158">
        <f>'Charges Data'!I73</f>
        <v>11.75</v>
      </c>
    </row>
    <row r="92" spans="2:7" ht="21" customHeight="1" x14ac:dyDescent="0.25">
      <c r="B92" s="422"/>
      <c r="C92" s="69" t="s">
        <v>17</v>
      </c>
      <c r="D92" s="114">
        <f>'Charges Data'!F74</f>
        <v>4</v>
      </c>
      <c r="E92" s="157">
        <f>'Charges Data'!G74</f>
        <v>2.5</v>
      </c>
      <c r="F92" s="157">
        <f>'Charges Data'!H74</f>
        <v>4.5750000000000002</v>
      </c>
      <c r="G92" s="158">
        <f>'Charges Data'!I74</f>
        <v>7</v>
      </c>
    </row>
    <row r="93" spans="2:7" ht="21" customHeight="1" x14ac:dyDescent="0.25">
      <c r="B93" s="422"/>
      <c r="C93" s="69" t="s">
        <v>168</v>
      </c>
      <c r="D93" s="114">
        <f>'Charges Data'!F75</f>
        <v>4</v>
      </c>
      <c r="E93" s="157">
        <f>'Charges Data'!G75</f>
        <v>2.5</v>
      </c>
      <c r="F93" s="157">
        <f>'Charges Data'!H75</f>
        <v>4.5750000000000002</v>
      </c>
      <c r="G93" s="158">
        <f>'Charges Data'!I75</f>
        <v>7</v>
      </c>
    </row>
    <row r="94" spans="2:7" ht="21" customHeight="1" x14ac:dyDescent="0.25">
      <c r="B94" s="421"/>
      <c r="C94" s="69" t="s">
        <v>143</v>
      </c>
      <c r="D94" s="114">
        <f>'Charges Data'!F76</f>
        <v>4</v>
      </c>
      <c r="E94" s="157">
        <f>'Charges Data'!G76</f>
        <v>1</v>
      </c>
      <c r="F94" s="157">
        <f>'Charges Data'!H76</f>
        <v>3.3374999999999999</v>
      </c>
      <c r="G94" s="158">
        <f>'Charges Data'!I76</f>
        <v>7</v>
      </c>
    </row>
    <row r="95" spans="2:7" ht="21" customHeight="1" x14ac:dyDescent="0.25">
      <c r="B95" s="435" t="s">
        <v>193</v>
      </c>
      <c r="C95" s="139" t="s">
        <v>16</v>
      </c>
      <c r="D95" s="140">
        <f>'Charges Data'!F77</f>
        <v>2</v>
      </c>
      <c r="E95" s="155">
        <f>'Charges Data'!G77</f>
        <v>56</v>
      </c>
      <c r="F95" s="155">
        <f>'Charges Data'!H77</f>
        <v>65.5</v>
      </c>
      <c r="G95" s="156">
        <f>'Charges Data'!I77</f>
        <v>75</v>
      </c>
    </row>
    <row r="96" spans="2:7" ht="21" customHeight="1" x14ac:dyDescent="0.25">
      <c r="B96" s="436"/>
      <c r="C96" s="139" t="s">
        <v>17</v>
      </c>
      <c r="D96" s="140">
        <f>'Charges Data'!F78</f>
        <v>2</v>
      </c>
      <c r="E96" s="155">
        <f>'Charges Data'!G78</f>
        <v>36</v>
      </c>
      <c r="F96" s="155">
        <f>'Charges Data'!H78</f>
        <v>36.75</v>
      </c>
      <c r="G96" s="156">
        <f>'Charges Data'!I78</f>
        <v>37.5</v>
      </c>
    </row>
    <row r="97" spans="2:7" ht="21" customHeight="1" x14ac:dyDescent="0.25">
      <c r="B97" s="436"/>
      <c r="C97" s="139" t="s">
        <v>168</v>
      </c>
      <c r="D97" s="140">
        <f>'Charges Data'!F79</f>
        <v>2</v>
      </c>
      <c r="E97" s="155">
        <f>'Charges Data'!G79</f>
        <v>36</v>
      </c>
      <c r="F97" s="155">
        <f>'Charges Data'!H79</f>
        <v>49.875</v>
      </c>
      <c r="G97" s="156">
        <f>'Charges Data'!I79</f>
        <v>63.75</v>
      </c>
    </row>
    <row r="98" spans="2:7" ht="21" customHeight="1" x14ac:dyDescent="0.25">
      <c r="B98" s="437"/>
      <c r="C98" s="139" t="s">
        <v>143</v>
      </c>
      <c r="D98" s="140">
        <f>'Charges Data'!F80</f>
        <v>2</v>
      </c>
      <c r="E98" s="155">
        <f>'Charges Data'!G80</f>
        <v>36</v>
      </c>
      <c r="F98" s="155">
        <f>'Charges Data'!H80</f>
        <v>36.75</v>
      </c>
      <c r="G98" s="156">
        <f>'Charges Data'!I80</f>
        <v>37.5</v>
      </c>
    </row>
    <row r="99" spans="2:7" ht="21" customHeight="1" x14ac:dyDescent="0.25">
      <c r="B99" s="420" t="s">
        <v>194</v>
      </c>
      <c r="C99" s="69" t="s">
        <v>16</v>
      </c>
      <c r="D99" s="114">
        <f>'Charges Data'!F81</f>
        <v>9</v>
      </c>
      <c r="E99" s="157">
        <f>'Charges Data'!G81</f>
        <v>6.2</v>
      </c>
      <c r="F99" s="157">
        <f>'Charges Data'!H81</f>
        <v>7.7333333333333343</v>
      </c>
      <c r="G99" s="158">
        <f>'Charges Data'!I81</f>
        <v>9</v>
      </c>
    </row>
    <row r="100" spans="2:7" ht="21" customHeight="1" x14ac:dyDescent="0.25">
      <c r="B100" s="422"/>
      <c r="C100" s="69" t="s">
        <v>17</v>
      </c>
      <c r="D100" s="114">
        <f>'Charges Data'!F82</f>
        <v>9</v>
      </c>
      <c r="E100" s="157">
        <f>'Charges Data'!G82</f>
        <v>4.4000000000000004</v>
      </c>
      <c r="F100" s="157">
        <f>'Charges Data'!H82</f>
        <v>5.8722222222222218</v>
      </c>
      <c r="G100" s="158">
        <f>'Charges Data'!I82</f>
        <v>7</v>
      </c>
    </row>
    <row r="101" spans="2:7" ht="21" customHeight="1" x14ac:dyDescent="0.25">
      <c r="B101" s="421"/>
      <c r="C101" s="69" t="s">
        <v>143</v>
      </c>
      <c r="D101" s="114">
        <f>'Charges Data'!F84</f>
        <v>6</v>
      </c>
      <c r="E101" s="157">
        <f>'Charges Data'!G84</f>
        <v>3.6</v>
      </c>
      <c r="F101" s="157">
        <f>'Charges Data'!H84</f>
        <v>5.083333333333333</v>
      </c>
      <c r="G101" s="158">
        <f>'Charges Data'!I84</f>
        <v>7</v>
      </c>
    </row>
    <row r="102" spans="2:7" ht="21" customHeight="1" x14ac:dyDescent="0.25">
      <c r="B102" s="435" t="s">
        <v>195</v>
      </c>
      <c r="C102" s="139" t="s">
        <v>16</v>
      </c>
      <c r="D102" s="140">
        <f>'Charges Data'!F85</f>
        <v>3</v>
      </c>
      <c r="E102" s="155">
        <f>'Charges Data'!G85</f>
        <v>7.3</v>
      </c>
      <c r="F102" s="155">
        <f>'Charges Data'!H85</f>
        <v>8.2666666666666675</v>
      </c>
      <c r="G102" s="156">
        <f>'Charges Data'!I85</f>
        <v>9</v>
      </c>
    </row>
    <row r="103" spans="2:7" ht="21" customHeight="1" x14ac:dyDescent="0.25">
      <c r="B103" s="436"/>
      <c r="C103" s="139" t="s">
        <v>17</v>
      </c>
      <c r="D103" s="140">
        <f>'Charges Data'!F86</f>
        <v>3</v>
      </c>
      <c r="E103" s="155">
        <f>'Charges Data'!G86</f>
        <v>4.4000000000000004</v>
      </c>
      <c r="F103" s="155">
        <f>'Charges Data'!H86</f>
        <v>4.8</v>
      </c>
      <c r="G103" s="156">
        <f>'Charges Data'!I86</f>
        <v>5</v>
      </c>
    </row>
    <row r="104" spans="2:7" ht="21" customHeight="1" x14ac:dyDescent="0.25">
      <c r="B104" s="437"/>
      <c r="C104" s="139" t="s">
        <v>143</v>
      </c>
      <c r="D104" s="140">
        <f>'Charges Data'!F88</f>
        <v>3</v>
      </c>
      <c r="E104" s="155">
        <f>'Charges Data'!G88</f>
        <v>2.2000000000000002</v>
      </c>
      <c r="F104" s="155">
        <f>'Charges Data'!H88</f>
        <v>3.9833333333333329</v>
      </c>
      <c r="G104" s="156">
        <f>'Charges Data'!I88</f>
        <v>5.5</v>
      </c>
    </row>
    <row r="105" spans="2:7" ht="21" customHeight="1" x14ac:dyDescent="0.25">
      <c r="B105" s="420" t="s">
        <v>196</v>
      </c>
      <c r="C105" s="69" t="s">
        <v>16</v>
      </c>
      <c r="D105" s="114">
        <f>'Charges Data'!F89</f>
        <v>9</v>
      </c>
      <c r="E105" s="157">
        <f>'Charges Data'!G89</f>
        <v>2</v>
      </c>
      <c r="F105" s="157">
        <f>'Charges Data'!H89</f>
        <v>2.7222222222222223</v>
      </c>
      <c r="G105" s="158">
        <f>'Charges Data'!I89</f>
        <v>4</v>
      </c>
    </row>
    <row r="106" spans="2:7" ht="21" customHeight="1" x14ac:dyDescent="0.25">
      <c r="B106" s="422"/>
      <c r="C106" s="69" t="s">
        <v>17</v>
      </c>
      <c r="D106" s="114">
        <f>'Charges Data'!F90</f>
        <v>8</v>
      </c>
      <c r="E106" s="157">
        <f>'Charges Data'!G90</f>
        <v>1</v>
      </c>
      <c r="F106" s="157">
        <f>'Charges Data'!H90</f>
        <v>2.65</v>
      </c>
      <c r="G106" s="158">
        <f>'Charges Data'!I90</f>
        <v>4</v>
      </c>
    </row>
    <row r="107" spans="2:7" ht="21" customHeight="1" x14ac:dyDescent="0.25">
      <c r="B107" s="421"/>
      <c r="C107" s="69" t="s">
        <v>143</v>
      </c>
      <c r="D107" s="114">
        <f>'Charges Data'!F92</f>
        <v>5</v>
      </c>
      <c r="E107" s="157">
        <f>'Charges Data'!G92</f>
        <v>1</v>
      </c>
      <c r="F107" s="157">
        <f>'Charges Data'!H92</f>
        <v>2.2600000000000002</v>
      </c>
      <c r="G107" s="158">
        <f>'Charges Data'!I92</f>
        <v>3.55</v>
      </c>
    </row>
    <row r="108" spans="2:7" ht="21" customHeight="1" x14ac:dyDescent="0.25">
      <c r="B108" s="436" t="s">
        <v>197</v>
      </c>
      <c r="C108" s="139" t="s">
        <v>16</v>
      </c>
      <c r="D108" s="140">
        <f>'Charges Data'!F93</f>
        <v>5</v>
      </c>
      <c r="E108" s="155">
        <f>'Charges Data'!G93</f>
        <v>6.25</v>
      </c>
      <c r="F108" s="155">
        <f>'Charges Data'!H93</f>
        <v>12.42</v>
      </c>
      <c r="G108" s="156">
        <f>'Charges Data'!I93</f>
        <v>17.05</v>
      </c>
    </row>
    <row r="109" spans="2:7" ht="21" customHeight="1" x14ac:dyDescent="0.25">
      <c r="B109" s="436"/>
      <c r="C109" s="139" t="s">
        <v>17</v>
      </c>
      <c r="D109" s="140">
        <f>'Charges Data'!F94</f>
        <v>5</v>
      </c>
      <c r="E109" s="155">
        <f>'Charges Data'!G94</f>
        <v>4.4000000000000004</v>
      </c>
      <c r="F109" s="155">
        <f>'Charges Data'!H94</f>
        <v>7.9700000000000006</v>
      </c>
      <c r="G109" s="156">
        <f>'Charges Data'!I94</f>
        <v>13.75</v>
      </c>
    </row>
    <row r="110" spans="2:7" ht="21" customHeight="1" x14ac:dyDescent="0.25">
      <c r="B110" s="437"/>
      <c r="C110" s="139" t="s">
        <v>143</v>
      </c>
      <c r="D110" s="140">
        <f>'Charges Data'!F96</f>
        <v>3</v>
      </c>
      <c r="E110" s="155">
        <f>'Charges Data'!G96</f>
        <v>8</v>
      </c>
      <c r="F110" s="155">
        <f>'Charges Data'!H96</f>
        <v>10.433333333333334</v>
      </c>
      <c r="G110" s="156">
        <f>'Charges Data'!I96</f>
        <v>12.5</v>
      </c>
    </row>
    <row r="111" spans="2:7" ht="21" customHeight="1" x14ac:dyDescent="0.25">
      <c r="B111" s="420" t="s">
        <v>198</v>
      </c>
      <c r="C111" s="69" t="s">
        <v>16</v>
      </c>
      <c r="D111" s="114">
        <f>'Charges Data'!F97</f>
        <v>5</v>
      </c>
      <c r="E111" s="157">
        <f>'Charges Data'!G97</f>
        <v>106.6</v>
      </c>
      <c r="F111" s="157">
        <f>'Charges Data'!H97</f>
        <v>152.32</v>
      </c>
      <c r="G111" s="158">
        <f>'Charges Data'!I97</f>
        <v>190</v>
      </c>
    </row>
    <row r="112" spans="2:7" ht="21" customHeight="1" x14ac:dyDescent="0.25">
      <c r="B112" s="422"/>
      <c r="C112" s="69" t="s">
        <v>17</v>
      </c>
      <c r="D112" s="114">
        <f>'Charges Data'!F98</f>
        <v>2</v>
      </c>
      <c r="E112" s="157">
        <f>'Charges Data'!G98</f>
        <v>160</v>
      </c>
      <c r="F112" s="157">
        <f>'Charges Data'!H98</f>
        <v>170</v>
      </c>
      <c r="G112" s="158">
        <f>'Charges Data'!I98</f>
        <v>180</v>
      </c>
    </row>
    <row r="113" spans="2:7" ht="21" customHeight="1" x14ac:dyDescent="0.25">
      <c r="B113" s="421"/>
      <c r="C113" s="69" t="s">
        <v>143</v>
      </c>
      <c r="D113" s="114">
        <f>'Charges Data'!F100</f>
        <v>2</v>
      </c>
      <c r="E113" s="157">
        <f>'Charges Data'!G100</f>
        <v>160</v>
      </c>
      <c r="F113" s="157">
        <f>'Charges Data'!H100</f>
        <v>170</v>
      </c>
      <c r="G113" s="158">
        <f>'Charges Data'!I100</f>
        <v>180</v>
      </c>
    </row>
    <row r="114" spans="2:7" ht="21" customHeight="1" x14ac:dyDescent="0.25">
      <c r="B114" s="436" t="s">
        <v>199</v>
      </c>
      <c r="C114" s="139" t="s">
        <v>16</v>
      </c>
      <c r="D114" s="140">
        <f>'Charges Data'!F101</f>
        <v>12</v>
      </c>
      <c r="E114" s="155">
        <f>'Charges Data'!G101</f>
        <v>6</v>
      </c>
      <c r="F114" s="155">
        <f>'Charges Data'!H101</f>
        <v>9.7583333333333329</v>
      </c>
      <c r="G114" s="156">
        <f>'Charges Data'!I101</f>
        <v>15</v>
      </c>
    </row>
    <row r="115" spans="2:7" ht="21" customHeight="1" x14ac:dyDescent="0.25">
      <c r="B115" s="436"/>
      <c r="C115" s="139" t="s">
        <v>17</v>
      </c>
      <c r="D115" s="140">
        <f>'Charges Data'!F102</f>
        <v>12</v>
      </c>
      <c r="E115" s="155">
        <f>'Charges Data'!G102</f>
        <v>3.1</v>
      </c>
      <c r="F115" s="155">
        <f>'Charges Data'!H102</f>
        <v>6.6416666666666657</v>
      </c>
      <c r="G115" s="156">
        <f>'Charges Data'!I102</f>
        <v>13.4</v>
      </c>
    </row>
    <row r="116" spans="2:7" ht="21" customHeight="1" x14ac:dyDescent="0.25">
      <c r="B116" s="437"/>
      <c r="C116" s="139" t="s">
        <v>143</v>
      </c>
      <c r="D116" s="140">
        <f>'Charges Data'!F104</f>
        <v>8</v>
      </c>
      <c r="E116" s="155">
        <f>'Charges Data'!G104</f>
        <v>1</v>
      </c>
      <c r="F116" s="155">
        <f>'Charges Data'!H104</f>
        <v>4.15625</v>
      </c>
      <c r="G116" s="156">
        <f>'Charges Data'!I104</f>
        <v>7</v>
      </c>
    </row>
    <row r="117" spans="2:7" ht="21" customHeight="1" x14ac:dyDescent="0.25">
      <c r="B117" s="422" t="s">
        <v>200</v>
      </c>
      <c r="C117" s="113" t="s">
        <v>16</v>
      </c>
      <c r="D117" s="114">
        <f>'Charges Data'!F97</f>
        <v>5</v>
      </c>
      <c r="E117" s="157">
        <f>'Charges Data'!G97</f>
        <v>106.6</v>
      </c>
      <c r="F117" s="157">
        <f>'Charges Data'!H97</f>
        <v>152.32</v>
      </c>
      <c r="G117" s="157">
        <f>'Charges Data'!I97</f>
        <v>190</v>
      </c>
    </row>
    <row r="118" spans="2:7" ht="21" customHeight="1" x14ac:dyDescent="0.25">
      <c r="B118" s="422"/>
      <c r="C118" s="113" t="s">
        <v>17</v>
      </c>
      <c r="D118" s="114">
        <f>'Charges Data'!F98</f>
        <v>2</v>
      </c>
      <c r="E118" s="157">
        <f>'Charges Data'!G98</f>
        <v>160</v>
      </c>
      <c r="F118" s="157">
        <f>'Charges Data'!H98</f>
        <v>170</v>
      </c>
      <c r="G118" s="157">
        <f>'Charges Data'!I98</f>
        <v>180</v>
      </c>
    </row>
    <row r="119" spans="2:7" ht="21" customHeight="1" x14ac:dyDescent="0.25">
      <c r="B119" s="421"/>
      <c r="C119" s="113" t="s">
        <v>143</v>
      </c>
      <c r="D119" s="114">
        <f>'Charges Data'!F100</f>
        <v>2</v>
      </c>
      <c r="E119" s="157">
        <f>'Charges Data'!G100</f>
        <v>160</v>
      </c>
      <c r="F119" s="157">
        <f>'Charges Data'!H100</f>
        <v>170</v>
      </c>
      <c r="G119" s="157">
        <f>'Charges Data'!I100</f>
        <v>180</v>
      </c>
    </row>
    <row r="120" spans="2:7" ht="21" customHeight="1" x14ac:dyDescent="0.25">
      <c r="B120" s="420" t="s">
        <v>201</v>
      </c>
      <c r="C120" s="113" t="s">
        <v>16</v>
      </c>
      <c r="D120" s="114">
        <f>'Charges Data'!F161</f>
        <v>2</v>
      </c>
      <c r="E120" s="157">
        <f>'Charges Data'!G161</f>
        <v>2</v>
      </c>
      <c r="F120" s="157">
        <f>'Charges Data'!H161</f>
        <v>11</v>
      </c>
      <c r="G120" s="157">
        <f>'Charges Data'!I161</f>
        <v>20</v>
      </c>
    </row>
    <row r="121" spans="2:7" ht="21" customHeight="1" x14ac:dyDescent="0.25">
      <c r="B121" s="422"/>
      <c r="C121" s="113" t="s">
        <v>17</v>
      </c>
      <c r="D121" s="114">
        <f>'Charges Data'!F162</f>
        <v>1</v>
      </c>
      <c r="E121" s="157">
        <f>'Charges Data'!G162</f>
        <v>2</v>
      </c>
      <c r="F121" s="157">
        <f>'Charges Data'!H162</f>
        <v>2</v>
      </c>
      <c r="G121" s="157">
        <f>'Charges Data'!I162</f>
        <v>2</v>
      </c>
    </row>
    <row r="122" spans="2:7" ht="21" customHeight="1" x14ac:dyDescent="0.25">
      <c r="B122" s="421"/>
      <c r="C122" s="113" t="s">
        <v>143</v>
      </c>
      <c r="D122" s="114">
        <f>'Charges Data'!F164</f>
        <v>2</v>
      </c>
      <c r="E122" s="157">
        <f>'Charges Data'!G164</f>
        <v>2</v>
      </c>
      <c r="F122" s="157">
        <f>'Charges Data'!H164</f>
        <v>10</v>
      </c>
      <c r="G122" s="157">
        <f>'Charges Data'!I164</f>
        <v>18</v>
      </c>
    </row>
    <row r="123" spans="2:7" ht="21" customHeight="1" x14ac:dyDescent="0.25">
      <c r="B123" s="435" t="s">
        <v>202</v>
      </c>
      <c r="C123" s="137" t="s">
        <v>16</v>
      </c>
      <c r="D123" s="140">
        <f>'Charges Data'!F178</f>
        <v>5</v>
      </c>
      <c r="E123" s="155">
        <f>'Charges Data'!G178</f>
        <v>17.5</v>
      </c>
      <c r="F123" s="155">
        <f>'Charges Data'!H178</f>
        <v>23.880000000000003</v>
      </c>
      <c r="G123" s="155">
        <f>'Charges Data'!I178</f>
        <v>31.9</v>
      </c>
    </row>
    <row r="124" spans="2:7" ht="21" customHeight="1" x14ac:dyDescent="0.25">
      <c r="B124" s="436"/>
      <c r="C124" s="137" t="s">
        <v>17</v>
      </c>
      <c r="D124" s="140">
        <f>'Charges Data'!F179</f>
        <v>4</v>
      </c>
      <c r="E124" s="155">
        <f>'Charges Data'!G179</f>
        <v>11.3</v>
      </c>
      <c r="F124" s="155">
        <f>'Charges Data'!H179</f>
        <v>14.45</v>
      </c>
      <c r="G124" s="155">
        <f>'Charges Data'!I179</f>
        <v>20</v>
      </c>
    </row>
    <row r="125" spans="2:7" ht="21" customHeight="1" x14ac:dyDescent="0.25">
      <c r="B125" s="436"/>
      <c r="C125" s="137" t="s">
        <v>168</v>
      </c>
      <c r="D125" s="140">
        <f>'Charges Data'!F180</f>
        <v>4</v>
      </c>
      <c r="E125" s="155">
        <f>'Charges Data'!G180</f>
        <v>11.3</v>
      </c>
      <c r="F125" s="155">
        <f>'Charges Data'!H180</f>
        <v>15.7</v>
      </c>
      <c r="G125" s="155">
        <f>'Charges Data'!I180</f>
        <v>20</v>
      </c>
    </row>
    <row r="126" spans="2:7" ht="21" customHeight="1" x14ac:dyDescent="0.25">
      <c r="B126" s="437"/>
      <c r="C126" s="137" t="s">
        <v>143</v>
      </c>
      <c r="D126" s="140">
        <f>'Charges Data'!F181</f>
        <v>3</v>
      </c>
      <c r="E126" s="155">
        <f>'Charges Data'!G181</f>
        <v>11.3</v>
      </c>
      <c r="F126" s="155">
        <f>'Charges Data'!H181</f>
        <v>14.266666666666666</v>
      </c>
      <c r="G126" s="155">
        <f>'Charges Data'!I181</f>
        <v>17.5</v>
      </c>
    </row>
    <row r="127" spans="2:7" ht="21" customHeight="1" x14ac:dyDescent="0.25">
      <c r="B127" s="62" t="s">
        <v>203</v>
      </c>
      <c r="C127" s="113" t="s">
        <v>204</v>
      </c>
      <c r="D127" s="113">
        <f>'Charges Data'!F166</f>
        <v>4</v>
      </c>
      <c r="E127" s="157">
        <f>'Charges Data'!G166</f>
        <v>4</v>
      </c>
      <c r="F127" s="157">
        <f>'Charges Data'!H166</f>
        <v>5.125</v>
      </c>
      <c r="G127" s="157">
        <f>'Charges Data'!I166</f>
        <v>8</v>
      </c>
    </row>
    <row r="128" spans="2:7" ht="21" customHeight="1" x14ac:dyDescent="0.25">
      <c r="B128" s="143" t="s">
        <v>205</v>
      </c>
      <c r="C128" s="137" t="s">
        <v>204</v>
      </c>
      <c r="D128" s="140">
        <f>'Charges Data'!F169</f>
        <v>11</v>
      </c>
      <c r="E128" s="155">
        <f>'Charges Data'!G169</f>
        <v>2.85</v>
      </c>
      <c r="F128" s="155">
        <f>'Charges Data'!H169</f>
        <v>5.004545454545454</v>
      </c>
      <c r="G128" s="155">
        <f>'Charges Data'!I169</f>
        <v>8.5</v>
      </c>
    </row>
    <row r="129" spans="2:7" ht="21" customHeight="1" x14ac:dyDescent="0.3">
      <c r="B129" s="8"/>
      <c r="C129" s="8"/>
      <c r="D129" s="8"/>
      <c r="E129" s="8"/>
      <c r="F129" s="8"/>
      <c r="G129" s="8"/>
    </row>
    <row r="130" spans="2:7" ht="21" customHeight="1" x14ac:dyDescent="0.25"/>
    <row r="131" spans="2:7" ht="21" customHeight="1" x14ac:dyDescent="0.3">
      <c r="B131" s="8"/>
      <c r="C131" s="8"/>
      <c r="D131" s="8"/>
      <c r="E131" s="8"/>
      <c r="F131" s="8"/>
      <c r="G131" s="8"/>
    </row>
    <row r="132" spans="2:7" ht="21" customHeight="1" x14ac:dyDescent="0.3">
      <c r="B132" s="8"/>
      <c r="C132" s="8"/>
      <c r="D132" s="8"/>
      <c r="E132" s="8"/>
      <c r="F132" s="8"/>
      <c r="G132" s="8"/>
    </row>
    <row r="133" spans="2:7" ht="21" hidden="1" customHeight="1" x14ac:dyDescent="0.3">
      <c r="B133" s="8"/>
      <c r="C133" s="8"/>
      <c r="D133" s="8"/>
      <c r="E133" s="8"/>
      <c r="F133" s="8"/>
      <c r="G133" s="8"/>
    </row>
    <row r="134" spans="2:7" ht="13" hidden="1" x14ac:dyDescent="0.3">
      <c r="B134" s="8"/>
      <c r="C134" s="8"/>
      <c r="D134" s="8"/>
      <c r="E134" s="8"/>
      <c r="F134" s="8"/>
      <c r="G134" s="8"/>
    </row>
    <row r="135" spans="2:7" ht="13" hidden="1" x14ac:dyDescent="0.3">
      <c r="B135" s="8"/>
      <c r="C135" s="8"/>
      <c r="D135" s="8"/>
      <c r="E135" s="8"/>
      <c r="F135" s="8"/>
      <c r="G135" s="8"/>
    </row>
    <row r="136" spans="2:7" ht="13" hidden="1" x14ac:dyDescent="0.3">
      <c r="B136" s="8"/>
      <c r="C136" s="8"/>
      <c r="D136" s="8"/>
      <c r="E136" s="8"/>
      <c r="F136" s="8"/>
      <c r="G136" s="8"/>
    </row>
    <row r="137" spans="2:7" ht="13" hidden="1" x14ac:dyDescent="0.3">
      <c r="B137" s="8"/>
      <c r="C137" s="8"/>
      <c r="D137" s="8"/>
      <c r="E137" s="8"/>
      <c r="F137" s="8"/>
      <c r="G137" s="8"/>
    </row>
    <row r="138" spans="2:7" ht="13" hidden="1" x14ac:dyDescent="0.3">
      <c r="B138" s="8"/>
      <c r="C138" s="8"/>
      <c r="D138" s="8"/>
      <c r="E138" s="8"/>
      <c r="F138" s="8"/>
      <c r="G138" s="8"/>
    </row>
    <row r="139" spans="2:7" ht="13" hidden="1" x14ac:dyDescent="0.3">
      <c r="B139" s="8"/>
      <c r="C139" s="8"/>
      <c r="D139" s="8"/>
      <c r="E139" s="8"/>
      <c r="F139" s="8"/>
      <c r="G139" s="8"/>
    </row>
    <row r="140" spans="2:7" ht="13" hidden="1" x14ac:dyDescent="0.3">
      <c r="B140" s="8"/>
      <c r="C140" s="8"/>
      <c r="D140" s="8"/>
      <c r="E140" s="8"/>
      <c r="F140" s="8"/>
      <c r="G140" s="8"/>
    </row>
    <row r="141" spans="2:7" ht="13" hidden="1" x14ac:dyDescent="0.3">
      <c r="B141" s="8"/>
      <c r="C141" s="8"/>
      <c r="D141" s="8"/>
      <c r="E141" s="8"/>
      <c r="F141" s="8"/>
      <c r="G141" s="8"/>
    </row>
    <row r="142" spans="2:7" ht="13" hidden="1" x14ac:dyDescent="0.3">
      <c r="B142" s="8"/>
      <c r="C142" s="8"/>
      <c r="D142" s="8"/>
      <c r="E142" s="8"/>
      <c r="F142" s="8"/>
      <c r="G142" s="8"/>
    </row>
    <row r="143" spans="2:7" ht="13" hidden="1" x14ac:dyDescent="0.3">
      <c r="B143" s="8"/>
      <c r="C143" s="8"/>
      <c r="D143" s="8"/>
      <c r="E143" s="8"/>
      <c r="F143" s="8"/>
      <c r="G143" s="8"/>
    </row>
    <row r="144" spans="2:7" ht="13" hidden="1" x14ac:dyDescent="0.3">
      <c r="B144" s="8"/>
      <c r="C144" s="8"/>
      <c r="D144" s="8"/>
      <c r="E144" s="8"/>
      <c r="F144" s="8"/>
      <c r="G144" s="8"/>
    </row>
    <row r="145" spans="2:7" ht="13" hidden="1" x14ac:dyDescent="0.3">
      <c r="B145" s="8"/>
      <c r="C145" s="8"/>
      <c r="D145" s="8"/>
      <c r="E145" s="8"/>
      <c r="F145" s="8"/>
      <c r="G145" s="8"/>
    </row>
    <row r="146" spans="2:7" ht="13" hidden="1" x14ac:dyDescent="0.3">
      <c r="B146" s="8"/>
      <c r="C146" s="8"/>
      <c r="D146" s="8"/>
      <c r="E146" s="8"/>
      <c r="F146" s="8"/>
      <c r="G146" s="8"/>
    </row>
    <row r="147" spans="2:7" ht="13" hidden="1" x14ac:dyDescent="0.3">
      <c r="B147" s="8"/>
      <c r="C147" s="8"/>
      <c r="D147" s="8"/>
      <c r="E147" s="8"/>
      <c r="F147" s="8"/>
      <c r="G147" s="8"/>
    </row>
    <row r="148" spans="2:7" ht="13" hidden="1" x14ac:dyDescent="0.3">
      <c r="B148" s="8"/>
      <c r="C148" s="8"/>
      <c r="D148" s="8"/>
      <c r="E148" s="8"/>
      <c r="F148" s="8"/>
      <c r="G148" s="8"/>
    </row>
    <row r="149" spans="2:7" ht="13" hidden="1" x14ac:dyDescent="0.3">
      <c r="B149" s="8"/>
      <c r="C149" s="8"/>
      <c r="D149" s="8"/>
      <c r="E149" s="8"/>
      <c r="F149" s="8"/>
      <c r="G149" s="8"/>
    </row>
    <row r="150" spans="2:7" ht="13" hidden="1" x14ac:dyDescent="0.3">
      <c r="B150" s="8"/>
      <c r="C150" s="8"/>
      <c r="D150" s="8"/>
      <c r="E150" s="8"/>
      <c r="F150" s="8"/>
      <c r="G150" s="8"/>
    </row>
    <row r="151" spans="2:7" ht="13" hidden="1" x14ac:dyDescent="0.3">
      <c r="B151" s="8"/>
      <c r="C151" s="8"/>
      <c r="D151" s="8"/>
      <c r="E151" s="8"/>
      <c r="F151" s="8"/>
      <c r="G151" s="8"/>
    </row>
    <row r="152" spans="2:7" ht="13" hidden="1" x14ac:dyDescent="0.3">
      <c r="B152" s="8"/>
      <c r="C152" s="8"/>
      <c r="D152" s="8"/>
      <c r="E152" s="8"/>
      <c r="F152" s="8"/>
      <c r="G152" s="8"/>
    </row>
    <row r="153" spans="2:7" ht="13" hidden="1" x14ac:dyDescent="0.3">
      <c r="B153" s="8"/>
      <c r="C153" s="8"/>
      <c r="D153" s="8"/>
      <c r="E153" s="8"/>
      <c r="F153" s="8"/>
      <c r="G153" s="8"/>
    </row>
    <row r="154" spans="2:7" ht="13" hidden="1" x14ac:dyDescent="0.3">
      <c r="B154" s="8"/>
      <c r="C154" s="8"/>
      <c r="D154" s="8"/>
      <c r="E154" s="8"/>
      <c r="F154" s="8"/>
      <c r="G154" s="8"/>
    </row>
    <row r="155" spans="2:7" ht="13" hidden="1" x14ac:dyDescent="0.3">
      <c r="B155" s="8"/>
      <c r="C155" s="8"/>
      <c r="D155" s="8"/>
      <c r="E155" s="8"/>
      <c r="F155" s="8"/>
      <c r="G155" s="8"/>
    </row>
    <row r="156" spans="2:7" ht="13" hidden="1" x14ac:dyDescent="0.3">
      <c r="B156" s="8"/>
      <c r="C156" s="8"/>
      <c r="D156" s="8"/>
      <c r="E156" s="8"/>
      <c r="F156" s="8"/>
      <c r="G156" s="8"/>
    </row>
    <row r="157" spans="2:7" ht="13" hidden="1" x14ac:dyDescent="0.3">
      <c r="B157" s="8"/>
      <c r="C157" s="8"/>
      <c r="D157" s="8"/>
      <c r="E157" s="8"/>
      <c r="F157" s="8"/>
      <c r="G157" s="8"/>
    </row>
    <row r="158" spans="2:7" ht="13" hidden="1" x14ac:dyDescent="0.3">
      <c r="B158" s="8"/>
      <c r="C158" s="8"/>
      <c r="D158" s="8"/>
      <c r="E158" s="8"/>
      <c r="F158" s="8"/>
      <c r="G158" s="8"/>
    </row>
    <row r="159" spans="2:7" ht="13" hidden="1" x14ac:dyDescent="0.3">
      <c r="B159" s="8"/>
      <c r="C159" s="8"/>
      <c r="D159" s="8"/>
      <c r="E159" s="8"/>
      <c r="F159" s="8"/>
      <c r="G159" s="8"/>
    </row>
    <row r="160" spans="2:7" ht="13" hidden="1" x14ac:dyDescent="0.3">
      <c r="B160" s="8"/>
      <c r="C160" s="8"/>
      <c r="D160" s="8"/>
      <c r="E160" s="8"/>
      <c r="F160" s="8"/>
      <c r="G160" s="8"/>
    </row>
    <row r="161" spans="2:7" ht="13" hidden="1" x14ac:dyDescent="0.3">
      <c r="B161" s="8"/>
      <c r="C161" s="8"/>
      <c r="D161" s="8"/>
      <c r="E161" s="8"/>
      <c r="F161" s="8"/>
      <c r="G161" s="8"/>
    </row>
    <row r="162" spans="2:7" ht="13" hidden="1" x14ac:dyDescent="0.3">
      <c r="B162" s="8"/>
      <c r="C162" s="8"/>
      <c r="D162" s="8"/>
      <c r="E162" s="8"/>
      <c r="F162" s="8"/>
      <c r="G162" s="8"/>
    </row>
    <row r="163" spans="2:7" ht="13" hidden="1" x14ac:dyDescent="0.3">
      <c r="B163" s="8"/>
      <c r="C163" s="8"/>
      <c r="D163" s="8"/>
      <c r="E163" s="8"/>
      <c r="F163" s="8"/>
      <c r="G163" s="8"/>
    </row>
    <row r="164" spans="2:7" ht="13" hidden="1" x14ac:dyDescent="0.3">
      <c r="B164" s="8"/>
      <c r="C164" s="8"/>
      <c r="D164" s="8"/>
      <c r="E164" s="8"/>
      <c r="F164" s="8"/>
      <c r="G164" s="8"/>
    </row>
    <row r="165" spans="2:7" ht="13" hidden="1" x14ac:dyDescent="0.3">
      <c r="B165" s="8"/>
      <c r="C165" s="8"/>
      <c r="D165" s="8"/>
      <c r="E165" s="8"/>
      <c r="F165" s="8"/>
      <c r="G165" s="8"/>
    </row>
    <row r="166" spans="2:7" ht="13" hidden="1" x14ac:dyDescent="0.3">
      <c r="B166" s="8"/>
      <c r="C166" s="8"/>
      <c r="D166" s="8"/>
      <c r="E166" s="8"/>
      <c r="F166" s="8"/>
      <c r="G166" s="8"/>
    </row>
    <row r="167" spans="2:7" ht="13" hidden="1" x14ac:dyDescent="0.3">
      <c r="B167" s="8"/>
      <c r="C167" s="8"/>
      <c r="D167" s="8"/>
      <c r="E167" s="8"/>
      <c r="F167" s="8"/>
      <c r="G167" s="8"/>
    </row>
    <row r="168" spans="2:7" ht="13" hidden="1" x14ac:dyDescent="0.3">
      <c r="B168" s="8"/>
      <c r="C168" s="8"/>
      <c r="D168" s="8"/>
      <c r="E168" s="8"/>
      <c r="F168" s="8"/>
      <c r="G168" s="8"/>
    </row>
    <row r="169" spans="2:7" ht="13" hidden="1" x14ac:dyDescent="0.3">
      <c r="B169" s="8"/>
      <c r="C169" s="8"/>
      <c r="D169" s="8"/>
      <c r="E169" s="8"/>
      <c r="F169" s="8"/>
      <c r="G169" s="8"/>
    </row>
    <row r="170" spans="2:7" ht="13" hidden="1" x14ac:dyDescent="0.3">
      <c r="B170" s="8"/>
      <c r="C170" s="8"/>
      <c r="D170" s="8"/>
      <c r="E170" s="8"/>
      <c r="F170" s="8"/>
      <c r="G170" s="8"/>
    </row>
    <row r="171" spans="2:7" ht="13" hidden="1" x14ac:dyDescent="0.3">
      <c r="B171" s="8"/>
      <c r="C171" s="8"/>
      <c r="D171" s="8"/>
      <c r="E171" s="8"/>
      <c r="F171" s="8"/>
      <c r="G171" s="8"/>
    </row>
    <row r="172" spans="2:7" ht="13" hidden="1" x14ac:dyDescent="0.3">
      <c r="B172" s="8"/>
      <c r="C172" s="8"/>
      <c r="D172" s="8"/>
      <c r="E172" s="8"/>
      <c r="F172" s="8"/>
      <c r="G172" s="8"/>
    </row>
    <row r="173" spans="2:7" ht="13" hidden="1" x14ac:dyDescent="0.3">
      <c r="B173" s="8"/>
      <c r="C173" s="8"/>
      <c r="D173" s="8"/>
      <c r="E173" s="8"/>
      <c r="F173" s="8"/>
      <c r="G173" s="8"/>
    </row>
    <row r="174" spans="2:7" ht="13" hidden="1" x14ac:dyDescent="0.3">
      <c r="B174" s="8"/>
      <c r="C174" s="8"/>
      <c r="D174" s="8"/>
      <c r="E174" s="8"/>
      <c r="F174" s="8"/>
      <c r="G174" s="8"/>
    </row>
    <row r="175" spans="2:7" ht="13" hidden="1" x14ac:dyDescent="0.3">
      <c r="B175" s="8"/>
      <c r="C175" s="8"/>
      <c r="D175" s="8"/>
      <c r="E175" s="8"/>
      <c r="F175" s="8"/>
      <c r="G175" s="8"/>
    </row>
    <row r="176" spans="2:7" ht="13" hidden="1" x14ac:dyDescent="0.3">
      <c r="B176" s="8"/>
      <c r="C176" s="8"/>
      <c r="D176" s="8"/>
      <c r="E176" s="8"/>
      <c r="F176" s="8"/>
      <c r="G176" s="8"/>
    </row>
    <row r="177" spans="2:7" ht="13" hidden="1" x14ac:dyDescent="0.3">
      <c r="B177" s="8"/>
      <c r="C177" s="8"/>
      <c r="D177" s="8"/>
      <c r="E177" s="8"/>
      <c r="F177" s="8"/>
      <c r="G177" s="8"/>
    </row>
    <row r="178" spans="2:7" ht="13" hidden="1" x14ac:dyDescent="0.3">
      <c r="B178" s="8"/>
      <c r="C178" s="8"/>
      <c r="D178" s="8"/>
      <c r="E178" s="8"/>
      <c r="F178" s="8"/>
      <c r="G178" s="8"/>
    </row>
    <row r="179" spans="2:7" ht="13" hidden="1" x14ac:dyDescent="0.3">
      <c r="B179" s="8"/>
      <c r="C179" s="8"/>
      <c r="D179" s="8"/>
      <c r="E179" s="8"/>
      <c r="F179" s="8"/>
      <c r="G179" s="8"/>
    </row>
    <row r="180" spans="2:7" ht="13" hidden="1" x14ac:dyDescent="0.3">
      <c r="B180" s="8"/>
      <c r="C180" s="8"/>
      <c r="D180" s="8"/>
      <c r="E180" s="8"/>
      <c r="F180" s="8"/>
      <c r="G180" s="8"/>
    </row>
    <row r="181" spans="2:7" ht="13" hidden="1" x14ac:dyDescent="0.3">
      <c r="B181" s="8"/>
      <c r="C181" s="8"/>
      <c r="D181" s="8"/>
      <c r="E181" s="8"/>
      <c r="F181" s="8"/>
      <c r="G181" s="8"/>
    </row>
    <row r="182" spans="2:7" ht="13" hidden="1" x14ac:dyDescent="0.3">
      <c r="B182" s="8"/>
      <c r="C182" s="8"/>
      <c r="D182" s="8"/>
      <c r="E182" s="8"/>
      <c r="F182" s="8"/>
      <c r="G182" s="8"/>
    </row>
    <row r="183" spans="2:7" ht="13" hidden="1" x14ac:dyDescent="0.3">
      <c r="B183" s="8"/>
      <c r="C183" s="8"/>
      <c r="D183" s="8"/>
      <c r="E183" s="8"/>
      <c r="F183" s="8"/>
      <c r="G183" s="8"/>
    </row>
    <row r="184" spans="2:7" ht="13" hidden="1" x14ac:dyDescent="0.3">
      <c r="B184" s="8"/>
      <c r="C184" s="8"/>
      <c r="D184" s="8"/>
      <c r="E184" s="8"/>
      <c r="F184" s="8"/>
      <c r="G184" s="8"/>
    </row>
    <row r="185" spans="2:7" ht="13" hidden="1" x14ac:dyDescent="0.3">
      <c r="B185" s="8"/>
      <c r="C185" s="8"/>
      <c r="D185" s="8"/>
      <c r="E185" s="8"/>
      <c r="F185" s="8"/>
      <c r="G185" s="8"/>
    </row>
    <row r="186" spans="2:7" ht="13" hidden="1" x14ac:dyDescent="0.3">
      <c r="B186" s="8"/>
      <c r="C186" s="8"/>
      <c r="D186" s="8"/>
      <c r="E186" s="8"/>
      <c r="F186" s="8"/>
      <c r="G186" s="8"/>
    </row>
    <row r="187" spans="2:7" ht="13" hidden="1" x14ac:dyDescent="0.3">
      <c r="B187" s="8"/>
      <c r="C187" s="8"/>
      <c r="D187" s="8"/>
      <c r="E187" s="8"/>
      <c r="F187" s="8"/>
      <c r="G187" s="8"/>
    </row>
    <row r="188" spans="2:7" ht="13" hidden="1" x14ac:dyDescent="0.3">
      <c r="B188" s="8"/>
      <c r="C188" s="8"/>
      <c r="D188" s="8"/>
      <c r="E188" s="8"/>
      <c r="F188" s="8"/>
      <c r="G188" s="8"/>
    </row>
    <row r="189" spans="2:7" ht="13" hidden="1" x14ac:dyDescent="0.3">
      <c r="B189" s="8"/>
      <c r="C189" s="8"/>
      <c r="D189" s="8"/>
      <c r="E189" s="8"/>
      <c r="F189" s="8"/>
      <c r="G189" s="8"/>
    </row>
    <row r="190" spans="2:7" ht="13" hidden="1" x14ac:dyDescent="0.3">
      <c r="B190" s="8"/>
      <c r="C190" s="8"/>
      <c r="D190" s="8"/>
      <c r="E190" s="8"/>
      <c r="F190" s="8"/>
      <c r="G190" s="8"/>
    </row>
    <row r="191" spans="2:7" ht="13" hidden="1" x14ac:dyDescent="0.3">
      <c r="B191" s="8"/>
      <c r="C191" s="8"/>
      <c r="D191" s="8"/>
      <c r="E191" s="8"/>
      <c r="F191" s="8"/>
      <c r="G191" s="8"/>
    </row>
    <row r="192" spans="2:7" ht="13" hidden="1" x14ac:dyDescent="0.3">
      <c r="B192" s="8"/>
      <c r="C192" s="8"/>
      <c r="D192" s="8"/>
      <c r="E192" s="8"/>
      <c r="F192" s="8"/>
      <c r="G192" s="8"/>
    </row>
    <row r="193" spans="2:7" ht="13" hidden="1" x14ac:dyDescent="0.3">
      <c r="B193" s="8"/>
      <c r="C193" s="8"/>
      <c r="D193" s="8"/>
      <c r="E193" s="8"/>
      <c r="F193" s="8"/>
      <c r="G193" s="8"/>
    </row>
    <row r="194" spans="2:7" ht="13" hidden="1" x14ac:dyDescent="0.3">
      <c r="B194" s="8"/>
      <c r="C194" s="8"/>
      <c r="D194" s="8"/>
      <c r="E194" s="8"/>
      <c r="F194" s="8"/>
      <c r="G194" s="8"/>
    </row>
    <row r="195" spans="2:7" ht="13" hidden="1" x14ac:dyDescent="0.3">
      <c r="B195" s="8"/>
      <c r="C195" s="8"/>
      <c r="D195" s="8"/>
      <c r="E195" s="8"/>
      <c r="F195" s="8"/>
      <c r="G195" s="8"/>
    </row>
    <row r="196" spans="2:7" ht="13" hidden="1" x14ac:dyDescent="0.3">
      <c r="B196" s="8"/>
      <c r="C196" s="8"/>
      <c r="D196" s="8"/>
      <c r="E196" s="8"/>
      <c r="F196" s="8"/>
      <c r="G196" s="8"/>
    </row>
    <row r="197" spans="2:7" ht="13" hidden="1" x14ac:dyDescent="0.3">
      <c r="B197" s="8"/>
      <c r="C197" s="8"/>
      <c r="D197" s="8"/>
      <c r="E197" s="8"/>
      <c r="F197" s="8"/>
      <c r="G197" s="8"/>
    </row>
    <row r="198" spans="2:7" ht="13" hidden="1" x14ac:dyDescent="0.3">
      <c r="B198" s="8"/>
      <c r="C198" s="8"/>
      <c r="D198" s="8"/>
      <c r="E198" s="8"/>
      <c r="F198" s="8"/>
      <c r="G198" s="8"/>
    </row>
    <row r="199" spans="2:7" ht="13" hidden="1" x14ac:dyDescent="0.3">
      <c r="B199" s="8"/>
      <c r="C199" s="8"/>
      <c r="D199" s="8"/>
      <c r="E199" s="8"/>
      <c r="F199" s="8"/>
      <c r="G199" s="8"/>
    </row>
    <row r="200" spans="2:7" ht="13" hidden="1" x14ac:dyDescent="0.3">
      <c r="B200" s="8"/>
      <c r="C200" s="8"/>
      <c r="D200" s="8"/>
      <c r="E200" s="8"/>
      <c r="F200" s="8"/>
      <c r="G200" s="8"/>
    </row>
    <row r="201" spans="2:7" ht="13" hidden="1" x14ac:dyDescent="0.3">
      <c r="B201" s="8"/>
      <c r="C201" s="8"/>
      <c r="D201" s="8"/>
      <c r="E201" s="8"/>
      <c r="F201" s="8"/>
      <c r="G201" s="8"/>
    </row>
    <row r="202" spans="2:7" ht="13" hidden="1" x14ac:dyDescent="0.3">
      <c r="B202" s="8"/>
      <c r="C202" s="8"/>
      <c r="D202" s="8"/>
      <c r="E202" s="8"/>
      <c r="F202" s="8"/>
      <c r="G202" s="8"/>
    </row>
    <row r="203" spans="2:7" ht="13" hidden="1" x14ac:dyDescent="0.3">
      <c r="B203" s="8"/>
      <c r="C203" s="8"/>
      <c r="D203" s="8"/>
      <c r="E203" s="8"/>
      <c r="F203" s="8"/>
      <c r="G203" s="8"/>
    </row>
    <row r="204" spans="2:7" ht="13" hidden="1" x14ac:dyDescent="0.3">
      <c r="B204" s="8"/>
      <c r="C204" s="8"/>
      <c r="D204" s="8"/>
      <c r="E204" s="8"/>
      <c r="F204" s="8"/>
      <c r="G204" s="8"/>
    </row>
    <row r="205" spans="2:7" ht="13" hidden="1" x14ac:dyDescent="0.3">
      <c r="B205" s="8"/>
      <c r="C205" s="8"/>
      <c r="D205" s="8"/>
      <c r="E205" s="8"/>
      <c r="F205" s="8"/>
      <c r="G205" s="8"/>
    </row>
    <row r="206" spans="2:7" ht="13" hidden="1" x14ac:dyDescent="0.3">
      <c r="B206" s="8"/>
      <c r="C206" s="8"/>
      <c r="D206" s="8"/>
      <c r="E206" s="8"/>
      <c r="F206" s="8"/>
      <c r="G206" s="8"/>
    </row>
    <row r="207" spans="2:7" ht="13" hidden="1" x14ac:dyDescent="0.3">
      <c r="B207" s="8"/>
      <c r="C207" s="8"/>
      <c r="D207" s="8"/>
      <c r="E207" s="8"/>
      <c r="F207" s="8"/>
      <c r="G207" s="8"/>
    </row>
    <row r="208" spans="2:7" ht="13" hidden="1" x14ac:dyDescent="0.3">
      <c r="B208" s="8"/>
      <c r="C208" s="8"/>
      <c r="D208" s="8"/>
      <c r="E208" s="8"/>
      <c r="F208" s="8"/>
      <c r="G208" s="8"/>
    </row>
    <row r="209" spans="2:7" ht="13" hidden="1" x14ac:dyDescent="0.3">
      <c r="B209" s="8"/>
      <c r="C209" s="8"/>
      <c r="D209" s="8"/>
      <c r="E209" s="8"/>
      <c r="F209" s="8"/>
      <c r="G209" s="8"/>
    </row>
    <row r="210" spans="2:7" ht="13" hidden="1" x14ac:dyDescent="0.3">
      <c r="B210" s="8"/>
      <c r="C210" s="8"/>
      <c r="D210" s="8"/>
      <c r="E210" s="8"/>
      <c r="F210" s="8"/>
      <c r="G210" s="8"/>
    </row>
    <row r="211" spans="2:7" ht="13" hidden="1" x14ac:dyDescent="0.3">
      <c r="B211" s="8"/>
      <c r="C211" s="8"/>
      <c r="D211" s="8"/>
      <c r="E211" s="8"/>
      <c r="F211" s="8"/>
      <c r="G211" s="8"/>
    </row>
    <row r="212" spans="2:7" ht="13" hidden="1" x14ac:dyDescent="0.3">
      <c r="B212" s="8"/>
      <c r="C212" s="8"/>
      <c r="D212" s="8"/>
      <c r="E212" s="8"/>
      <c r="F212" s="8"/>
      <c r="G212" s="8"/>
    </row>
    <row r="213" spans="2:7" ht="13" hidden="1" x14ac:dyDescent="0.3">
      <c r="B213" s="8"/>
      <c r="C213" s="8"/>
      <c r="D213" s="8"/>
      <c r="E213" s="8"/>
      <c r="F213" s="8"/>
      <c r="G213" s="8"/>
    </row>
    <row r="214" spans="2:7" ht="13" hidden="1" x14ac:dyDescent="0.3">
      <c r="B214" s="8"/>
      <c r="C214" s="8"/>
      <c r="D214" s="8"/>
      <c r="E214" s="8"/>
      <c r="F214" s="8"/>
      <c r="G214" s="8"/>
    </row>
    <row r="215" spans="2:7" ht="13" hidden="1" x14ac:dyDescent="0.3">
      <c r="B215" s="8"/>
      <c r="C215" s="8"/>
      <c r="D215" s="8"/>
      <c r="E215" s="8"/>
      <c r="F215" s="8"/>
      <c r="G215" s="8"/>
    </row>
    <row r="216" spans="2:7" ht="13" hidden="1" x14ac:dyDescent="0.3">
      <c r="B216" s="8"/>
      <c r="C216" s="8"/>
      <c r="D216" s="8"/>
      <c r="E216" s="8"/>
      <c r="F216" s="8"/>
      <c r="G216" s="8"/>
    </row>
    <row r="217" spans="2:7" ht="13" hidden="1" x14ac:dyDescent="0.3">
      <c r="B217" s="8"/>
      <c r="C217" s="8"/>
      <c r="D217" s="8"/>
      <c r="E217" s="8"/>
      <c r="F217" s="8"/>
      <c r="G217" s="8"/>
    </row>
    <row r="218" spans="2:7" ht="13" hidden="1" x14ac:dyDescent="0.3">
      <c r="B218" s="8"/>
      <c r="C218" s="8"/>
      <c r="D218" s="8"/>
      <c r="E218" s="8"/>
      <c r="F218" s="8"/>
      <c r="G218" s="8"/>
    </row>
    <row r="219" spans="2:7" ht="13" hidden="1" x14ac:dyDescent="0.3">
      <c r="B219" s="8"/>
      <c r="C219" s="8"/>
      <c r="D219" s="8"/>
      <c r="E219" s="8"/>
      <c r="F219" s="8"/>
      <c r="G219" s="8"/>
    </row>
    <row r="220" spans="2:7" ht="13" hidden="1" x14ac:dyDescent="0.3">
      <c r="B220" s="8"/>
      <c r="C220" s="8"/>
      <c r="D220" s="8"/>
      <c r="E220" s="8"/>
      <c r="F220" s="8"/>
      <c r="G220" s="8"/>
    </row>
    <row r="221" spans="2:7" ht="13" hidden="1" x14ac:dyDescent="0.3">
      <c r="B221" s="8"/>
      <c r="C221" s="8"/>
      <c r="D221" s="8"/>
      <c r="E221" s="8"/>
      <c r="F221" s="8"/>
      <c r="G221" s="8"/>
    </row>
    <row r="222" spans="2:7" ht="13" hidden="1" x14ac:dyDescent="0.3">
      <c r="B222" s="8"/>
      <c r="C222" s="8"/>
      <c r="D222" s="8"/>
      <c r="E222" s="8"/>
      <c r="F222" s="8"/>
      <c r="G222" s="8"/>
    </row>
    <row r="223" spans="2:7" ht="13" hidden="1" x14ac:dyDescent="0.3">
      <c r="B223" s="8"/>
      <c r="C223" s="8"/>
      <c r="D223" s="8"/>
      <c r="E223" s="8"/>
      <c r="F223" s="8"/>
      <c r="G223" s="8"/>
    </row>
    <row r="224" spans="2:7" ht="13" hidden="1" x14ac:dyDescent="0.3">
      <c r="B224" s="8"/>
      <c r="C224" s="8"/>
      <c r="D224" s="8"/>
      <c r="E224" s="8"/>
      <c r="F224" s="8"/>
      <c r="G224" s="8"/>
    </row>
    <row r="225" spans="2:7" ht="13" hidden="1" x14ac:dyDescent="0.3">
      <c r="B225" s="8"/>
      <c r="C225" s="8"/>
      <c r="D225" s="8"/>
      <c r="E225" s="8"/>
      <c r="F225" s="8"/>
      <c r="G225" s="8"/>
    </row>
    <row r="226" spans="2:7" ht="13" hidden="1" x14ac:dyDescent="0.3">
      <c r="B226" s="8"/>
      <c r="C226" s="8"/>
      <c r="D226" s="8"/>
      <c r="E226" s="8"/>
      <c r="F226" s="8"/>
      <c r="G226" s="8"/>
    </row>
    <row r="227" spans="2:7" ht="13" hidden="1" x14ac:dyDescent="0.3">
      <c r="B227" s="8"/>
      <c r="C227" s="8"/>
      <c r="D227" s="8"/>
      <c r="E227" s="8"/>
      <c r="F227" s="8"/>
      <c r="G227" s="8"/>
    </row>
    <row r="228" spans="2:7" ht="13" hidden="1" x14ac:dyDescent="0.3">
      <c r="B228" s="8"/>
      <c r="C228" s="8"/>
      <c r="D228" s="8"/>
      <c r="E228" s="8"/>
      <c r="F228" s="8"/>
      <c r="G228" s="8"/>
    </row>
    <row r="229" spans="2:7" ht="13" hidden="1" x14ac:dyDescent="0.3">
      <c r="B229" s="8"/>
      <c r="C229" s="8"/>
      <c r="D229" s="8"/>
      <c r="E229" s="8"/>
      <c r="F229" s="8"/>
      <c r="G229" s="8"/>
    </row>
    <row r="230" spans="2:7" ht="13" hidden="1" x14ac:dyDescent="0.3">
      <c r="B230" s="8"/>
      <c r="C230" s="8"/>
      <c r="D230" s="8"/>
      <c r="E230" s="8"/>
      <c r="F230" s="8"/>
      <c r="G230" s="8"/>
    </row>
    <row r="231" spans="2:7" ht="13" hidden="1" x14ac:dyDescent="0.3">
      <c r="B231" s="8"/>
      <c r="C231" s="8"/>
      <c r="D231" s="8"/>
      <c r="E231" s="8"/>
      <c r="F231" s="8"/>
      <c r="G231" s="8"/>
    </row>
    <row r="232" spans="2:7" ht="13" hidden="1" x14ac:dyDescent="0.3">
      <c r="B232" s="8"/>
      <c r="C232" s="8"/>
      <c r="D232" s="8"/>
      <c r="E232" s="8"/>
      <c r="F232" s="8"/>
      <c r="G232" s="8"/>
    </row>
    <row r="233" spans="2:7" ht="13" hidden="1" x14ac:dyDescent="0.3">
      <c r="B233" s="8"/>
      <c r="C233" s="8"/>
      <c r="D233" s="8"/>
      <c r="E233" s="8"/>
      <c r="F233" s="8"/>
      <c r="G233" s="8"/>
    </row>
    <row r="234" spans="2:7" ht="13" hidden="1" x14ac:dyDescent="0.3">
      <c r="B234" s="8"/>
      <c r="C234" s="8"/>
      <c r="D234" s="8"/>
      <c r="E234" s="8"/>
      <c r="F234" s="8"/>
      <c r="G234" s="8"/>
    </row>
    <row r="235" spans="2:7" ht="13" hidden="1" x14ac:dyDescent="0.3">
      <c r="B235" s="8"/>
      <c r="C235" s="8"/>
      <c r="D235" s="8"/>
      <c r="E235" s="8"/>
      <c r="F235" s="8"/>
      <c r="G235" s="8"/>
    </row>
    <row r="236" spans="2:7" ht="13" hidden="1" x14ac:dyDescent="0.3">
      <c r="B236" s="8"/>
      <c r="C236" s="8"/>
      <c r="D236" s="8"/>
      <c r="E236" s="8"/>
      <c r="F236" s="8"/>
      <c r="G236" s="8"/>
    </row>
    <row r="237" spans="2:7" ht="13" hidden="1" x14ac:dyDescent="0.3">
      <c r="B237" s="8"/>
      <c r="C237" s="8"/>
      <c r="D237" s="8"/>
      <c r="E237" s="8"/>
      <c r="F237" s="8"/>
      <c r="G237" s="8"/>
    </row>
    <row r="238" spans="2:7" ht="13" hidden="1" x14ac:dyDescent="0.3">
      <c r="B238" s="8"/>
      <c r="C238" s="8"/>
      <c r="D238" s="8"/>
      <c r="E238" s="8"/>
      <c r="F238" s="8"/>
      <c r="G238" s="8"/>
    </row>
    <row r="239" spans="2:7" ht="13" hidden="1" x14ac:dyDescent="0.3">
      <c r="B239" s="8"/>
      <c r="C239" s="8"/>
      <c r="D239" s="8"/>
      <c r="E239" s="8"/>
      <c r="F239" s="8"/>
      <c r="G239" s="8"/>
    </row>
    <row r="240" spans="2:7" ht="13" hidden="1" x14ac:dyDescent="0.3">
      <c r="B240" s="8"/>
      <c r="C240" s="8"/>
      <c r="D240" s="8"/>
      <c r="E240" s="8"/>
      <c r="F240" s="8"/>
      <c r="G240" s="8"/>
    </row>
    <row r="241" spans="2:7" ht="13" hidden="1" x14ac:dyDescent="0.3">
      <c r="B241" s="8"/>
      <c r="C241" s="8"/>
      <c r="D241" s="8"/>
      <c r="E241" s="8"/>
      <c r="F241" s="8"/>
      <c r="G241" s="8"/>
    </row>
    <row r="242" spans="2:7" ht="13" hidden="1" x14ac:dyDescent="0.3">
      <c r="B242" s="8"/>
      <c r="C242" s="8"/>
      <c r="D242" s="8"/>
      <c r="E242" s="8"/>
      <c r="F242" s="8"/>
      <c r="G242" s="8"/>
    </row>
    <row r="243" spans="2:7" ht="13" hidden="1" x14ac:dyDescent="0.3">
      <c r="B243" s="8"/>
      <c r="C243" s="8"/>
      <c r="D243" s="8"/>
      <c r="E243" s="8"/>
      <c r="F243" s="8"/>
      <c r="G243" s="8"/>
    </row>
    <row r="244" spans="2:7" ht="13" hidden="1" x14ac:dyDescent="0.3">
      <c r="B244" s="8"/>
      <c r="C244" s="8"/>
      <c r="D244" s="8"/>
      <c r="E244" s="8"/>
      <c r="F244" s="8"/>
      <c r="G244" s="8"/>
    </row>
    <row r="245" spans="2:7" ht="13" hidden="1" x14ac:dyDescent="0.3">
      <c r="B245" s="8"/>
      <c r="C245" s="8"/>
      <c r="D245" s="8"/>
      <c r="E245" s="8"/>
      <c r="F245" s="8"/>
      <c r="G245" s="8"/>
    </row>
    <row r="246" spans="2:7" ht="13" hidden="1" x14ac:dyDescent="0.3">
      <c r="B246" s="8"/>
      <c r="C246" s="8"/>
      <c r="D246" s="8"/>
      <c r="E246" s="8"/>
      <c r="F246" s="8"/>
      <c r="G246" s="8"/>
    </row>
    <row r="247" spans="2:7" ht="13" hidden="1" x14ac:dyDescent="0.3">
      <c r="B247" s="8"/>
      <c r="C247" s="8"/>
      <c r="D247" s="8"/>
      <c r="E247" s="8"/>
      <c r="F247" s="8"/>
      <c r="G247" s="8"/>
    </row>
    <row r="248" spans="2:7" ht="13" hidden="1" x14ac:dyDescent="0.3">
      <c r="B248" s="8"/>
      <c r="C248" s="8"/>
      <c r="D248" s="8"/>
      <c r="E248" s="8"/>
      <c r="F248" s="8"/>
      <c r="G248" s="8"/>
    </row>
    <row r="249" spans="2:7" ht="13" hidden="1" x14ac:dyDescent="0.3">
      <c r="B249" s="8"/>
      <c r="C249" s="8"/>
      <c r="D249" s="8"/>
      <c r="E249" s="8"/>
      <c r="F249" s="8"/>
      <c r="G249" s="8"/>
    </row>
    <row r="250" spans="2:7" ht="13" hidden="1" x14ac:dyDescent="0.3">
      <c r="B250" s="8"/>
      <c r="C250" s="8"/>
      <c r="D250" s="8"/>
      <c r="E250" s="8"/>
      <c r="F250" s="8"/>
      <c r="G250" s="8"/>
    </row>
    <row r="251" spans="2:7" ht="13" hidden="1" x14ac:dyDescent="0.3">
      <c r="B251" s="8"/>
      <c r="C251" s="8"/>
      <c r="D251" s="8"/>
      <c r="E251" s="8"/>
      <c r="F251" s="8"/>
      <c r="G251" s="8"/>
    </row>
    <row r="252" spans="2:7" ht="13" hidden="1" x14ac:dyDescent="0.3">
      <c r="B252" s="8"/>
      <c r="C252" s="8"/>
      <c r="D252" s="8"/>
      <c r="E252" s="8"/>
      <c r="F252" s="8"/>
      <c r="G252" s="8"/>
    </row>
    <row r="253" spans="2:7" ht="13" hidden="1" x14ac:dyDescent="0.3">
      <c r="B253" s="8"/>
      <c r="C253" s="8"/>
      <c r="D253" s="8"/>
      <c r="E253" s="8"/>
      <c r="F253" s="8"/>
      <c r="G253" s="8"/>
    </row>
    <row r="254" spans="2:7" ht="13" hidden="1" x14ac:dyDescent="0.3">
      <c r="B254" s="8"/>
      <c r="C254" s="8"/>
      <c r="D254" s="8"/>
      <c r="E254" s="8"/>
      <c r="F254" s="8"/>
      <c r="G254" s="8"/>
    </row>
    <row r="255" spans="2:7" ht="13" hidden="1" x14ac:dyDescent="0.3">
      <c r="B255" s="8"/>
      <c r="C255" s="8"/>
      <c r="D255" s="8"/>
      <c r="E255" s="8"/>
      <c r="F255" s="8"/>
      <c r="G255" s="8"/>
    </row>
    <row r="256" spans="2:7" ht="13" hidden="1" x14ac:dyDescent="0.3">
      <c r="B256" s="8"/>
      <c r="C256" s="8"/>
      <c r="D256" s="8"/>
      <c r="E256" s="8"/>
      <c r="F256" s="8"/>
      <c r="G256" s="8"/>
    </row>
    <row r="257" spans="2:7" ht="13" hidden="1" x14ac:dyDescent="0.3">
      <c r="B257" s="8"/>
      <c r="C257" s="8"/>
      <c r="D257" s="8"/>
      <c r="E257" s="8"/>
      <c r="F257" s="8"/>
      <c r="G257" s="8"/>
    </row>
    <row r="258" spans="2:7" ht="13" hidden="1" x14ac:dyDescent="0.3">
      <c r="B258" s="8"/>
      <c r="C258" s="8"/>
      <c r="D258" s="8"/>
      <c r="E258" s="8"/>
      <c r="F258" s="8"/>
      <c r="G258" s="8"/>
    </row>
    <row r="259" spans="2:7" ht="13" hidden="1" x14ac:dyDescent="0.3">
      <c r="B259" s="8"/>
      <c r="C259" s="8"/>
      <c r="D259" s="8"/>
      <c r="E259" s="8"/>
      <c r="F259" s="8"/>
      <c r="G259" s="8"/>
    </row>
    <row r="260" spans="2:7" ht="13" hidden="1" x14ac:dyDescent="0.3">
      <c r="B260" s="8"/>
      <c r="C260" s="8"/>
      <c r="D260" s="8"/>
      <c r="E260" s="8"/>
      <c r="F260" s="8"/>
      <c r="G260" s="8"/>
    </row>
    <row r="261" spans="2:7" ht="13" hidden="1" x14ac:dyDescent="0.3">
      <c r="B261" s="8"/>
      <c r="C261" s="8"/>
      <c r="D261" s="8"/>
      <c r="E261" s="8"/>
      <c r="F261" s="8"/>
      <c r="G261" s="8"/>
    </row>
    <row r="262" spans="2:7" ht="13" hidden="1" x14ac:dyDescent="0.3">
      <c r="B262" s="8"/>
      <c r="C262" s="8"/>
      <c r="D262" s="8"/>
      <c r="E262" s="8"/>
      <c r="F262" s="8"/>
      <c r="G262" s="8"/>
    </row>
    <row r="263" spans="2:7" ht="13" hidden="1" x14ac:dyDescent="0.3">
      <c r="B263" s="8"/>
      <c r="C263" s="8"/>
      <c r="D263" s="8"/>
      <c r="E263" s="8"/>
      <c r="F263" s="8"/>
      <c r="G263" s="8"/>
    </row>
    <row r="264" spans="2:7" ht="13" hidden="1" x14ac:dyDescent="0.3">
      <c r="B264" s="8"/>
      <c r="C264" s="8"/>
      <c r="D264" s="8"/>
      <c r="E264" s="8"/>
      <c r="F264" s="8"/>
      <c r="G264" s="8"/>
    </row>
    <row r="265" spans="2:7" ht="13" hidden="1" x14ac:dyDescent="0.3">
      <c r="B265" s="8"/>
      <c r="C265" s="8"/>
      <c r="D265" s="8"/>
      <c r="E265" s="8"/>
      <c r="F265" s="8"/>
      <c r="G265" s="8"/>
    </row>
    <row r="266" spans="2:7" ht="13" hidden="1" x14ac:dyDescent="0.3">
      <c r="B266" s="8"/>
      <c r="C266" s="8"/>
      <c r="D266" s="8"/>
      <c r="E266" s="8"/>
      <c r="F266" s="8"/>
      <c r="G266" s="8"/>
    </row>
    <row r="267" spans="2:7" ht="13" hidden="1" x14ac:dyDescent="0.3">
      <c r="B267" s="8"/>
      <c r="C267" s="8"/>
      <c r="D267" s="8"/>
      <c r="E267" s="8"/>
      <c r="F267" s="8"/>
      <c r="G267" s="8"/>
    </row>
    <row r="268" spans="2:7" ht="13" hidden="1" x14ac:dyDescent="0.3">
      <c r="B268" s="8"/>
      <c r="C268" s="8"/>
      <c r="D268" s="8"/>
      <c r="E268" s="8"/>
      <c r="F268" s="8"/>
      <c r="G268" s="8"/>
    </row>
    <row r="269" spans="2:7" ht="13" hidden="1" x14ac:dyDescent="0.3">
      <c r="B269" s="8"/>
      <c r="C269" s="8"/>
      <c r="D269" s="8"/>
      <c r="E269" s="8"/>
      <c r="F269" s="8"/>
      <c r="G269" s="8"/>
    </row>
    <row r="270" spans="2:7" ht="13" hidden="1" x14ac:dyDescent="0.3">
      <c r="B270" s="8"/>
      <c r="C270" s="8"/>
      <c r="D270" s="8"/>
      <c r="E270" s="8"/>
      <c r="F270" s="8"/>
      <c r="G270" s="8"/>
    </row>
    <row r="271" spans="2:7" ht="13" hidden="1" x14ac:dyDescent="0.3">
      <c r="B271" s="8"/>
      <c r="C271" s="8"/>
      <c r="D271" s="8"/>
      <c r="E271" s="8"/>
      <c r="F271" s="8"/>
      <c r="G271" s="8"/>
    </row>
    <row r="272" spans="2:7" ht="13" hidden="1" x14ac:dyDescent="0.3">
      <c r="B272" s="8"/>
      <c r="C272" s="8"/>
      <c r="D272" s="8"/>
      <c r="E272" s="8"/>
      <c r="F272" s="8"/>
      <c r="G272" s="8"/>
    </row>
    <row r="273" spans="2:7" ht="13" hidden="1" x14ac:dyDescent="0.3">
      <c r="B273" s="8"/>
      <c r="C273" s="8"/>
      <c r="D273" s="8"/>
      <c r="E273" s="8"/>
      <c r="F273" s="8"/>
      <c r="G273" s="8"/>
    </row>
    <row r="274" spans="2:7" ht="13" hidden="1" x14ac:dyDescent="0.3">
      <c r="B274" s="8"/>
      <c r="C274" s="8"/>
      <c r="D274" s="8"/>
      <c r="E274" s="8"/>
      <c r="F274" s="8"/>
      <c r="G274" s="8"/>
    </row>
    <row r="275" spans="2:7" ht="13" hidden="1" x14ac:dyDescent="0.3">
      <c r="B275" s="8"/>
      <c r="C275" s="8"/>
      <c r="D275" s="8"/>
      <c r="E275" s="8"/>
      <c r="F275" s="8"/>
      <c r="G275" s="8"/>
    </row>
    <row r="276" spans="2:7" ht="13" hidden="1" x14ac:dyDescent="0.3">
      <c r="B276" s="8"/>
      <c r="C276" s="8"/>
      <c r="D276" s="8"/>
      <c r="E276" s="8"/>
      <c r="F276" s="8"/>
      <c r="G276" s="8"/>
    </row>
    <row r="277" spans="2:7" ht="13" hidden="1" x14ac:dyDescent="0.3">
      <c r="B277" s="8"/>
      <c r="C277" s="8"/>
      <c r="D277" s="8"/>
      <c r="E277" s="8"/>
      <c r="F277" s="8"/>
      <c r="G277" s="8"/>
    </row>
    <row r="278" spans="2:7" ht="13" hidden="1" x14ac:dyDescent="0.3">
      <c r="B278" s="8"/>
      <c r="C278" s="8"/>
      <c r="D278" s="8"/>
      <c r="E278" s="8"/>
      <c r="F278" s="8"/>
      <c r="G278" s="8"/>
    </row>
    <row r="279" spans="2:7" ht="13" hidden="1" x14ac:dyDescent="0.3">
      <c r="B279" s="8"/>
      <c r="C279" s="8"/>
      <c r="D279" s="8"/>
      <c r="E279" s="8"/>
      <c r="F279" s="8"/>
      <c r="G279" s="8"/>
    </row>
    <row r="280" spans="2:7" ht="13" hidden="1" x14ac:dyDescent="0.3">
      <c r="B280" s="8"/>
      <c r="C280" s="8"/>
      <c r="D280" s="8"/>
      <c r="E280" s="8"/>
      <c r="F280" s="8"/>
      <c r="G280" s="8"/>
    </row>
    <row r="281" spans="2:7" ht="13" hidden="1" x14ac:dyDescent="0.3">
      <c r="B281" s="8"/>
      <c r="C281" s="8"/>
      <c r="D281" s="8"/>
      <c r="E281" s="8"/>
      <c r="F281" s="8"/>
      <c r="G281" s="8"/>
    </row>
    <row r="282" spans="2:7" ht="13" hidden="1" x14ac:dyDescent="0.3">
      <c r="B282" s="8"/>
      <c r="C282" s="8"/>
      <c r="D282" s="8"/>
      <c r="E282" s="8"/>
      <c r="F282" s="8"/>
      <c r="G282" s="8"/>
    </row>
    <row r="283" spans="2:7" ht="13" hidden="1" x14ac:dyDescent="0.3">
      <c r="B283" s="8"/>
      <c r="C283" s="8"/>
      <c r="D283" s="8"/>
      <c r="E283" s="8"/>
      <c r="F283" s="8"/>
      <c r="G283" s="8"/>
    </row>
    <row r="284" spans="2:7" ht="13" hidden="1" x14ac:dyDescent="0.3">
      <c r="B284" s="8"/>
      <c r="C284" s="8"/>
      <c r="D284" s="8"/>
      <c r="E284" s="8"/>
      <c r="F284" s="8"/>
      <c r="G284" s="8"/>
    </row>
    <row r="285" spans="2:7" ht="13" hidden="1" x14ac:dyDescent="0.3">
      <c r="B285" s="8"/>
      <c r="C285" s="8"/>
      <c r="D285" s="8"/>
      <c r="E285" s="8"/>
      <c r="F285" s="8"/>
      <c r="G285" s="8"/>
    </row>
    <row r="286" spans="2:7" ht="13" hidden="1" x14ac:dyDescent="0.3">
      <c r="B286" s="8"/>
      <c r="C286" s="8"/>
      <c r="D286" s="8"/>
      <c r="E286" s="8"/>
      <c r="F286" s="8"/>
      <c r="G286" s="8"/>
    </row>
    <row r="287" spans="2:7" ht="13" hidden="1" x14ac:dyDescent="0.3">
      <c r="B287" s="8"/>
      <c r="C287" s="8"/>
      <c r="D287" s="8"/>
      <c r="E287" s="8"/>
      <c r="F287" s="8"/>
      <c r="G287" s="8"/>
    </row>
    <row r="288" spans="2:7" ht="13" hidden="1" x14ac:dyDescent="0.3">
      <c r="B288" s="8"/>
      <c r="C288" s="8"/>
      <c r="D288" s="8"/>
      <c r="E288" s="8"/>
      <c r="F288" s="8"/>
      <c r="G288" s="8"/>
    </row>
    <row r="289" spans="2:7" ht="13" hidden="1" x14ac:dyDescent="0.3">
      <c r="B289" s="8"/>
      <c r="C289" s="8"/>
      <c r="D289" s="8"/>
      <c r="E289" s="8"/>
      <c r="F289" s="8"/>
      <c r="G289" s="8"/>
    </row>
    <row r="290" spans="2:7" ht="13" hidden="1" x14ac:dyDescent="0.3">
      <c r="B290" s="8"/>
      <c r="C290" s="8"/>
      <c r="D290" s="8"/>
      <c r="E290" s="8"/>
      <c r="F290" s="8"/>
      <c r="G290" s="8"/>
    </row>
    <row r="291" spans="2:7" ht="13" hidden="1" x14ac:dyDescent="0.3">
      <c r="B291" s="8"/>
      <c r="C291" s="8"/>
      <c r="D291" s="8"/>
      <c r="E291" s="8"/>
      <c r="F291" s="8"/>
      <c r="G291" s="8"/>
    </row>
    <row r="292" spans="2:7" ht="13" hidden="1" x14ac:dyDescent="0.3">
      <c r="B292" s="8"/>
      <c r="C292" s="8"/>
      <c r="D292" s="8"/>
      <c r="E292" s="8"/>
      <c r="F292" s="8"/>
      <c r="G292" s="8"/>
    </row>
    <row r="293" spans="2:7" ht="13" hidden="1" x14ac:dyDescent="0.3">
      <c r="B293" s="8"/>
      <c r="C293" s="8"/>
      <c r="D293" s="8"/>
      <c r="E293" s="8"/>
      <c r="F293" s="8"/>
      <c r="G293" s="8"/>
    </row>
    <row r="294" spans="2:7" ht="13" hidden="1" x14ac:dyDescent="0.3">
      <c r="B294" s="8"/>
      <c r="C294" s="8"/>
      <c r="D294" s="8"/>
      <c r="E294" s="8"/>
      <c r="F294" s="8"/>
      <c r="G294" s="8"/>
    </row>
    <row r="295" spans="2:7" ht="13" hidden="1" x14ac:dyDescent="0.3">
      <c r="B295" s="8"/>
      <c r="C295" s="8"/>
      <c r="D295" s="8"/>
      <c r="E295" s="8"/>
      <c r="F295" s="8"/>
      <c r="G295" s="8"/>
    </row>
    <row r="296" spans="2:7" ht="13" hidden="1" x14ac:dyDescent="0.3">
      <c r="B296" s="8"/>
      <c r="C296" s="8"/>
      <c r="D296" s="8"/>
      <c r="E296" s="8"/>
      <c r="F296" s="8"/>
      <c r="G296" s="8"/>
    </row>
    <row r="297" spans="2:7" ht="13" hidden="1" x14ac:dyDescent="0.3">
      <c r="B297" s="8"/>
      <c r="C297" s="8"/>
      <c r="D297" s="8"/>
      <c r="E297" s="8"/>
      <c r="F297" s="8"/>
      <c r="G297" s="8"/>
    </row>
    <row r="298" spans="2:7" ht="13" hidden="1" x14ac:dyDescent="0.3">
      <c r="B298" s="8"/>
      <c r="C298" s="8"/>
      <c r="D298" s="8"/>
      <c r="E298" s="8"/>
      <c r="F298" s="8"/>
      <c r="G298" s="8"/>
    </row>
    <row r="299" spans="2:7" ht="13" hidden="1" x14ac:dyDescent="0.3">
      <c r="B299" s="8"/>
      <c r="C299" s="8"/>
      <c r="D299" s="8"/>
      <c r="E299" s="8"/>
      <c r="F299" s="8"/>
      <c r="G299" s="8"/>
    </row>
    <row r="300" spans="2:7" ht="13" hidden="1" x14ac:dyDescent="0.3">
      <c r="B300" s="8"/>
      <c r="C300" s="8"/>
      <c r="D300" s="8"/>
      <c r="E300" s="8"/>
      <c r="F300" s="8"/>
      <c r="G300" s="8"/>
    </row>
    <row r="301" spans="2:7" ht="13" hidden="1" x14ac:dyDescent="0.3">
      <c r="B301" s="8"/>
      <c r="C301" s="8"/>
      <c r="D301" s="8"/>
      <c r="E301" s="8"/>
      <c r="F301" s="8"/>
      <c r="G301" s="8"/>
    </row>
    <row r="302" spans="2:7" ht="13" hidden="1" x14ac:dyDescent="0.3">
      <c r="B302" s="8"/>
      <c r="C302" s="8"/>
      <c r="D302" s="8"/>
      <c r="E302" s="8"/>
      <c r="F302" s="8"/>
      <c r="G302" s="8"/>
    </row>
    <row r="303" spans="2:7" ht="13" hidden="1" x14ac:dyDescent="0.3">
      <c r="B303" s="8"/>
      <c r="C303" s="8"/>
      <c r="D303" s="8"/>
      <c r="E303" s="8"/>
      <c r="F303" s="8"/>
      <c r="G303" s="8"/>
    </row>
    <row r="304" spans="2:7" ht="13" hidden="1" x14ac:dyDescent="0.3">
      <c r="B304" s="8"/>
      <c r="C304" s="8"/>
      <c r="D304" s="8"/>
      <c r="E304" s="8"/>
      <c r="F304" s="8"/>
      <c r="G304" s="8"/>
    </row>
    <row r="305" spans="2:7" ht="13" hidden="1" x14ac:dyDescent="0.3">
      <c r="B305" s="8"/>
      <c r="C305" s="8"/>
      <c r="D305" s="8"/>
      <c r="E305" s="8"/>
      <c r="F305" s="8"/>
      <c r="G305" s="8"/>
    </row>
    <row r="306" spans="2:7" ht="13" hidden="1" x14ac:dyDescent="0.3">
      <c r="B306" s="8"/>
      <c r="C306" s="8"/>
      <c r="D306" s="8"/>
      <c r="E306" s="8"/>
      <c r="F306" s="8"/>
      <c r="G306" s="8"/>
    </row>
    <row r="307" spans="2:7" ht="13" hidden="1" x14ac:dyDescent="0.3">
      <c r="B307" s="8"/>
      <c r="C307" s="8"/>
      <c r="D307" s="8"/>
      <c r="E307" s="8"/>
      <c r="F307" s="8"/>
      <c r="G307" s="8"/>
    </row>
    <row r="308" spans="2:7" ht="13" hidden="1" x14ac:dyDescent="0.3">
      <c r="B308" s="8"/>
      <c r="C308" s="8"/>
      <c r="D308" s="8"/>
      <c r="E308" s="8"/>
      <c r="F308" s="8"/>
      <c r="G308" s="8"/>
    </row>
    <row r="309" spans="2:7" ht="13" hidden="1" x14ac:dyDescent="0.3">
      <c r="B309" s="8"/>
      <c r="C309" s="8"/>
      <c r="D309" s="8"/>
      <c r="E309" s="8"/>
      <c r="F309" s="8"/>
      <c r="G309" s="8"/>
    </row>
    <row r="310" spans="2:7" ht="13" hidden="1" x14ac:dyDescent="0.3">
      <c r="B310" s="8"/>
      <c r="C310" s="8"/>
      <c r="D310" s="8"/>
      <c r="E310" s="8"/>
      <c r="F310" s="8"/>
      <c r="G310" s="8"/>
    </row>
    <row r="311" spans="2:7" ht="13" hidden="1" x14ac:dyDescent="0.3">
      <c r="B311" s="8"/>
      <c r="C311" s="8"/>
      <c r="D311" s="8"/>
      <c r="E311" s="8"/>
      <c r="F311" s="8"/>
      <c r="G311" s="8"/>
    </row>
    <row r="312" spans="2:7" ht="13" hidden="1" x14ac:dyDescent="0.3">
      <c r="B312" s="8"/>
      <c r="C312" s="8"/>
      <c r="D312" s="8"/>
      <c r="E312" s="8"/>
      <c r="F312" s="8"/>
      <c r="G312" s="8"/>
    </row>
    <row r="313" spans="2:7" ht="13" hidden="1" x14ac:dyDescent="0.3">
      <c r="B313" s="8"/>
      <c r="C313" s="8"/>
      <c r="D313" s="8"/>
      <c r="E313" s="8"/>
      <c r="F313" s="8"/>
      <c r="G313" s="8"/>
    </row>
    <row r="314" spans="2:7" ht="13" hidden="1" x14ac:dyDescent="0.3">
      <c r="B314" s="8"/>
      <c r="C314" s="8"/>
      <c r="D314" s="8"/>
      <c r="E314" s="8"/>
      <c r="F314" s="8"/>
      <c r="G314" s="8"/>
    </row>
    <row r="315" spans="2:7" ht="13" hidden="1" x14ac:dyDescent="0.3">
      <c r="B315" s="8"/>
      <c r="C315" s="8"/>
      <c r="D315" s="8"/>
      <c r="E315" s="8"/>
      <c r="F315" s="8"/>
      <c r="G315" s="8"/>
    </row>
    <row r="316" spans="2:7" ht="13" hidden="1" x14ac:dyDescent="0.3">
      <c r="B316" s="8"/>
      <c r="C316" s="8"/>
      <c r="D316" s="8"/>
      <c r="E316" s="8"/>
      <c r="F316" s="8"/>
      <c r="G316" s="8"/>
    </row>
    <row r="317" spans="2:7" ht="13" hidden="1" x14ac:dyDescent="0.3">
      <c r="B317" s="8"/>
      <c r="C317" s="8"/>
      <c r="D317" s="8"/>
      <c r="E317" s="8"/>
      <c r="F317" s="8"/>
      <c r="G317" s="8"/>
    </row>
    <row r="318" spans="2:7" ht="13" hidden="1" x14ac:dyDescent="0.3">
      <c r="B318" s="8"/>
      <c r="C318" s="8"/>
      <c r="D318" s="8"/>
      <c r="E318" s="8"/>
      <c r="F318" s="8"/>
      <c r="G318" s="8"/>
    </row>
    <row r="319" spans="2:7" ht="13" hidden="1" x14ac:dyDescent="0.3">
      <c r="B319" s="8"/>
      <c r="C319" s="8"/>
      <c r="D319" s="8"/>
      <c r="E319" s="8"/>
      <c r="F319" s="8"/>
      <c r="G319" s="8"/>
    </row>
    <row r="320" spans="2:7" ht="13" hidden="1" x14ac:dyDescent="0.3">
      <c r="B320" s="8"/>
      <c r="C320" s="8"/>
      <c r="D320" s="8"/>
      <c r="E320" s="8"/>
      <c r="F320" s="8"/>
      <c r="G320" s="8"/>
    </row>
    <row r="321" spans="2:7" ht="13" hidden="1" x14ac:dyDescent="0.3">
      <c r="B321" s="8"/>
      <c r="C321" s="8"/>
      <c r="D321" s="8"/>
      <c r="E321" s="8"/>
      <c r="F321" s="8"/>
      <c r="G321" s="8"/>
    </row>
    <row r="322" spans="2:7" ht="13" hidden="1" x14ac:dyDescent="0.3">
      <c r="B322" s="8"/>
      <c r="C322" s="8"/>
      <c r="D322" s="8"/>
      <c r="E322" s="8"/>
      <c r="F322" s="8"/>
      <c r="G322" s="8"/>
    </row>
    <row r="323" spans="2:7" ht="13" hidden="1" x14ac:dyDescent="0.3">
      <c r="B323" s="8"/>
      <c r="C323" s="8"/>
      <c r="D323" s="8"/>
      <c r="E323" s="8"/>
      <c r="F323" s="8"/>
      <c r="G323" s="8"/>
    </row>
    <row r="324" spans="2:7" ht="13" hidden="1" x14ac:dyDescent="0.3">
      <c r="B324" s="8"/>
      <c r="C324" s="8"/>
      <c r="D324" s="8"/>
      <c r="E324" s="8"/>
      <c r="F324" s="8"/>
      <c r="G324" s="8"/>
    </row>
    <row r="325" spans="2:7" ht="13" hidden="1" x14ac:dyDescent="0.3">
      <c r="B325" s="8"/>
      <c r="C325" s="8"/>
      <c r="D325" s="8"/>
      <c r="E325" s="8"/>
      <c r="F325" s="8"/>
      <c r="G325" s="8"/>
    </row>
    <row r="326" spans="2:7" ht="13" hidden="1" x14ac:dyDescent="0.3">
      <c r="B326" s="8"/>
      <c r="C326" s="8"/>
      <c r="D326" s="8"/>
      <c r="E326" s="8"/>
      <c r="F326" s="8"/>
      <c r="G326" s="8"/>
    </row>
    <row r="327" spans="2:7" ht="13" hidden="1" x14ac:dyDescent="0.3">
      <c r="B327" s="8"/>
      <c r="C327" s="8"/>
      <c r="D327" s="8"/>
      <c r="E327" s="8"/>
      <c r="F327" s="8"/>
      <c r="G327" s="8"/>
    </row>
    <row r="328" spans="2:7" ht="13" hidden="1" x14ac:dyDescent="0.3">
      <c r="B328" s="8"/>
      <c r="C328" s="8"/>
      <c r="D328" s="8"/>
      <c r="E328" s="8"/>
      <c r="F328" s="8"/>
      <c r="G328" s="8"/>
    </row>
    <row r="329" spans="2:7" ht="13" hidden="1" x14ac:dyDescent="0.3">
      <c r="B329" s="8"/>
      <c r="C329" s="8"/>
      <c r="D329" s="8"/>
      <c r="E329" s="8"/>
      <c r="F329" s="8"/>
      <c r="G329" s="8"/>
    </row>
    <row r="330" spans="2:7" ht="13" hidden="1" x14ac:dyDescent="0.3">
      <c r="B330" s="8"/>
      <c r="C330" s="8"/>
      <c r="D330" s="8"/>
      <c r="E330" s="8"/>
      <c r="F330" s="8"/>
      <c r="G330" s="8"/>
    </row>
    <row r="331" spans="2:7" ht="13" hidden="1" x14ac:dyDescent="0.3">
      <c r="B331" s="8"/>
      <c r="C331" s="8"/>
      <c r="D331" s="8"/>
      <c r="E331" s="8"/>
      <c r="F331" s="8"/>
      <c r="G331" s="8"/>
    </row>
    <row r="332" spans="2:7" ht="13" hidden="1" x14ac:dyDescent="0.3">
      <c r="B332" s="8"/>
      <c r="C332" s="8"/>
      <c r="D332" s="8"/>
      <c r="E332" s="8"/>
      <c r="F332" s="8"/>
      <c r="G332" s="8"/>
    </row>
    <row r="333" spans="2:7" ht="13" hidden="1" x14ac:dyDescent="0.3">
      <c r="B333" s="8"/>
      <c r="C333" s="8"/>
      <c r="D333" s="8"/>
      <c r="E333" s="8"/>
      <c r="F333" s="8"/>
      <c r="G333" s="8"/>
    </row>
    <row r="334" spans="2:7" ht="13" hidden="1" x14ac:dyDescent="0.3">
      <c r="B334" s="8"/>
      <c r="C334" s="8"/>
      <c r="D334" s="8"/>
      <c r="E334" s="8"/>
      <c r="F334" s="8"/>
      <c r="G334" s="8"/>
    </row>
    <row r="335" spans="2:7" ht="13" hidden="1" x14ac:dyDescent="0.3">
      <c r="B335" s="8"/>
      <c r="C335" s="8"/>
      <c r="D335" s="8"/>
      <c r="E335" s="8"/>
      <c r="F335" s="8"/>
      <c r="G335" s="8"/>
    </row>
    <row r="336" spans="2:7" ht="13" hidden="1" x14ac:dyDescent="0.3">
      <c r="B336" s="8"/>
      <c r="C336" s="8"/>
      <c r="D336" s="8"/>
      <c r="E336" s="8"/>
      <c r="F336" s="8"/>
      <c r="G336" s="8"/>
    </row>
    <row r="337" spans="2:7" ht="13" hidden="1" x14ac:dyDescent="0.3">
      <c r="B337" s="8"/>
      <c r="C337" s="8"/>
      <c r="D337" s="8"/>
      <c r="E337" s="8"/>
      <c r="F337" s="8"/>
      <c r="G337" s="8"/>
    </row>
    <row r="338" spans="2:7" ht="13" hidden="1" x14ac:dyDescent="0.3">
      <c r="B338" s="8"/>
      <c r="C338" s="8"/>
      <c r="D338" s="8"/>
      <c r="E338" s="8"/>
      <c r="F338" s="8"/>
      <c r="G338" s="8"/>
    </row>
    <row r="339" spans="2:7" ht="13" hidden="1" x14ac:dyDescent="0.3">
      <c r="B339" s="8"/>
      <c r="C339" s="8"/>
      <c r="D339" s="8"/>
      <c r="E339" s="8"/>
      <c r="F339" s="8"/>
      <c r="G339" s="8"/>
    </row>
    <row r="340" spans="2:7" ht="13" hidden="1" x14ac:dyDescent="0.3">
      <c r="B340" s="8"/>
      <c r="C340" s="8"/>
      <c r="D340" s="8"/>
      <c r="E340" s="8"/>
      <c r="F340" s="8"/>
      <c r="G340" s="8"/>
    </row>
    <row r="341" spans="2:7" ht="13" hidden="1" x14ac:dyDescent="0.3">
      <c r="B341" s="8"/>
      <c r="C341" s="8"/>
      <c r="D341" s="8"/>
      <c r="E341" s="8"/>
      <c r="F341" s="8"/>
      <c r="G341" s="8"/>
    </row>
    <row r="342" spans="2:7" ht="13" hidden="1" x14ac:dyDescent="0.3">
      <c r="B342" s="8"/>
      <c r="C342" s="8"/>
      <c r="D342" s="8"/>
      <c r="E342" s="8"/>
      <c r="F342" s="8"/>
      <c r="G342" s="8"/>
    </row>
    <row r="343" spans="2:7" ht="13" hidden="1" x14ac:dyDescent="0.3">
      <c r="B343" s="8"/>
      <c r="C343" s="8"/>
      <c r="D343" s="8"/>
      <c r="E343" s="8"/>
      <c r="F343" s="8"/>
      <c r="G343" s="8"/>
    </row>
    <row r="344" spans="2:7" ht="13" hidden="1" x14ac:dyDescent="0.3">
      <c r="B344" s="8"/>
      <c r="C344" s="8"/>
      <c r="D344" s="8"/>
      <c r="E344" s="8"/>
      <c r="F344" s="8"/>
      <c r="G344" s="8"/>
    </row>
    <row r="345" spans="2:7" ht="13" hidden="1" x14ac:dyDescent="0.3">
      <c r="B345" s="8"/>
      <c r="C345" s="8"/>
      <c r="D345" s="8"/>
      <c r="E345" s="8"/>
      <c r="F345" s="8"/>
      <c r="G345" s="8"/>
    </row>
    <row r="346" spans="2:7" ht="13" hidden="1" x14ac:dyDescent="0.3">
      <c r="B346" s="8"/>
      <c r="C346" s="8"/>
      <c r="D346" s="8"/>
      <c r="E346" s="8"/>
      <c r="F346" s="8"/>
      <c r="G346" s="8"/>
    </row>
    <row r="347" spans="2:7" ht="13" hidden="1" x14ac:dyDescent="0.3">
      <c r="B347" s="8"/>
      <c r="C347" s="8"/>
      <c r="D347" s="8"/>
      <c r="E347" s="8"/>
      <c r="F347" s="8"/>
      <c r="G347" s="8"/>
    </row>
    <row r="348" spans="2:7" ht="13" hidden="1" x14ac:dyDescent="0.3">
      <c r="B348" s="8"/>
      <c r="C348" s="8"/>
      <c r="D348" s="8"/>
      <c r="E348" s="8"/>
      <c r="F348" s="8"/>
      <c r="G348" s="8"/>
    </row>
    <row r="349" spans="2:7" ht="13" hidden="1" x14ac:dyDescent="0.3">
      <c r="B349" s="8"/>
      <c r="C349" s="8"/>
      <c r="D349" s="8"/>
      <c r="E349" s="8"/>
      <c r="F349" s="8"/>
      <c r="G349" s="8"/>
    </row>
    <row r="350" spans="2:7" ht="13" hidden="1" x14ac:dyDescent="0.3">
      <c r="B350" s="8"/>
      <c r="C350" s="8"/>
      <c r="D350" s="8"/>
      <c r="E350" s="8"/>
      <c r="F350" s="8"/>
      <c r="G350" s="8"/>
    </row>
    <row r="351" spans="2:7" ht="13" hidden="1" x14ac:dyDescent="0.3">
      <c r="B351" s="8"/>
      <c r="C351" s="8"/>
      <c r="D351" s="8"/>
      <c r="E351" s="8"/>
      <c r="F351" s="8"/>
      <c r="G351" s="8"/>
    </row>
    <row r="352" spans="2:7" ht="13" hidden="1" x14ac:dyDescent="0.3">
      <c r="B352" s="8"/>
      <c r="C352" s="8"/>
      <c r="D352" s="8"/>
      <c r="E352" s="8"/>
      <c r="F352" s="8"/>
      <c r="G352" s="8"/>
    </row>
    <row r="353" spans="2:7" ht="13" hidden="1" x14ac:dyDescent="0.3">
      <c r="B353" s="8"/>
      <c r="C353" s="8"/>
      <c r="D353" s="8"/>
      <c r="E353" s="8"/>
      <c r="F353" s="8"/>
      <c r="G353" s="8"/>
    </row>
    <row r="354" spans="2:7" ht="13" hidden="1" x14ac:dyDescent="0.3">
      <c r="B354" s="8"/>
      <c r="C354" s="8"/>
      <c r="D354" s="8"/>
      <c r="E354" s="8"/>
      <c r="F354" s="8"/>
      <c r="G354" s="8"/>
    </row>
    <row r="355" spans="2:7" ht="13" hidden="1" x14ac:dyDescent="0.3">
      <c r="B355" s="8"/>
      <c r="C355" s="8"/>
      <c r="D355" s="8"/>
      <c r="E355" s="8"/>
      <c r="F355" s="8"/>
      <c r="G355" s="8"/>
    </row>
    <row r="356" spans="2:7" ht="13" hidden="1" x14ac:dyDescent="0.3">
      <c r="B356" s="8"/>
      <c r="C356" s="8"/>
      <c r="D356" s="8"/>
      <c r="E356" s="8"/>
      <c r="F356" s="8"/>
      <c r="G356" s="8"/>
    </row>
    <row r="357" spans="2:7" ht="13" hidden="1" x14ac:dyDescent="0.3">
      <c r="B357" s="8"/>
      <c r="C357" s="8"/>
      <c r="D357" s="8"/>
      <c r="E357" s="8"/>
      <c r="F357" s="8"/>
      <c r="G357" s="8"/>
    </row>
    <row r="358" spans="2:7" ht="13" hidden="1" x14ac:dyDescent="0.3">
      <c r="B358" s="8"/>
      <c r="C358" s="8"/>
      <c r="D358" s="8"/>
      <c r="E358" s="8"/>
      <c r="F358" s="8"/>
      <c r="G358" s="8"/>
    </row>
    <row r="359" spans="2:7" ht="13" hidden="1" x14ac:dyDescent="0.3">
      <c r="B359" s="8"/>
      <c r="C359" s="8"/>
      <c r="D359" s="8"/>
      <c r="E359" s="8"/>
      <c r="F359" s="8"/>
      <c r="G359" s="8"/>
    </row>
    <row r="360" spans="2:7" ht="13" hidden="1" x14ac:dyDescent="0.3">
      <c r="B360" s="8"/>
      <c r="C360" s="8"/>
      <c r="D360" s="8"/>
      <c r="E360" s="8"/>
      <c r="F360" s="8"/>
      <c r="G360" s="8"/>
    </row>
    <row r="361" spans="2:7" ht="13" hidden="1" x14ac:dyDescent="0.3">
      <c r="B361" s="8"/>
      <c r="C361" s="8"/>
      <c r="D361" s="8"/>
      <c r="E361" s="8"/>
      <c r="F361" s="8"/>
      <c r="G361" s="8"/>
    </row>
    <row r="362" spans="2:7" ht="13" hidden="1" x14ac:dyDescent="0.3">
      <c r="B362" s="8"/>
      <c r="C362" s="8"/>
      <c r="D362" s="8"/>
      <c r="E362" s="8"/>
      <c r="F362" s="8"/>
      <c r="G362" s="8"/>
    </row>
    <row r="363" spans="2:7" ht="13" hidden="1" x14ac:dyDescent="0.3">
      <c r="B363" s="8"/>
      <c r="C363" s="8"/>
      <c r="D363" s="8"/>
      <c r="E363" s="8"/>
      <c r="F363" s="8"/>
      <c r="G363" s="8"/>
    </row>
    <row r="364" spans="2:7" ht="13" hidden="1" x14ac:dyDescent="0.3">
      <c r="B364" s="8"/>
      <c r="C364" s="8"/>
      <c r="D364" s="8"/>
      <c r="E364" s="8"/>
      <c r="F364" s="8"/>
      <c r="G364" s="8"/>
    </row>
    <row r="365" spans="2:7" ht="13" hidden="1" x14ac:dyDescent="0.3">
      <c r="B365" s="8"/>
      <c r="C365" s="8"/>
      <c r="D365" s="8"/>
      <c r="E365" s="8"/>
      <c r="F365" s="8"/>
      <c r="G365" s="8"/>
    </row>
    <row r="366" spans="2:7" ht="13" hidden="1" x14ac:dyDescent="0.3">
      <c r="B366" s="8"/>
      <c r="C366" s="8"/>
      <c r="D366" s="8"/>
      <c r="E366" s="8"/>
      <c r="F366" s="8"/>
      <c r="G366" s="8"/>
    </row>
    <row r="367" spans="2:7" ht="13" hidden="1" x14ac:dyDescent="0.3">
      <c r="B367" s="8"/>
      <c r="C367" s="8"/>
      <c r="D367" s="8"/>
      <c r="E367" s="8"/>
      <c r="F367" s="8"/>
      <c r="G367" s="8"/>
    </row>
    <row r="368" spans="2:7" ht="13" hidden="1" x14ac:dyDescent="0.3">
      <c r="B368" s="8"/>
      <c r="C368" s="8"/>
      <c r="D368" s="8"/>
      <c r="E368" s="8"/>
      <c r="F368" s="8"/>
      <c r="G368" s="8"/>
    </row>
    <row r="369" spans="2:7" ht="13" hidden="1" x14ac:dyDescent="0.3">
      <c r="B369" s="8"/>
      <c r="C369" s="8"/>
      <c r="D369" s="8"/>
      <c r="E369" s="8"/>
      <c r="F369" s="8"/>
      <c r="G369" s="8"/>
    </row>
    <row r="370" spans="2:7" ht="13" hidden="1" x14ac:dyDescent="0.3">
      <c r="B370" s="8"/>
      <c r="C370" s="8"/>
      <c r="D370" s="8"/>
      <c r="E370" s="8"/>
      <c r="F370" s="8"/>
      <c r="G370" s="8"/>
    </row>
    <row r="371" spans="2:7" ht="13" hidden="1" x14ac:dyDescent="0.3">
      <c r="B371" s="8"/>
      <c r="C371" s="8"/>
      <c r="D371" s="8"/>
      <c r="E371" s="8"/>
      <c r="F371" s="8"/>
      <c r="G371" s="8"/>
    </row>
    <row r="372" spans="2:7" ht="13" hidden="1" x14ac:dyDescent="0.3">
      <c r="B372" s="8"/>
      <c r="C372" s="8"/>
      <c r="D372" s="8"/>
      <c r="E372" s="8"/>
      <c r="F372" s="8"/>
      <c r="G372" s="8"/>
    </row>
    <row r="373" spans="2:7" ht="13" hidden="1" x14ac:dyDescent="0.3">
      <c r="B373" s="8"/>
      <c r="C373" s="8"/>
      <c r="D373" s="8"/>
      <c r="E373" s="8"/>
      <c r="F373" s="8"/>
      <c r="G373" s="8"/>
    </row>
    <row r="374" spans="2:7" ht="13" hidden="1" x14ac:dyDescent="0.3">
      <c r="B374" s="8"/>
      <c r="C374" s="8"/>
      <c r="D374" s="8"/>
      <c r="E374" s="8"/>
      <c r="F374" s="8"/>
      <c r="G374" s="8"/>
    </row>
    <row r="375" spans="2:7" ht="13" hidden="1" x14ac:dyDescent="0.3">
      <c r="B375" s="8"/>
      <c r="C375" s="8"/>
      <c r="D375" s="8"/>
      <c r="E375" s="8"/>
      <c r="F375" s="8"/>
      <c r="G375" s="8"/>
    </row>
    <row r="376" spans="2:7" ht="13" hidden="1" x14ac:dyDescent="0.3">
      <c r="B376" s="8"/>
      <c r="C376" s="8"/>
      <c r="D376" s="8"/>
      <c r="E376" s="8"/>
      <c r="F376" s="8"/>
      <c r="G376" s="8"/>
    </row>
    <row r="377" spans="2:7" ht="13" hidden="1" x14ac:dyDescent="0.3">
      <c r="B377" s="8"/>
      <c r="C377" s="8"/>
      <c r="D377" s="8"/>
      <c r="E377" s="8"/>
      <c r="F377" s="8"/>
      <c r="G377" s="8"/>
    </row>
    <row r="378" spans="2:7" ht="13" hidden="1" x14ac:dyDescent="0.3">
      <c r="B378" s="8"/>
      <c r="C378" s="8"/>
      <c r="D378" s="8"/>
      <c r="E378" s="8"/>
      <c r="F378" s="8"/>
      <c r="G378" s="8"/>
    </row>
    <row r="379" spans="2:7" ht="13" hidden="1" x14ac:dyDescent="0.3">
      <c r="B379" s="8"/>
      <c r="C379" s="8"/>
      <c r="D379" s="8"/>
      <c r="E379" s="8"/>
      <c r="F379" s="8"/>
      <c r="G379" s="8"/>
    </row>
    <row r="380" spans="2:7" ht="13" hidden="1" x14ac:dyDescent="0.3">
      <c r="B380" s="8"/>
      <c r="C380" s="8"/>
      <c r="D380" s="8"/>
      <c r="E380" s="8"/>
      <c r="F380" s="8"/>
      <c r="G380" s="8"/>
    </row>
    <row r="381" spans="2:7" ht="13" hidden="1" x14ac:dyDescent="0.3">
      <c r="B381" s="8"/>
      <c r="C381" s="8"/>
      <c r="D381" s="8"/>
      <c r="E381" s="8"/>
      <c r="F381" s="8"/>
      <c r="G381" s="8"/>
    </row>
    <row r="382" spans="2:7" ht="13" hidden="1" x14ac:dyDescent="0.3">
      <c r="B382" s="8"/>
      <c r="C382" s="8"/>
      <c r="D382" s="8"/>
      <c r="E382" s="8"/>
      <c r="F382" s="8"/>
      <c r="G382" s="8"/>
    </row>
    <row r="383" spans="2:7" ht="13" hidden="1" x14ac:dyDescent="0.3">
      <c r="B383" s="8"/>
      <c r="C383" s="8"/>
      <c r="D383" s="8"/>
      <c r="E383" s="8"/>
      <c r="F383" s="8"/>
      <c r="G383" s="8"/>
    </row>
    <row r="384" spans="2:7" ht="13" hidden="1" x14ac:dyDescent="0.3">
      <c r="B384" s="8"/>
      <c r="C384" s="8"/>
      <c r="D384" s="8"/>
      <c r="E384" s="8"/>
      <c r="F384" s="8"/>
      <c r="G384" s="8"/>
    </row>
    <row r="385" spans="2:7" ht="13" hidden="1" x14ac:dyDescent="0.3">
      <c r="B385" s="8"/>
      <c r="C385" s="8"/>
      <c r="D385" s="8"/>
      <c r="E385" s="8"/>
      <c r="F385" s="8"/>
      <c r="G385" s="8"/>
    </row>
    <row r="386" spans="2:7" ht="13" hidden="1" x14ac:dyDescent="0.3">
      <c r="B386" s="8"/>
      <c r="C386" s="8"/>
      <c r="D386" s="8"/>
      <c r="E386" s="8"/>
      <c r="F386" s="8"/>
      <c r="G386" s="8"/>
    </row>
    <row r="387" spans="2:7" ht="13" hidden="1" x14ac:dyDescent="0.3">
      <c r="B387" s="8"/>
      <c r="C387" s="8"/>
      <c r="D387" s="8"/>
      <c r="E387" s="8"/>
      <c r="F387" s="8"/>
      <c r="G387" s="8"/>
    </row>
    <row r="388" spans="2:7" ht="13" hidden="1" x14ac:dyDescent="0.3">
      <c r="B388" s="8"/>
      <c r="C388" s="8"/>
      <c r="D388" s="8"/>
      <c r="E388" s="8"/>
      <c r="F388" s="8"/>
      <c r="G388" s="8"/>
    </row>
    <row r="389" spans="2:7" ht="13" hidden="1" x14ac:dyDescent="0.3">
      <c r="B389" s="8"/>
      <c r="C389" s="8"/>
      <c r="D389" s="8"/>
      <c r="E389" s="8"/>
      <c r="F389" s="8"/>
      <c r="G389" s="8"/>
    </row>
    <row r="390" spans="2:7" ht="13" hidden="1" x14ac:dyDescent="0.3">
      <c r="B390" s="8"/>
      <c r="C390" s="8"/>
      <c r="D390" s="8"/>
      <c r="E390" s="8"/>
      <c r="F390" s="8"/>
      <c r="G390" s="8"/>
    </row>
    <row r="391" spans="2:7" ht="13" hidden="1" x14ac:dyDescent="0.3">
      <c r="B391" s="8"/>
      <c r="C391" s="8"/>
      <c r="D391" s="8"/>
      <c r="E391" s="8"/>
      <c r="F391" s="8"/>
      <c r="G391" s="8"/>
    </row>
    <row r="392" spans="2:7" ht="13" hidden="1" x14ac:dyDescent="0.3">
      <c r="B392" s="8"/>
      <c r="C392" s="8"/>
      <c r="D392" s="8"/>
      <c r="E392" s="8"/>
      <c r="F392" s="8"/>
      <c r="G392" s="8"/>
    </row>
    <row r="393" spans="2:7" ht="13" hidden="1" x14ac:dyDescent="0.3">
      <c r="B393" s="8"/>
      <c r="C393" s="8"/>
      <c r="D393" s="8"/>
      <c r="E393" s="8"/>
      <c r="F393" s="8"/>
      <c r="G393" s="8"/>
    </row>
    <row r="394" spans="2:7" ht="13" hidden="1" x14ac:dyDescent="0.3">
      <c r="B394" s="8"/>
      <c r="C394" s="8"/>
      <c r="D394" s="8"/>
      <c r="E394" s="8"/>
      <c r="F394" s="8"/>
      <c r="G394" s="8"/>
    </row>
    <row r="395" spans="2:7" ht="13" hidden="1" x14ac:dyDescent="0.3">
      <c r="B395" s="8"/>
      <c r="C395" s="8"/>
      <c r="D395" s="8"/>
      <c r="E395" s="8"/>
      <c r="F395" s="8"/>
      <c r="G395" s="8"/>
    </row>
    <row r="396" spans="2:7" ht="13" hidden="1" x14ac:dyDescent="0.3">
      <c r="B396" s="8"/>
      <c r="C396" s="8"/>
      <c r="D396" s="8"/>
      <c r="E396" s="8"/>
      <c r="F396" s="8"/>
      <c r="G396" s="8"/>
    </row>
    <row r="397" spans="2:7" ht="13" hidden="1" x14ac:dyDescent="0.3">
      <c r="B397" s="8"/>
      <c r="C397" s="8"/>
      <c r="D397" s="8"/>
      <c r="E397" s="8"/>
      <c r="F397" s="8"/>
      <c r="G397" s="8"/>
    </row>
    <row r="398" spans="2:7" ht="13" hidden="1" x14ac:dyDescent="0.3">
      <c r="B398" s="8"/>
      <c r="C398" s="8"/>
      <c r="D398" s="8"/>
      <c r="E398" s="8"/>
      <c r="F398" s="8"/>
      <c r="G398" s="8"/>
    </row>
    <row r="399" spans="2:7" ht="13" hidden="1" x14ac:dyDescent="0.3">
      <c r="B399" s="8"/>
      <c r="C399" s="8"/>
      <c r="D399" s="8"/>
      <c r="E399" s="8"/>
      <c r="F399" s="8"/>
      <c r="G399" s="8"/>
    </row>
    <row r="400" spans="2:7" ht="13" hidden="1" x14ac:dyDescent="0.3">
      <c r="B400" s="8"/>
      <c r="C400" s="8"/>
      <c r="D400" s="8"/>
      <c r="E400" s="8"/>
      <c r="F400" s="8"/>
      <c r="G400" s="8"/>
    </row>
    <row r="401" spans="2:7" ht="13" hidden="1" x14ac:dyDescent="0.3">
      <c r="B401" s="8"/>
      <c r="C401" s="8"/>
      <c r="D401" s="8"/>
      <c r="E401" s="8"/>
      <c r="F401" s="8"/>
      <c r="G401" s="8"/>
    </row>
    <row r="402" spans="2:7" ht="13" hidden="1" x14ac:dyDescent="0.3">
      <c r="B402" s="8"/>
      <c r="C402" s="8"/>
      <c r="D402" s="8"/>
      <c r="E402" s="8"/>
      <c r="F402" s="8"/>
      <c r="G402" s="8"/>
    </row>
    <row r="403" spans="2:7" ht="13" hidden="1" x14ac:dyDescent="0.3">
      <c r="B403" s="8"/>
      <c r="C403" s="8"/>
      <c r="D403" s="8"/>
      <c r="E403" s="8"/>
      <c r="F403" s="8"/>
      <c r="G403" s="8"/>
    </row>
    <row r="404" spans="2:7" ht="13" hidden="1" x14ac:dyDescent="0.3">
      <c r="B404" s="8"/>
      <c r="C404" s="8"/>
      <c r="D404" s="8"/>
      <c r="E404" s="8"/>
      <c r="F404" s="8"/>
      <c r="G404" s="8"/>
    </row>
    <row r="405" spans="2:7" ht="13" hidden="1" x14ac:dyDescent="0.3">
      <c r="B405" s="8"/>
      <c r="C405" s="8"/>
      <c r="D405" s="8"/>
      <c r="E405" s="8"/>
      <c r="F405" s="8"/>
      <c r="G405" s="8"/>
    </row>
    <row r="406" spans="2:7" ht="13" hidden="1" x14ac:dyDescent="0.3">
      <c r="B406" s="8"/>
      <c r="C406" s="8"/>
      <c r="D406" s="8"/>
      <c r="E406" s="8"/>
      <c r="F406" s="8"/>
      <c r="G406" s="8"/>
    </row>
    <row r="407" spans="2:7" ht="13" hidden="1" x14ac:dyDescent="0.3">
      <c r="B407" s="8"/>
      <c r="C407" s="8"/>
      <c r="D407" s="8"/>
      <c r="E407" s="8"/>
      <c r="F407" s="8"/>
      <c r="G407" s="8"/>
    </row>
    <row r="408" spans="2:7" ht="13" hidden="1" x14ac:dyDescent="0.3">
      <c r="B408" s="8"/>
      <c r="C408" s="8"/>
      <c r="D408" s="8"/>
      <c r="E408" s="8"/>
      <c r="F408" s="8"/>
      <c r="G408" s="8"/>
    </row>
    <row r="409" spans="2:7" ht="13" hidden="1" x14ac:dyDescent="0.3">
      <c r="B409" s="8"/>
      <c r="C409" s="8"/>
      <c r="D409" s="8"/>
      <c r="E409" s="8"/>
      <c r="F409" s="8"/>
      <c r="G409" s="8"/>
    </row>
    <row r="410" spans="2:7" ht="13" hidden="1" x14ac:dyDescent="0.3">
      <c r="B410" s="8"/>
      <c r="C410" s="8"/>
      <c r="D410" s="8"/>
      <c r="E410" s="8"/>
      <c r="F410" s="8"/>
      <c r="G410" s="8"/>
    </row>
    <row r="411" spans="2:7" ht="13" hidden="1" x14ac:dyDescent="0.3">
      <c r="B411" s="8"/>
      <c r="C411" s="8"/>
      <c r="D411" s="8"/>
      <c r="E411" s="8"/>
      <c r="F411" s="8"/>
      <c r="G411" s="8"/>
    </row>
    <row r="412" spans="2:7" ht="13" hidden="1" x14ac:dyDescent="0.3">
      <c r="B412" s="8"/>
      <c r="C412" s="8"/>
      <c r="D412" s="8"/>
      <c r="E412" s="8"/>
      <c r="F412" s="8"/>
      <c r="G412" s="8"/>
    </row>
    <row r="413" spans="2:7" ht="13" hidden="1" x14ac:dyDescent="0.3">
      <c r="B413" s="8"/>
      <c r="C413" s="8"/>
      <c r="D413" s="8"/>
      <c r="E413" s="8"/>
      <c r="F413" s="8"/>
      <c r="G413" s="8"/>
    </row>
    <row r="414" spans="2:7" ht="13" hidden="1" x14ac:dyDescent="0.3">
      <c r="B414" s="8"/>
      <c r="C414" s="8"/>
      <c r="D414" s="8"/>
      <c r="E414" s="8"/>
      <c r="F414" s="8"/>
      <c r="G414" s="8"/>
    </row>
    <row r="415" spans="2:7" ht="13" hidden="1" x14ac:dyDescent="0.3">
      <c r="B415" s="8"/>
      <c r="C415" s="8"/>
      <c r="D415" s="8"/>
      <c r="E415" s="8"/>
      <c r="F415" s="8"/>
      <c r="G415" s="8"/>
    </row>
    <row r="416" spans="2:7" ht="13" hidden="1" x14ac:dyDescent="0.3">
      <c r="B416" s="8"/>
      <c r="C416" s="8"/>
      <c r="D416" s="8"/>
      <c r="E416" s="8"/>
      <c r="F416" s="8"/>
      <c r="G416" s="8"/>
    </row>
    <row r="417" spans="2:7" ht="13" hidden="1" x14ac:dyDescent="0.3">
      <c r="B417" s="8"/>
      <c r="C417" s="8"/>
      <c r="D417" s="8"/>
      <c r="E417" s="8"/>
      <c r="F417" s="8"/>
      <c r="G417" s="8"/>
    </row>
    <row r="418" spans="2:7" ht="13" hidden="1" x14ac:dyDescent="0.3">
      <c r="B418" s="8"/>
      <c r="C418" s="8"/>
      <c r="D418" s="8"/>
      <c r="E418" s="8"/>
      <c r="F418" s="8"/>
      <c r="G418" s="8"/>
    </row>
    <row r="419" spans="2:7" ht="13" hidden="1" x14ac:dyDescent="0.3">
      <c r="B419" s="8"/>
      <c r="C419" s="8"/>
      <c r="D419" s="8"/>
      <c r="E419" s="8"/>
      <c r="F419" s="8"/>
      <c r="G419" s="8"/>
    </row>
    <row r="420" spans="2:7" ht="13" hidden="1" x14ac:dyDescent="0.3">
      <c r="B420" s="8"/>
      <c r="C420" s="8"/>
      <c r="D420" s="8"/>
      <c r="E420" s="8"/>
      <c r="F420" s="8"/>
      <c r="G420" s="8"/>
    </row>
    <row r="421" spans="2:7" ht="13" hidden="1" x14ac:dyDescent="0.3">
      <c r="B421" s="8"/>
      <c r="C421" s="8"/>
      <c r="D421" s="8"/>
      <c r="E421" s="8"/>
      <c r="F421" s="8"/>
      <c r="G421" s="8"/>
    </row>
    <row r="422" spans="2:7" ht="13" hidden="1" x14ac:dyDescent="0.3">
      <c r="B422" s="8"/>
      <c r="C422" s="8"/>
      <c r="D422" s="8"/>
      <c r="E422" s="8"/>
      <c r="F422" s="8"/>
      <c r="G422" s="8"/>
    </row>
    <row r="423" spans="2:7" ht="13" hidden="1" x14ac:dyDescent="0.3">
      <c r="B423" s="8"/>
      <c r="C423" s="8"/>
      <c r="D423" s="8"/>
      <c r="E423" s="8"/>
      <c r="F423" s="8"/>
      <c r="G423" s="8"/>
    </row>
    <row r="424" spans="2:7" ht="13" hidden="1" x14ac:dyDescent="0.3">
      <c r="B424" s="8"/>
      <c r="C424" s="8"/>
      <c r="D424" s="8"/>
      <c r="E424" s="8"/>
      <c r="F424" s="8"/>
      <c r="G424" s="8"/>
    </row>
    <row r="425" spans="2:7" ht="13" hidden="1" x14ac:dyDescent="0.3">
      <c r="B425" s="8"/>
      <c r="C425" s="8"/>
      <c r="D425" s="8"/>
      <c r="E425" s="8"/>
      <c r="F425" s="8"/>
      <c r="G425" s="8"/>
    </row>
    <row r="426" spans="2:7" ht="13" hidden="1" x14ac:dyDescent="0.3">
      <c r="B426" s="8"/>
      <c r="C426" s="8"/>
      <c r="D426" s="8"/>
      <c r="E426" s="8"/>
      <c r="F426" s="8"/>
      <c r="G426" s="8"/>
    </row>
    <row r="427" spans="2:7" ht="13" hidden="1" x14ac:dyDescent="0.3">
      <c r="B427" s="8"/>
      <c r="C427" s="8"/>
      <c r="D427" s="8"/>
      <c r="E427" s="8"/>
      <c r="F427" s="8"/>
      <c r="G427" s="8"/>
    </row>
    <row r="428" spans="2:7" ht="13" hidden="1" x14ac:dyDescent="0.3">
      <c r="B428" s="8"/>
      <c r="C428" s="8"/>
      <c r="D428" s="8"/>
      <c r="E428" s="8"/>
      <c r="F428" s="8"/>
      <c r="G428" s="8"/>
    </row>
    <row r="429" spans="2:7" ht="13" hidden="1" x14ac:dyDescent="0.3">
      <c r="B429" s="8"/>
      <c r="C429" s="8"/>
      <c r="D429" s="8"/>
      <c r="E429" s="8"/>
      <c r="F429" s="8"/>
      <c r="G429" s="8"/>
    </row>
    <row r="430" spans="2:7" ht="13" hidden="1" x14ac:dyDescent="0.3">
      <c r="B430" s="8"/>
      <c r="C430" s="8"/>
      <c r="D430" s="8"/>
      <c r="E430" s="8"/>
      <c r="F430" s="8"/>
      <c r="G430" s="8"/>
    </row>
    <row r="431" spans="2:7" ht="13" hidden="1" x14ac:dyDescent="0.3">
      <c r="B431" s="8"/>
      <c r="C431" s="8"/>
      <c r="D431" s="8"/>
      <c r="E431" s="8"/>
      <c r="F431" s="8"/>
      <c r="G431" s="8"/>
    </row>
    <row r="432" spans="2:7" ht="13" hidden="1" x14ac:dyDescent="0.3">
      <c r="B432" s="8"/>
      <c r="C432" s="8"/>
      <c r="D432" s="8"/>
      <c r="E432" s="8"/>
      <c r="F432" s="8"/>
      <c r="G432" s="8"/>
    </row>
    <row r="433" spans="2:7" ht="13" hidden="1" x14ac:dyDescent="0.3">
      <c r="B433" s="8"/>
      <c r="C433" s="8"/>
      <c r="D433" s="8"/>
      <c r="E433" s="8"/>
      <c r="F433" s="8"/>
      <c r="G433" s="8"/>
    </row>
    <row r="434" spans="2:7" ht="13" hidden="1" x14ac:dyDescent="0.3">
      <c r="B434" s="8"/>
      <c r="C434" s="8"/>
      <c r="D434" s="8"/>
      <c r="E434" s="8"/>
      <c r="F434" s="8"/>
      <c r="G434" s="8"/>
    </row>
    <row r="435" spans="2:7" ht="13" hidden="1" x14ac:dyDescent="0.3">
      <c r="B435" s="8"/>
      <c r="C435" s="8"/>
      <c r="D435" s="8"/>
      <c r="E435" s="8"/>
      <c r="F435" s="8"/>
      <c r="G435" s="8"/>
    </row>
    <row r="436" spans="2:7" ht="13" hidden="1" x14ac:dyDescent="0.3">
      <c r="B436" s="8"/>
      <c r="C436" s="8"/>
      <c r="D436" s="8"/>
      <c r="E436" s="8"/>
      <c r="F436" s="8"/>
      <c r="G436" s="8"/>
    </row>
    <row r="437" spans="2:7" ht="13" hidden="1" x14ac:dyDescent="0.3">
      <c r="B437" s="8"/>
      <c r="C437" s="8"/>
      <c r="D437" s="8"/>
      <c r="E437" s="8"/>
      <c r="F437" s="8"/>
      <c r="G437" s="8"/>
    </row>
    <row r="438" spans="2:7" ht="13" hidden="1" x14ac:dyDescent="0.3">
      <c r="B438" s="8"/>
      <c r="C438" s="8"/>
      <c r="D438" s="8"/>
      <c r="E438" s="8"/>
      <c r="F438" s="8"/>
      <c r="G438" s="8"/>
    </row>
    <row r="439" spans="2:7" ht="13" hidden="1" x14ac:dyDescent="0.3">
      <c r="B439" s="8"/>
      <c r="C439" s="8"/>
      <c r="D439" s="8"/>
      <c r="E439" s="8"/>
      <c r="F439" s="8"/>
      <c r="G439" s="8"/>
    </row>
    <row r="440" spans="2:7" ht="13" hidden="1" x14ac:dyDescent="0.3">
      <c r="B440" s="8"/>
      <c r="C440" s="8"/>
      <c r="D440" s="8"/>
      <c r="E440" s="8"/>
      <c r="F440" s="8"/>
      <c r="G440" s="8"/>
    </row>
    <row r="441" spans="2:7" ht="13" hidden="1" x14ac:dyDescent="0.3">
      <c r="B441" s="8"/>
      <c r="C441" s="8"/>
      <c r="D441" s="8"/>
      <c r="E441" s="8"/>
      <c r="F441" s="8"/>
      <c r="G441" s="8"/>
    </row>
    <row r="442" spans="2:7" ht="13" hidden="1" x14ac:dyDescent="0.3">
      <c r="B442" s="8"/>
      <c r="C442" s="8"/>
      <c r="D442" s="8"/>
      <c r="E442" s="8"/>
      <c r="F442" s="8"/>
      <c r="G442" s="8"/>
    </row>
    <row r="443" spans="2:7" ht="13" hidden="1" x14ac:dyDescent="0.3">
      <c r="B443" s="8"/>
      <c r="C443" s="8"/>
      <c r="D443" s="8"/>
      <c r="E443" s="8"/>
      <c r="F443" s="8"/>
      <c r="G443" s="8"/>
    </row>
    <row r="444" spans="2:7" ht="13" hidden="1" x14ac:dyDescent="0.3">
      <c r="B444" s="8"/>
      <c r="C444" s="8"/>
      <c r="D444" s="8"/>
      <c r="E444" s="8"/>
      <c r="F444" s="8"/>
      <c r="G444" s="8"/>
    </row>
    <row r="445" spans="2:7" ht="13" hidden="1" x14ac:dyDescent="0.3">
      <c r="B445" s="8"/>
      <c r="C445" s="8"/>
      <c r="D445" s="8"/>
      <c r="E445" s="8"/>
      <c r="F445" s="8"/>
      <c r="G445" s="8"/>
    </row>
    <row r="446" spans="2:7" ht="13" hidden="1" x14ac:dyDescent="0.3">
      <c r="B446" s="8"/>
      <c r="C446" s="8"/>
      <c r="D446" s="8"/>
      <c r="E446" s="8"/>
      <c r="F446" s="8"/>
      <c r="G446" s="8"/>
    </row>
    <row r="447" spans="2:7" ht="13" hidden="1" x14ac:dyDescent="0.3">
      <c r="B447" s="8"/>
      <c r="C447" s="8"/>
      <c r="D447" s="8"/>
      <c r="E447" s="8"/>
      <c r="F447" s="8"/>
      <c r="G447" s="8"/>
    </row>
    <row r="448" spans="2:7" ht="13" hidden="1" x14ac:dyDescent="0.3">
      <c r="B448" s="8"/>
      <c r="C448" s="8"/>
      <c r="D448" s="8"/>
      <c r="E448" s="8"/>
      <c r="F448" s="8"/>
      <c r="G448" s="8"/>
    </row>
    <row r="449" spans="2:7" ht="13" hidden="1" x14ac:dyDescent="0.3">
      <c r="B449" s="8"/>
      <c r="C449" s="8"/>
      <c r="D449" s="8"/>
      <c r="E449" s="8"/>
      <c r="F449" s="8"/>
      <c r="G449" s="8"/>
    </row>
    <row r="450" spans="2:7" ht="13" hidden="1" x14ac:dyDescent="0.3">
      <c r="B450" s="8"/>
      <c r="C450" s="8"/>
      <c r="D450" s="8"/>
      <c r="E450" s="8"/>
      <c r="F450" s="8"/>
      <c r="G450" s="8"/>
    </row>
    <row r="451" spans="2:7" ht="13" hidden="1" x14ac:dyDescent="0.3">
      <c r="B451" s="8"/>
      <c r="C451" s="8"/>
      <c r="D451" s="8"/>
      <c r="E451" s="8"/>
      <c r="F451" s="8"/>
      <c r="G451" s="8"/>
    </row>
    <row r="452" spans="2:7" ht="13" hidden="1" x14ac:dyDescent="0.3">
      <c r="B452" s="8"/>
      <c r="C452" s="8"/>
      <c r="D452" s="8"/>
      <c r="E452" s="8"/>
      <c r="F452" s="8"/>
      <c r="G452" s="8"/>
    </row>
    <row r="453" spans="2:7" ht="13" hidden="1" x14ac:dyDescent="0.3">
      <c r="B453" s="8"/>
      <c r="C453" s="8"/>
      <c r="D453" s="8"/>
      <c r="E453" s="8"/>
      <c r="F453" s="8"/>
      <c r="G453" s="8"/>
    </row>
    <row r="454" spans="2:7" ht="13" hidden="1" x14ac:dyDescent="0.3">
      <c r="B454" s="8"/>
      <c r="C454" s="8"/>
      <c r="D454" s="8"/>
      <c r="E454" s="8"/>
      <c r="F454" s="8"/>
      <c r="G454" s="8"/>
    </row>
    <row r="455" spans="2:7" ht="13" hidden="1" x14ac:dyDescent="0.3">
      <c r="B455" s="8"/>
      <c r="C455" s="8"/>
      <c r="D455" s="8"/>
      <c r="E455" s="8"/>
      <c r="F455" s="8"/>
      <c r="G455" s="8"/>
    </row>
    <row r="456" spans="2:7" ht="13" hidden="1" x14ac:dyDescent="0.3">
      <c r="B456" s="8"/>
      <c r="C456" s="8"/>
      <c r="D456" s="8"/>
      <c r="E456" s="8"/>
      <c r="F456" s="8"/>
      <c r="G456" s="8"/>
    </row>
    <row r="457" spans="2:7" ht="13" hidden="1" x14ac:dyDescent="0.3">
      <c r="B457" s="8"/>
      <c r="C457" s="8"/>
      <c r="D457" s="8"/>
      <c r="E457" s="8"/>
      <c r="F457" s="8"/>
      <c r="G457" s="8"/>
    </row>
    <row r="458" spans="2:7" ht="13" hidden="1" x14ac:dyDescent="0.3">
      <c r="B458" s="8"/>
      <c r="C458" s="8"/>
      <c r="D458" s="8"/>
      <c r="E458" s="8"/>
      <c r="F458" s="8"/>
      <c r="G458" s="8"/>
    </row>
    <row r="459" spans="2:7" ht="13" hidden="1" x14ac:dyDescent="0.3">
      <c r="B459" s="8"/>
      <c r="C459" s="8"/>
      <c r="D459" s="8"/>
      <c r="E459" s="8"/>
      <c r="F459" s="8"/>
      <c r="G459" s="8"/>
    </row>
    <row r="460" spans="2:7" ht="13" hidden="1" x14ac:dyDescent="0.3">
      <c r="B460" s="8"/>
      <c r="C460" s="8"/>
      <c r="D460" s="8"/>
      <c r="E460" s="8"/>
      <c r="F460" s="8"/>
      <c r="G460" s="8"/>
    </row>
    <row r="461" spans="2:7" ht="13" hidden="1" x14ac:dyDescent="0.3">
      <c r="B461" s="8"/>
      <c r="C461" s="8"/>
      <c r="D461" s="8"/>
      <c r="E461" s="8"/>
      <c r="F461" s="8"/>
      <c r="G461" s="8"/>
    </row>
    <row r="462" spans="2:7" ht="13" hidden="1" x14ac:dyDescent="0.3">
      <c r="B462" s="8"/>
      <c r="C462" s="8"/>
      <c r="D462" s="8"/>
      <c r="E462" s="8"/>
      <c r="F462" s="8"/>
      <c r="G462" s="8"/>
    </row>
    <row r="463" spans="2:7" ht="13" hidden="1" x14ac:dyDescent="0.3">
      <c r="B463" s="8"/>
      <c r="C463" s="8"/>
      <c r="D463" s="8"/>
      <c r="E463" s="8"/>
      <c r="F463" s="8"/>
      <c r="G463" s="8"/>
    </row>
    <row r="464" spans="2:7" ht="13" hidden="1" x14ac:dyDescent="0.3">
      <c r="B464" s="8"/>
      <c r="C464" s="8"/>
      <c r="D464" s="8"/>
      <c r="E464" s="8"/>
      <c r="F464" s="8"/>
      <c r="G464" s="8"/>
    </row>
  </sheetData>
  <mergeCells count="35">
    <mergeCell ref="B25:B28"/>
    <mergeCell ref="B29:B31"/>
    <mergeCell ref="B32:B34"/>
    <mergeCell ref="B35:B37"/>
    <mergeCell ref="B5:B8"/>
    <mergeCell ref="B9:B12"/>
    <mergeCell ref="B13:B16"/>
    <mergeCell ref="B17:B20"/>
    <mergeCell ref="B21:B24"/>
    <mergeCell ref="B38:B40"/>
    <mergeCell ref="B41:B43"/>
    <mergeCell ref="B44:B46"/>
    <mergeCell ref="B47:B49"/>
    <mergeCell ref="B50:B53"/>
    <mergeCell ref="B120:B122"/>
    <mergeCell ref="B123:B126"/>
    <mergeCell ref="B91:B94"/>
    <mergeCell ref="B95:B98"/>
    <mergeCell ref="B99:B101"/>
    <mergeCell ref="B102:B104"/>
    <mergeCell ref="B83:B86"/>
    <mergeCell ref="B87:B90"/>
    <mergeCell ref="B54:B56"/>
    <mergeCell ref="B117:B119"/>
    <mergeCell ref="B105:B107"/>
    <mergeCell ref="B108:B110"/>
    <mergeCell ref="B111:B113"/>
    <mergeCell ref="B114:B116"/>
    <mergeCell ref="B57:B59"/>
    <mergeCell ref="B60:B62"/>
    <mergeCell ref="B63:B66"/>
    <mergeCell ref="B67:B70"/>
    <mergeCell ref="B71:B74"/>
    <mergeCell ref="B75:B78"/>
    <mergeCell ref="B79:B82"/>
  </mergeCells>
  <phoneticPr fontId="0" type="noConversion"/>
  <pageMargins left="0.6692913385826772" right="0.27559055118110237" top="0.39370078740157483" bottom="0.78740157480314965" header="0.51181102362204722" footer="0.51181102362204722"/>
  <pageSetup paperSize="9" pageOrder="overThenDown" orientation="portrait" horizontalDpi="4294967292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rgb="FF00B050"/>
  </sheetPr>
  <dimension ref="A1:AB392"/>
  <sheetViews>
    <sheetView showGridLines="0" showRowColHeaders="0" zoomScaleNormal="100" workbookViewId="0"/>
  </sheetViews>
  <sheetFormatPr defaultColWidth="0" defaultRowHeight="12.5" zeroHeight="1" x14ac:dyDescent="0.25"/>
  <cols>
    <col min="1" max="1" width="3.6328125" customWidth="1"/>
    <col min="2" max="2" width="38.36328125" style="29" customWidth="1"/>
    <col min="3" max="3" width="14.6328125" style="26" customWidth="1"/>
    <col min="4" max="4" width="16.36328125" style="34" customWidth="1"/>
    <col min="5" max="7" width="9.6328125" style="34" customWidth="1"/>
    <col min="8" max="8" width="3.6328125" customWidth="1"/>
    <col min="9" max="9" width="30.6328125" hidden="1" customWidth="1"/>
    <col min="10" max="10" width="14.6328125" hidden="1" customWidth="1"/>
    <col min="11" max="14" width="9.6328125" hidden="1" customWidth="1"/>
    <col min="15" max="15" width="9.36328125" hidden="1" customWidth="1"/>
    <col min="16" max="16" width="30.6328125" hidden="1" customWidth="1"/>
    <col min="17" max="17" width="14.6328125" hidden="1" customWidth="1"/>
    <col min="18" max="21" width="9.6328125" hidden="1" customWidth="1"/>
    <col min="22" max="22" width="9.36328125" hidden="1" customWidth="1"/>
    <col min="23" max="23" width="30.6328125" hidden="1" customWidth="1"/>
    <col min="24" max="24" width="14.6328125" hidden="1" customWidth="1"/>
    <col min="25" max="28" width="9.6328125" hidden="1" customWidth="1"/>
    <col min="29" max="16384" width="9.36328125" hidden="1"/>
  </cols>
  <sheetData>
    <row r="1" spans="2:7" ht="18" x14ac:dyDescent="0.25">
      <c r="B1" s="40" t="s">
        <v>8</v>
      </c>
      <c r="C1" s="170"/>
      <c r="D1" s="260"/>
      <c r="E1" s="260"/>
      <c r="F1" s="260"/>
      <c r="G1" s="31"/>
    </row>
    <row r="2" spans="2:7" ht="28.5" customHeight="1" x14ac:dyDescent="0.25">
      <c r="B2" s="33" t="str">
        <f>'Charges Data'!B2</f>
        <v>Charges for Sports Facilities in Scotland 2024/25</v>
      </c>
      <c r="C2" s="170"/>
      <c r="D2" s="260"/>
      <c r="E2" s="260"/>
      <c r="F2" s="260"/>
      <c r="G2" s="260"/>
    </row>
    <row r="3" spans="2:7" ht="14" x14ac:dyDescent="0.25">
      <c r="B3" s="39" t="s">
        <v>206</v>
      </c>
      <c r="C3" s="170"/>
      <c r="D3" s="260"/>
      <c r="E3" s="260"/>
      <c r="F3" s="260"/>
      <c r="G3" s="260"/>
    </row>
    <row r="4" spans="2:7" ht="32.25" customHeight="1" x14ac:dyDescent="0.25">
      <c r="B4" s="118" t="s">
        <v>11</v>
      </c>
      <c r="C4" s="119" t="s">
        <v>12</v>
      </c>
      <c r="D4" s="120" t="s">
        <v>156</v>
      </c>
      <c r="E4" s="120" t="s">
        <v>157</v>
      </c>
      <c r="F4" s="120" t="s">
        <v>158</v>
      </c>
      <c r="G4" s="121" t="s">
        <v>159</v>
      </c>
    </row>
    <row r="5" spans="2:7" ht="20.25" customHeight="1" x14ac:dyDescent="0.25">
      <c r="B5" s="422" t="s">
        <v>207</v>
      </c>
      <c r="C5" s="69" t="s">
        <v>16</v>
      </c>
      <c r="D5" s="114">
        <f>'Charges Data'!F190</f>
        <v>24</v>
      </c>
      <c r="E5" s="157">
        <f>'Charges Data'!G190</f>
        <v>17.100000000000001</v>
      </c>
      <c r="F5" s="157">
        <f>'Charges Data'!H190</f>
        <v>62.022500000000001</v>
      </c>
      <c r="G5" s="158">
        <f>'Charges Data'!I190</f>
        <v>175</v>
      </c>
    </row>
    <row r="6" spans="2:7" ht="20.25" customHeight="1" x14ac:dyDescent="0.25">
      <c r="B6" s="422"/>
      <c r="C6" s="69" t="s">
        <v>17</v>
      </c>
      <c r="D6" s="114">
        <f>'Charges Data'!F191</f>
        <v>25</v>
      </c>
      <c r="E6" s="157">
        <f>'Charges Data'!G191</f>
        <v>10.199999999999999</v>
      </c>
      <c r="F6" s="157">
        <f>'Charges Data'!H191</f>
        <v>32.992399999999996</v>
      </c>
      <c r="G6" s="158">
        <f>'Charges Data'!I191</f>
        <v>108.5</v>
      </c>
    </row>
    <row r="7" spans="2:7" ht="20.25" customHeight="1" x14ac:dyDescent="0.25">
      <c r="B7" s="421"/>
      <c r="C7" s="69" t="s">
        <v>143</v>
      </c>
      <c r="D7" s="114">
        <f>'Charges Data'!F193</f>
        <v>13</v>
      </c>
      <c r="E7" s="157">
        <f>'Charges Data'!G193</f>
        <v>15.01</v>
      </c>
      <c r="F7" s="157">
        <f>'Charges Data'!H193</f>
        <v>45.839230769230767</v>
      </c>
      <c r="G7" s="158">
        <f>'Charges Data'!I193</f>
        <v>83.25</v>
      </c>
    </row>
    <row r="8" spans="2:7" ht="20.25" customHeight="1" x14ac:dyDescent="0.25">
      <c r="B8" s="436" t="s">
        <v>208</v>
      </c>
      <c r="C8" s="139" t="s">
        <v>16</v>
      </c>
      <c r="D8" s="140">
        <f>'Charges Data'!F194</f>
        <v>20</v>
      </c>
      <c r="E8" s="155">
        <f>'Charges Data'!G194</f>
        <v>15</v>
      </c>
      <c r="F8" s="155">
        <f>'Charges Data'!H194</f>
        <v>61.295000000000002</v>
      </c>
      <c r="G8" s="156">
        <f>'Charges Data'!I194</f>
        <v>115</v>
      </c>
    </row>
    <row r="9" spans="2:7" ht="20.25" customHeight="1" x14ac:dyDescent="0.25">
      <c r="B9" s="436"/>
      <c r="C9" s="139" t="s">
        <v>17</v>
      </c>
      <c r="D9" s="140">
        <f>'Charges Data'!F195</f>
        <v>20</v>
      </c>
      <c r="E9" s="155">
        <f>'Charges Data'!G195</f>
        <v>10</v>
      </c>
      <c r="F9" s="155">
        <f>'Charges Data'!H195</f>
        <v>32.856499999999997</v>
      </c>
      <c r="G9" s="156">
        <f>'Charges Data'!I195</f>
        <v>57.5</v>
      </c>
    </row>
    <row r="10" spans="2:7" ht="20.25" customHeight="1" x14ac:dyDescent="0.25">
      <c r="B10" s="437"/>
      <c r="C10" s="139" t="s">
        <v>143</v>
      </c>
      <c r="D10" s="140">
        <f>'Charges Data'!F197</f>
        <v>14</v>
      </c>
      <c r="E10" s="155">
        <f>'Charges Data'!G197</f>
        <v>10</v>
      </c>
      <c r="F10" s="155">
        <f>'Charges Data'!H197</f>
        <v>48.265714285714289</v>
      </c>
      <c r="G10" s="156">
        <f>'Charges Data'!I197</f>
        <v>75.2</v>
      </c>
    </row>
    <row r="11" spans="2:7" ht="20.25" customHeight="1" x14ac:dyDescent="0.25">
      <c r="B11" s="422" t="s">
        <v>209</v>
      </c>
      <c r="C11" s="69" t="s">
        <v>16</v>
      </c>
      <c r="D11" s="114">
        <f>'Charges Data'!F198</f>
        <v>19</v>
      </c>
      <c r="E11" s="157">
        <f>'Charges Data'!G198</f>
        <v>15</v>
      </c>
      <c r="F11" s="157">
        <f>'Charges Data'!H198</f>
        <v>58.19263157894737</v>
      </c>
      <c r="G11" s="158">
        <f>'Charges Data'!I198</f>
        <v>134.4</v>
      </c>
    </row>
    <row r="12" spans="2:7" ht="20.25" customHeight="1" x14ac:dyDescent="0.25">
      <c r="B12" s="422"/>
      <c r="C12" s="69" t="s">
        <v>17</v>
      </c>
      <c r="D12" s="114">
        <f>'Charges Data'!F199</f>
        <v>19</v>
      </c>
      <c r="E12" s="157">
        <f>'Charges Data'!G199</f>
        <v>10</v>
      </c>
      <c r="F12" s="157">
        <f>'Charges Data'!H199</f>
        <v>30.537894736842105</v>
      </c>
      <c r="G12" s="158">
        <f>'Charges Data'!I199</f>
        <v>67</v>
      </c>
    </row>
    <row r="13" spans="2:7" ht="20.25" customHeight="1" x14ac:dyDescent="0.25">
      <c r="B13" s="421"/>
      <c r="C13" s="69" t="s">
        <v>143</v>
      </c>
      <c r="D13" s="114">
        <f>'Charges Data'!F201</f>
        <v>13</v>
      </c>
      <c r="E13" s="157">
        <f>'Charges Data'!G201</f>
        <v>10</v>
      </c>
      <c r="F13" s="157">
        <f>'Charges Data'!H201</f>
        <v>38.323846153846155</v>
      </c>
      <c r="G13" s="158">
        <f>'Charges Data'!I201</f>
        <v>75.2</v>
      </c>
    </row>
    <row r="14" spans="2:7" ht="20.25" customHeight="1" x14ac:dyDescent="0.25">
      <c r="B14" s="436" t="s">
        <v>210</v>
      </c>
      <c r="C14" s="139" t="s">
        <v>16</v>
      </c>
      <c r="D14" s="140">
        <f>'Charges Data'!F202</f>
        <v>7</v>
      </c>
      <c r="E14" s="155">
        <f>'Charges Data'!G202</f>
        <v>23.7</v>
      </c>
      <c r="F14" s="155">
        <f>'Charges Data'!H202</f>
        <v>51.914285714285711</v>
      </c>
      <c r="G14" s="156">
        <f>'Charges Data'!I202</f>
        <v>75.2</v>
      </c>
    </row>
    <row r="15" spans="2:7" ht="20.25" customHeight="1" x14ac:dyDescent="0.25">
      <c r="B15" s="436"/>
      <c r="C15" s="139" t="s">
        <v>17</v>
      </c>
      <c r="D15" s="140">
        <f>'Charges Data'!F203</f>
        <v>7</v>
      </c>
      <c r="E15" s="155">
        <f>'Charges Data'!G203</f>
        <v>13.4</v>
      </c>
      <c r="F15" s="155">
        <f>'Charges Data'!H203</f>
        <v>26.107142857142858</v>
      </c>
      <c r="G15" s="156">
        <f>'Charges Data'!I203</f>
        <v>45.1</v>
      </c>
    </row>
    <row r="16" spans="2:7" ht="20.25" customHeight="1" x14ac:dyDescent="0.25">
      <c r="B16" s="437"/>
      <c r="C16" s="139" t="s">
        <v>143</v>
      </c>
      <c r="D16" s="140">
        <f>'Charges Data'!F205</f>
        <v>5</v>
      </c>
      <c r="E16" s="155">
        <f>'Charges Data'!G205</f>
        <v>24</v>
      </c>
      <c r="F16" s="155">
        <f>'Charges Data'!H205</f>
        <v>42.839999999999996</v>
      </c>
      <c r="G16" s="156">
        <f>'Charges Data'!I205</f>
        <v>75.2</v>
      </c>
    </row>
    <row r="17" spans="2:7" ht="20.25" customHeight="1" x14ac:dyDescent="0.25">
      <c r="B17" s="422" t="s">
        <v>211</v>
      </c>
      <c r="C17" s="69" t="s">
        <v>16</v>
      </c>
      <c r="D17" s="114">
        <f>'Charges Data'!F206</f>
        <v>9</v>
      </c>
      <c r="E17" s="157">
        <f>'Charges Data'!G206</f>
        <v>23.7</v>
      </c>
      <c r="F17" s="157">
        <f>'Charges Data'!H206</f>
        <v>64.984444444444449</v>
      </c>
      <c r="G17" s="158">
        <f>'Charges Data'!I206</f>
        <v>134</v>
      </c>
    </row>
    <row r="18" spans="2:7" ht="20.25" customHeight="1" x14ac:dyDescent="0.25">
      <c r="B18" s="422"/>
      <c r="C18" s="69" t="s">
        <v>17</v>
      </c>
      <c r="D18" s="114">
        <f>'Charges Data'!F207</f>
        <v>9</v>
      </c>
      <c r="E18" s="157">
        <f>'Charges Data'!G207</f>
        <v>13.4</v>
      </c>
      <c r="F18" s="157">
        <f>'Charges Data'!H207</f>
        <v>46.68</v>
      </c>
      <c r="G18" s="158">
        <f>'Charges Data'!I207</f>
        <v>134</v>
      </c>
    </row>
    <row r="19" spans="2:7" ht="20.25" customHeight="1" x14ac:dyDescent="0.25">
      <c r="B19" s="421"/>
      <c r="C19" s="69" t="s">
        <v>143</v>
      </c>
      <c r="D19" s="114">
        <f>'Charges Data'!F209</f>
        <v>5</v>
      </c>
      <c r="E19" s="157">
        <f>'Charges Data'!G209</f>
        <v>15.01</v>
      </c>
      <c r="F19" s="157">
        <f>'Charges Data'!H209</f>
        <v>45.241999999999997</v>
      </c>
      <c r="G19" s="158">
        <f>'Charges Data'!I209</f>
        <v>75.2</v>
      </c>
    </row>
    <row r="20" spans="2:7" ht="20.25" customHeight="1" x14ac:dyDescent="0.25">
      <c r="B20" s="436" t="s">
        <v>212</v>
      </c>
      <c r="C20" s="139" t="s">
        <v>16</v>
      </c>
      <c r="D20" s="140">
        <f>'Charges Data'!F210</f>
        <v>6</v>
      </c>
      <c r="E20" s="155">
        <f>'Charges Data'!G210</f>
        <v>46</v>
      </c>
      <c r="F20" s="155">
        <f>'Charges Data'!H210</f>
        <v>90.316666666666663</v>
      </c>
      <c r="G20" s="156">
        <f>'Charges Data'!I210</f>
        <v>250</v>
      </c>
    </row>
    <row r="21" spans="2:7" ht="20.25" customHeight="1" x14ac:dyDescent="0.25">
      <c r="B21" s="436"/>
      <c r="C21" s="139" t="s">
        <v>17</v>
      </c>
      <c r="D21" s="140">
        <f>'Charges Data'!F211</f>
        <v>6</v>
      </c>
      <c r="E21" s="155">
        <f>'Charges Data'!G211</f>
        <v>23</v>
      </c>
      <c r="F21" s="155">
        <f>'Charges Data'!H211</f>
        <v>67.058333333333337</v>
      </c>
      <c r="G21" s="156">
        <f>'Charges Data'!I211</f>
        <v>250</v>
      </c>
    </row>
    <row r="22" spans="2:7" ht="20.25" customHeight="1" x14ac:dyDescent="0.25">
      <c r="B22" s="437"/>
      <c r="C22" s="139" t="s">
        <v>143</v>
      </c>
      <c r="D22" s="140">
        <f>'Charges Data'!F213</f>
        <v>6</v>
      </c>
      <c r="E22" s="155">
        <f>'Charges Data'!G213</f>
        <v>23</v>
      </c>
      <c r="F22" s="155">
        <f>'Charges Data'!H213</f>
        <v>72.075000000000003</v>
      </c>
      <c r="G22" s="156">
        <f>'Charges Data'!I213</f>
        <v>250</v>
      </c>
    </row>
    <row r="23" spans="2:7" ht="20.25" customHeight="1" x14ac:dyDescent="0.25">
      <c r="B23" s="422" t="s">
        <v>213</v>
      </c>
      <c r="C23" s="69" t="s">
        <v>16</v>
      </c>
      <c r="D23" s="114">
        <f>'Charges Data'!F214</f>
        <v>9</v>
      </c>
      <c r="E23" s="157">
        <f>'Charges Data'!G214</f>
        <v>11</v>
      </c>
      <c r="F23" s="157">
        <f>'Charges Data'!H214</f>
        <v>24.893333333333331</v>
      </c>
      <c r="G23" s="158">
        <f>'Charges Data'!I214</f>
        <v>40</v>
      </c>
    </row>
    <row r="24" spans="2:7" ht="20.25" customHeight="1" x14ac:dyDescent="0.25">
      <c r="B24" s="422"/>
      <c r="C24" s="69" t="s">
        <v>17</v>
      </c>
      <c r="D24" s="114">
        <f>'Charges Data'!F215</f>
        <v>9</v>
      </c>
      <c r="E24" s="157">
        <f>'Charges Data'!G215</f>
        <v>6.5</v>
      </c>
      <c r="F24" s="157">
        <f>'Charges Data'!H215</f>
        <v>17.440000000000001</v>
      </c>
      <c r="G24" s="158">
        <f>'Charges Data'!I215</f>
        <v>40</v>
      </c>
    </row>
    <row r="25" spans="2:7" ht="20.25" customHeight="1" x14ac:dyDescent="0.25">
      <c r="B25" s="421"/>
      <c r="C25" s="69" t="s">
        <v>143</v>
      </c>
      <c r="D25" s="114">
        <f>'Charges Data'!F217</f>
        <v>7</v>
      </c>
      <c r="E25" s="157">
        <f>'Charges Data'!G217</f>
        <v>10.01</v>
      </c>
      <c r="F25" s="157">
        <f>'Charges Data'!H217</f>
        <v>21.515714285714285</v>
      </c>
      <c r="G25" s="158">
        <f>'Charges Data'!I217</f>
        <v>40</v>
      </c>
    </row>
    <row r="26" spans="2:7" ht="20.25" customHeight="1" x14ac:dyDescent="0.25">
      <c r="B26" s="436" t="s">
        <v>214</v>
      </c>
      <c r="C26" s="139" t="s">
        <v>16</v>
      </c>
      <c r="D26" s="140">
        <f>'Charges Data'!F218</f>
        <v>2</v>
      </c>
      <c r="E26" s="155">
        <f>'Charges Data'!G218</f>
        <v>12.52</v>
      </c>
      <c r="F26" s="155">
        <f>'Charges Data'!H218</f>
        <v>14.51</v>
      </c>
      <c r="G26" s="156">
        <f>'Charges Data'!I218</f>
        <v>16.5</v>
      </c>
    </row>
    <row r="27" spans="2:7" ht="20.25" customHeight="1" x14ac:dyDescent="0.25">
      <c r="B27" s="436"/>
      <c r="C27" s="139" t="s">
        <v>17</v>
      </c>
      <c r="D27" s="140">
        <f>'Charges Data'!F219</f>
        <v>2</v>
      </c>
      <c r="E27" s="155">
        <f>'Charges Data'!G219</f>
        <v>8.16</v>
      </c>
      <c r="F27" s="155">
        <f>'Charges Data'!H219</f>
        <v>12.33</v>
      </c>
      <c r="G27" s="156">
        <f>'Charges Data'!I219</f>
        <v>16.5</v>
      </c>
    </row>
    <row r="28" spans="2:7" ht="20.25" customHeight="1" x14ac:dyDescent="0.25">
      <c r="B28" s="437"/>
      <c r="C28" s="139" t="s">
        <v>143</v>
      </c>
      <c r="D28" s="140">
        <f>'Charges Data'!F221</f>
        <v>1</v>
      </c>
      <c r="E28" s="311" t="s">
        <v>215</v>
      </c>
      <c r="F28" s="311" t="s">
        <v>215</v>
      </c>
      <c r="G28" s="312" t="s">
        <v>215</v>
      </c>
    </row>
    <row r="29" spans="2:7" ht="20.25" customHeight="1" x14ac:dyDescent="0.25">
      <c r="B29"/>
      <c r="C29"/>
      <c r="D29"/>
      <c r="E29"/>
      <c r="F29"/>
      <c r="G29"/>
    </row>
    <row r="30" spans="2:7" ht="20.25" customHeight="1" x14ac:dyDescent="0.25">
      <c r="B30" s="39" t="s">
        <v>216</v>
      </c>
      <c r="C30"/>
      <c r="D30"/>
      <c r="E30"/>
      <c r="F30"/>
      <c r="G30"/>
    </row>
    <row r="31" spans="2:7" ht="28.5" customHeight="1" x14ac:dyDescent="0.25">
      <c r="B31" s="118" t="s">
        <v>11</v>
      </c>
      <c r="C31" s="119" t="s">
        <v>12</v>
      </c>
      <c r="D31" s="120" t="s">
        <v>156</v>
      </c>
      <c r="E31" s="120" t="s">
        <v>157</v>
      </c>
      <c r="F31" s="120" t="s">
        <v>158</v>
      </c>
      <c r="G31" s="121" t="s">
        <v>159</v>
      </c>
    </row>
    <row r="32" spans="2:7" ht="20.25" customHeight="1" x14ac:dyDescent="0.25">
      <c r="B32" s="422" t="s">
        <v>217</v>
      </c>
      <c r="C32" s="69" t="s">
        <v>16</v>
      </c>
      <c r="D32" s="114">
        <f>'Charges Data'!F222</f>
        <v>15</v>
      </c>
      <c r="E32" s="116">
        <f>'Charges Data'!G222</f>
        <v>11.4</v>
      </c>
      <c r="F32" s="116">
        <f>'Charges Data'!H222</f>
        <v>45.073999999999998</v>
      </c>
      <c r="G32" s="117">
        <f>'Charges Data'!I222</f>
        <v>109.45</v>
      </c>
    </row>
    <row r="33" spans="2:7" ht="20.25" customHeight="1" x14ac:dyDescent="0.25">
      <c r="B33" s="422"/>
      <c r="C33" s="69" t="s">
        <v>17</v>
      </c>
      <c r="D33" s="114">
        <f>'Charges Data'!F223</f>
        <v>14</v>
      </c>
      <c r="E33" s="116">
        <f>'Charges Data'!G223</f>
        <v>6.8</v>
      </c>
      <c r="F33" s="116">
        <f>'Charges Data'!H223</f>
        <v>24.79214285714286</v>
      </c>
      <c r="G33" s="117">
        <f>'Charges Data'!I223</f>
        <v>55</v>
      </c>
    </row>
    <row r="34" spans="2:7" ht="20.25" customHeight="1" x14ac:dyDescent="0.25">
      <c r="B34" s="421"/>
      <c r="C34" s="69" t="s">
        <v>143</v>
      </c>
      <c r="D34" s="114">
        <f>'Charges Data'!F225</f>
        <v>10</v>
      </c>
      <c r="E34" s="116">
        <f>'Charges Data'!G225</f>
        <v>11.5</v>
      </c>
      <c r="F34" s="116">
        <f>'Charges Data'!H225</f>
        <v>35.515000000000001</v>
      </c>
      <c r="G34" s="117">
        <f>'Charges Data'!I225</f>
        <v>55</v>
      </c>
    </row>
    <row r="35" spans="2:7" ht="20.25" customHeight="1" x14ac:dyDescent="0.25">
      <c r="B35" s="436" t="s">
        <v>218</v>
      </c>
      <c r="C35" s="139" t="s">
        <v>16</v>
      </c>
      <c r="D35" s="140">
        <f>'Charges Data'!F226</f>
        <v>11</v>
      </c>
      <c r="E35" s="141">
        <f>'Charges Data'!G226</f>
        <v>22.4</v>
      </c>
      <c r="F35" s="141">
        <f>'Charges Data'!H226</f>
        <v>121.45454545454545</v>
      </c>
      <c r="G35" s="142">
        <f>'Charges Data'!I226</f>
        <v>840</v>
      </c>
    </row>
    <row r="36" spans="2:7" ht="20.25" customHeight="1" x14ac:dyDescent="0.25">
      <c r="B36" s="436"/>
      <c r="C36" s="139" t="s">
        <v>17</v>
      </c>
      <c r="D36" s="140">
        <f>'Charges Data'!F227</f>
        <v>11</v>
      </c>
      <c r="E36" s="141">
        <f>'Charges Data'!G227</f>
        <v>13.3</v>
      </c>
      <c r="F36" s="141">
        <f>'Charges Data'!H227</f>
        <v>74.713636363636354</v>
      </c>
      <c r="G36" s="142">
        <f>'Charges Data'!I227</f>
        <v>550</v>
      </c>
    </row>
    <row r="37" spans="2:7" ht="20.25" customHeight="1" x14ac:dyDescent="0.25">
      <c r="B37" s="437"/>
      <c r="C37" s="139" t="s">
        <v>143</v>
      </c>
      <c r="D37" s="140">
        <f>'Charges Data'!F229</f>
        <v>9</v>
      </c>
      <c r="E37" s="141">
        <f>'Charges Data'!G229</f>
        <v>23</v>
      </c>
      <c r="F37" s="141">
        <f>'Charges Data'!H229</f>
        <v>128.08333333333334</v>
      </c>
      <c r="G37" s="142">
        <f>'Charges Data'!I229</f>
        <v>840</v>
      </c>
    </row>
    <row r="38" spans="2:7" ht="20.25" customHeight="1" x14ac:dyDescent="0.25">
      <c r="B38" s="422" t="s">
        <v>219</v>
      </c>
      <c r="C38" s="69" t="s">
        <v>16</v>
      </c>
      <c r="D38" s="114">
        <f>'Charges Data'!F230</f>
        <v>12</v>
      </c>
      <c r="E38" s="116">
        <f>'Charges Data'!G230</f>
        <v>11.4</v>
      </c>
      <c r="F38" s="116">
        <f>'Charges Data'!H230</f>
        <v>38.764999999999993</v>
      </c>
      <c r="G38" s="117">
        <f>'Charges Data'!I230</f>
        <v>66</v>
      </c>
    </row>
    <row r="39" spans="2:7" ht="20.25" customHeight="1" x14ac:dyDescent="0.25">
      <c r="B39" s="422"/>
      <c r="C39" s="69" t="s">
        <v>17</v>
      </c>
      <c r="D39" s="114">
        <f>'Charges Data'!F231</f>
        <v>11</v>
      </c>
      <c r="E39" s="116">
        <f>'Charges Data'!G231</f>
        <v>6.8</v>
      </c>
      <c r="F39" s="116">
        <f>'Charges Data'!H231</f>
        <v>21.254545454545454</v>
      </c>
      <c r="G39" s="117">
        <f>'Charges Data'!I231</f>
        <v>33</v>
      </c>
    </row>
    <row r="40" spans="2:7" ht="20.25" customHeight="1" x14ac:dyDescent="0.25">
      <c r="B40" s="421"/>
      <c r="C40" s="69" t="s">
        <v>143</v>
      </c>
      <c r="D40" s="114">
        <f>'Charges Data'!F233</f>
        <v>10</v>
      </c>
      <c r="E40" s="116">
        <f>'Charges Data'!G233</f>
        <v>11.5</v>
      </c>
      <c r="F40" s="116">
        <f>'Charges Data'!H233</f>
        <v>33.314999999999998</v>
      </c>
      <c r="G40" s="117">
        <f>'Charges Data'!I233</f>
        <v>55</v>
      </c>
    </row>
    <row r="41" spans="2:7" ht="20.25" customHeight="1" x14ac:dyDescent="0.25">
      <c r="B41" s="436" t="s">
        <v>220</v>
      </c>
      <c r="C41" s="139" t="s">
        <v>16</v>
      </c>
      <c r="D41" s="140">
        <f>'Charges Data'!F234</f>
        <v>3</v>
      </c>
      <c r="E41" s="141">
        <f>'Charges Data'!G234</f>
        <v>11.4</v>
      </c>
      <c r="F41" s="141">
        <f>'Charges Data'!H234</f>
        <v>34.866666666666667</v>
      </c>
      <c r="G41" s="142">
        <f>'Charges Data'!I234</f>
        <v>60.5</v>
      </c>
    </row>
    <row r="42" spans="2:7" ht="20.25" customHeight="1" x14ac:dyDescent="0.25">
      <c r="B42" s="436"/>
      <c r="C42" s="139" t="s">
        <v>17</v>
      </c>
      <c r="D42" s="140">
        <f>'Charges Data'!F235</f>
        <v>3</v>
      </c>
      <c r="E42" s="141">
        <f>'Charges Data'!G235</f>
        <v>6.8</v>
      </c>
      <c r="F42" s="141">
        <f>'Charges Data'!H235</f>
        <v>18.883333333333333</v>
      </c>
      <c r="G42" s="142">
        <f>'Charges Data'!I235</f>
        <v>30.25</v>
      </c>
    </row>
    <row r="43" spans="2:7" ht="20.25" customHeight="1" x14ac:dyDescent="0.25">
      <c r="B43" s="437"/>
      <c r="C43" s="139" t="s">
        <v>143</v>
      </c>
      <c r="D43" s="140">
        <f>'Charges Data'!F237</f>
        <v>2</v>
      </c>
      <c r="E43" s="141">
        <f>'Charges Data'!G237</f>
        <v>30.25</v>
      </c>
      <c r="F43" s="141">
        <f>'Charges Data'!H237</f>
        <v>31.475000000000001</v>
      </c>
      <c r="G43" s="142">
        <f>'Charges Data'!I237</f>
        <v>32.700000000000003</v>
      </c>
    </row>
    <row r="44" spans="2:7" ht="20.25" customHeight="1" x14ac:dyDescent="0.25">
      <c r="B44" s="420" t="s">
        <v>221</v>
      </c>
      <c r="C44" s="69" t="s">
        <v>16</v>
      </c>
      <c r="D44" s="114">
        <f>'Charges Data'!F238</f>
        <v>6</v>
      </c>
      <c r="E44" s="116">
        <f>'Charges Data'!G238</f>
        <v>11.4</v>
      </c>
      <c r="F44" s="116">
        <f>'Charges Data'!H238</f>
        <v>28.771666666666665</v>
      </c>
      <c r="G44" s="117">
        <f>'Charges Data'!I238</f>
        <v>42</v>
      </c>
    </row>
    <row r="45" spans="2:7" ht="20.25" customHeight="1" x14ac:dyDescent="0.25">
      <c r="B45" s="422"/>
      <c r="C45" s="69" t="s">
        <v>17</v>
      </c>
      <c r="D45" s="114">
        <f>'Charges Data'!F239</f>
        <v>6</v>
      </c>
      <c r="E45" s="116">
        <f>'Charges Data'!G239</f>
        <v>6.8</v>
      </c>
      <c r="F45" s="116">
        <f>'Charges Data'!H239</f>
        <v>15.929999999999998</v>
      </c>
      <c r="G45" s="117">
        <f>'Charges Data'!I239</f>
        <v>21</v>
      </c>
    </row>
    <row r="46" spans="2:7" ht="20.25" customHeight="1" x14ac:dyDescent="0.25">
      <c r="B46" s="421"/>
      <c r="C46" s="69" t="s">
        <v>143</v>
      </c>
      <c r="D46" s="114">
        <f>'Charges Data'!F241</f>
        <v>3</v>
      </c>
      <c r="E46" s="116">
        <f>'Charges Data'!G241</f>
        <v>11.66</v>
      </c>
      <c r="F46" s="116">
        <f>'Charges Data'!H241</f>
        <v>24.02</v>
      </c>
      <c r="G46" s="117">
        <f>'Charges Data'!I241</f>
        <v>32.700000000000003</v>
      </c>
    </row>
    <row r="47" spans="2:7" ht="20.25" customHeight="1" x14ac:dyDescent="0.25">
      <c r="B47" s="436" t="s">
        <v>222</v>
      </c>
      <c r="C47" s="139" t="s">
        <v>16</v>
      </c>
      <c r="D47" s="140">
        <f>'Charges Data'!F242</f>
        <v>4</v>
      </c>
      <c r="E47" s="141">
        <f>'Charges Data'!G242</f>
        <v>27.7</v>
      </c>
      <c r="F47" s="141">
        <f>'Charges Data'!H242</f>
        <v>43.099999999999994</v>
      </c>
      <c r="G47" s="142">
        <f>'Charges Data'!I242</f>
        <v>66</v>
      </c>
    </row>
    <row r="48" spans="2:7" ht="20.25" customHeight="1" x14ac:dyDescent="0.25">
      <c r="B48" s="436"/>
      <c r="C48" s="139" t="s">
        <v>17</v>
      </c>
      <c r="D48" s="140">
        <f>'Charges Data'!F243</f>
        <v>4</v>
      </c>
      <c r="E48" s="141">
        <f>'Charges Data'!G243</f>
        <v>13.85</v>
      </c>
      <c r="F48" s="141">
        <f>'Charges Data'!H243</f>
        <v>22.362499999999997</v>
      </c>
      <c r="G48" s="142">
        <f>'Charges Data'!I243</f>
        <v>33</v>
      </c>
    </row>
    <row r="49" spans="2:7" ht="20.25" customHeight="1" x14ac:dyDescent="0.25">
      <c r="B49" s="437"/>
      <c r="C49" s="139" t="s">
        <v>143</v>
      </c>
      <c r="D49" s="140">
        <f>'Charges Data'!F245</f>
        <v>4</v>
      </c>
      <c r="E49" s="141">
        <f>'Charges Data'!G245</f>
        <v>23</v>
      </c>
      <c r="F49" s="141">
        <f>'Charges Data'!H245</f>
        <v>29.1</v>
      </c>
      <c r="G49" s="142">
        <f>'Charges Data'!I245</f>
        <v>33</v>
      </c>
    </row>
    <row r="50" spans="2:7" ht="20.25" customHeight="1" x14ac:dyDescent="0.25">
      <c r="B50" s="422" t="s">
        <v>213</v>
      </c>
      <c r="C50" s="69" t="s">
        <v>16</v>
      </c>
      <c r="D50" s="114">
        <f>'Charges Data'!F246</f>
        <v>8</v>
      </c>
      <c r="E50" s="116">
        <f>'Charges Data'!G246</f>
        <v>8.8000000000000007</v>
      </c>
      <c r="F50" s="116">
        <f>'Charges Data'!H246</f>
        <v>22.887499999999999</v>
      </c>
      <c r="G50" s="117">
        <f>'Charges Data'!I246</f>
        <v>40</v>
      </c>
    </row>
    <row r="51" spans="2:7" ht="20.25" customHeight="1" x14ac:dyDescent="0.25">
      <c r="B51" s="422"/>
      <c r="C51" s="69" t="s">
        <v>17</v>
      </c>
      <c r="D51" s="114">
        <f>'Charges Data'!F247</f>
        <v>8</v>
      </c>
      <c r="E51" s="116">
        <f>'Charges Data'!G247</f>
        <v>5.2</v>
      </c>
      <c r="F51" s="116">
        <f>'Charges Data'!H247</f>
        <v>18.774999999999999</v>
      </c>
      <c r="G51" s="117">
        <f>'Charges Data'!I247</f>
        <v>40</v>
      </c>
    </row>
    <row r="52" spans="2:7" ht="20.25" customHeight="1" x14ac:dyDescent="0.25">
      <c r="B52" s="421"/>
      <c r="C52" s="69" t="s">
        <v>143</v>
      </c>
      <c r="D52" s="114">
        <f>'Charges Data'!F249</f>
        <v>5</v>
      </c>
      <c r="E52" s="116">
        <f>'Charges Data'!G249</f>
        <v>11.5</v>
      </c>
      <c r="F52" s="116">
        <f>'Charges Data'!H249</f>
        <v>22.619999999999997</v>
      </c>
      <c r="G52" s="117">
        <f>'Charges Data'!I249</f>
        <v>40</v>
      </c>
    </row>
    <row r="53" spans="2:7" ht="20.25" customHeight="1" x14ac:dyDescent="0.25">
      <c r="B53" s="436" t="s">
        <v>223</v>
      </c>
      <c r="C53" s="139" t="s">
        <v>16</v>
      </c>
      <c r="D53" s="140">
        <f>'Charges Data'!F250</f>
        <v>3</v>
      </c>
      <c r="E53" s="141">
        <f>'Charges Data'!G250</f>
        <v>11</v>
      </c>
      <c r="F53" s="141">
        <f>'Charges Data'!H250</f>
        <v>34.049999999999997</v>
      </c>
      <c r="G53" s="142">
        <f>'Charges Data'!I250</f>
        <v>58.85</v>
      </c>
    </row>
    <row r="54" spans="2:7" ht="20.25" customHeight="1" x14ac:dyDescent="0.25">
      <c r="B54" s="436"/>
      <c r="C54" s="139" t="s">
        <v>17</v>
      </c>
      <c r="D54" s="140">
        <f>'Charges Data'!F251</f>
        <v>3</v>
      </c>
      <c r="E54" s="141">
        <f>'Charges Data'!G251</f>
        <v>11</v>
      </c>
      <c r="F54" s="141">
        <f>'Charges Data'!H251</f>
        <v>24.149999999999995</v>
      </c>
      <c r="G54" s="142">
        <f>'Charges Data'!I251</f>
        <v>32.299999999999997</v>
      </c>
    </row>
    <row r="55" spans="2:7" ht="20.25" customHeight="1" x14ac:dyDescent="0.25">
      <c r="B55" s="437"/>
      <c r="C55" s="139" t="s">
        <v>143</v>
      </c>
      <c r="D55" s="140">
        <f>'Charges Data'!F253</f>
        <v>1</v>
      </c>
      <c r="E55" s="141">
        <f>'Charges Data'!G253</f>
        <v>29.15</v>
      </c>
      <c r="F55" s="141">
        <f>'Charges Data'!H253</f>
        <v>29.15</v>
      </c>
      <c r="G55" s="142">
        <f>'Charges Data'!I253</f>
        <v>29.15</v>
      </c>
    </row>
    <row r="56" spans="2:7" ht="20.25" customHeight="1" x14ac:dyDescent="0.25">
      <c r="B56" s="131"/>
      <c r="C56" s="132"/>
      <c r="D56" s="133"/>
      <c r="E56" s="134"/>
      <c r="F56" s="134"/>
      <c r="G56" s="134"/>
    </row>
    <row r="57" spans="2:7" ht="20.25" customHeight="1" x14ac:dyDescent="0.25">
      <c r="B57" s="39" t="s">
        <v>224</v>
      </c>
      <c r="C57"/>
      <c r="D57"/>
      <c r="E57"/>
      <c r="F57"/>
      <c r="G57"/>
    </row>
    <row r="58" spans="2:7" ht="20.25" customHeight="1" x14ac:dyDescent="0.25">
      <c r="B58" s="118" t="s">
        <v>11</v>
      </c>
      <c r="C58" s="119" t="s">
        <v>12</v>
      </c>
      <c r="D58" s="120" t="s">
        <v>156</v>
      </c>
      <c r="E58" s="120" t="s">
        <v>157</v>
      </c>
      <c r="F58" s="120" t="s">
        <v>158</v>
      </c>
      <c r="G58" s="121" t="s">
        <v>159</v>
      </c>
    </row>
    <row r="59" spans="2:7" ht="20.25" customHeight="1" x14ac:dyDescent="0.25">
      <c r="B59" s="420" t="s">
        <v>225</v>
      </c>
      <c r="C59" s="59" t="s">
        <v>16</v>
      </c>
      <c r="D59" s="115">
        <f>'Charges Data'!F254</f>
        <v>26</v>
      </c>
      <c r="E59" s="129">
        <f>'Charges Data'!G254</f>
        <v>39.5</v>
      </c>
      <c r="F59" s="129">
        <f>'Charges Data'!H254</f>
        <v>74.713076923076926</v>
      </c>
      <c r="G59" s="130">
        <f>'Charges Data'!I254</f>
        <v>123.6</v>
      </c>
    </row>
    <row r="60" spans="2:7" ht="20.25" customHeight="1" x14ac:dyDescent="0.25">
      <c r="B60" s="422"/>
      <c r="C60" s="69" t="s">
        <v>17</v>
      </c>
      <c r="D60" s="114">
        <f>'Charges Data'!F255</f>
        <v>26</v>
      </c>
      <c r="E60" s="116">
        <f>'Charges Data'!G255</f>
        <v>19.899999999999999</v>
      </c>
      <c r="F60" s="116">
        <f>'Charges Data'!H255</f>
        <v>45.511153846153846</v>
      </c>
      <c r="G60" s="117">
        <f>'Charges Data'!I255</f>
        <v>82.5</v>
      </c>
    </row>
    <row r="61" spans="2:7" ht="20.25" customHeight="1" x14ac:dyDescent="0.25">
      <c r="B61" s="421"/>
      <c r="C61" s="69" t="s">
        <v>143</v>
      </c>
      <c r="D61" s="114">
        <f>'Charges Data'!F257</f>
        <v>13</v>
      </c>
      <c r="E61" s="116">
        <f>'Charges Data'!G257</f>
        <v>22.44</v>
      </c>
      <c r="F61" s="116">
        <f>'Charges Data'!H257</f>
        <v>53.187692307692309</v>
      </c>
      <c r="G61" s="117">
        <f>'Charges Data'!I257</f>
        <v>85</v>
      </c>
    </row>
    <row r="62" spans="2:7" ht="20.25" customHeight="1" x14ac:dyDescent="0.25">
      <c r="B62" s="436" t="s">
        <v>226</v>
      </c>
      <c r="C62" s="139" t="s">
        <v>16</v>
      </c>
      <c r="D62" s="140">
        <f>'Charges Data'!F258</f>
        <v>13</v>
      </c>
      <c r="E62" s="141">
        <f>'Charges Data'!G258</f>
        <v>20</v>
      </c>
      <c r="F62" s="141">
        <f>'Charges Data'!H258</f>
        <v>68.659230769230774</v>
      </c>
      <c r="G62" s="142">
        <f>'Charges Data'!I258</f>
        <v>111</v>
      </c>
    </row>
    <row r="63" spans="2:7" ht="20.25" customHeight="1" x14ac:dyDescent="0.25">
      <c r="B63" s="436"/>
      <c r="C63" s="139" t="s">
        <v>17</v>
      </c>
      <c r="D63" s="140">
        <f>'Charges Data'!F259</f>
        <v>13</v>
      </c>
      <c r="E63" s="141">
        <f>'Charges Data'!G259</f>
        <v>9.8000000000000007</v>
      </c>
      <c r="F63" s="141">
        <f>'Charges Data'!H259</f>
        <v>40.746923076923082</v>
      </c>
      <c r="G63" s="142">
        <f>'Charges Data'!I259</f>
        <v>56</v>
      </c>
    </row>
    <row r="64" spans="2:7" ht="20.25" customHeight="1" x14ac:dyDescent="0.25">
      <c r="B64" s="437"/>
      <c r="C64" s="139" t="s">
        <v>143</v>
      </c>
      <c r="D64" s="140">
        <f>'Charges Data'!F261</f>
        <v>8</v>
      </c>
      <c r="E64" s="141">
        <f>'Charges Data'!G261</f>
        <v>9.8000000000000007</v>
      </c>
      <c r="F64" s="141">
        <f>'Charges Data'!H261</f>
        <v>44.446249999999999</v>
      </c>
      <c r="G64" s="142">
        <f>'Charges Data'!I261</f>
        <v>73.33</v>
      </c>
    </row>
    <row r="65" spans="2:7" ht="20.25" customHeight="1" x14ac:dyDescent="0.25">
      <c r="B65" s="422" t="s">
        <v>227</v>
      </c>
      <c r="C65" s="69" t="s">
        <v>16</v>
      </c>
      <c r="D65" s="114">
        <f>'Charges Data'!F262</f>
        <v>4</v>
      </c>
      <c r="E65" s="116">
        <f>'Charges Data'!G262</f>
        <v>64.400000000000006</v>
      </c>
      <c r="F65" s="116">
        <f>'Charges Data'!H262</f>
        <v>77.962500000000006</v>
      </c>
      <c r="G65" s="117">
        <f>'Charges Data'!I262</f>
        <v>109.45</v>
      </c>
    </row>
    <row r="66" spans="2:7" ht="20.25" customHeight="1" x14ac:dyDescent="0.25">
      <c r="B66" s="422"/>
      <c r="C66" s="69" t="s">
        <v>17</v>
      </c>
      <c r="D66" s="114">
        <f>'Charges Data'!F263</f>
        <v>4</v>
      </c>
      <c r="E66" s="116">
        <f>'Charges Data'!G263</f>
        <v>33</v>
      </c>
      <c r="F66" s="116">
        <f>'Charges Data'!H263</f>
        <v>44.65</v>
      </c>
      <c r="G66" s="117">
        <f>'Charges Data'!I263</f>
        <v>55</v>
      </c>
    </row>
    <row r="67" spans="2:7" ht="20.25" customHeight="1" x14ac:dyDescent="0.25">
      <c r="B67" s="421"/>
      <c r="C67" s="69" t="s">
        <v>143</v>
      </c>
      <c r="D67" s="114">
        <f>'Charges Data'!F265</f>
        <v>2</v>
      </c>
      <c r="E67" s="116">
        <f>'Charges Data'!G265</f>
        <v>33</v>
      </c>
      <c r="F67" s="116">
        <f>'Charges Data'!H265</f>
        <v>44</v>
      </c>
      <c r="G67" s="117">
        <f>'Charges Data'!I265</f>
        <v>55</v>
      </c>
    </row>
    <row r="68" spans="2:7" ht="20.25" customHeight="1" x14ac:dyDescent="0.25">
      <c r="B68" s="435" t="s">
        <v>228</v>
      </c>
      <c r="C68" s="144" t="s">
        <v>16</v>
      </c>
      <c r="D68" s="145">
        <f>'Charges Data'!F266</f>
        <v>22</v>
      </c>
      <c r="E68" s="146">
        <f>'Charges Data'!G266</f>
        <v>39.5</v>
      </c>
      <c r="F68" s="146">
        <f>'Charges Data'!H266</f>
        <v>68.915454545454566</v>
      </c>
      <c r="G68" s="147">
        <f>'Charges Data'!I266</f>
        <v>114</v>
      </c>
    </row>
    <row r="69" spans="2:7" ht="20.25" customHeight="1" x14ac:dyDescent="0.25">
      <c r="B69" s="436"/>
      <c r="C69" s="139" t="s">
        <v>17</v>
      </c>
      <c r="D69" s="140">
        <f>'Charges Data'!F267</f>
        <v>22</v>
      </c>
      <c r="E69" s="141">
        <f>'Charges Data'!G267</f>
        <v>26</v>
      </c>
      <c r="F69" s="141">
        <f>'Charges Data'!H267</f>
        <v>43.24818181818182</v>
      </c>
      <c r="G69" s="142">
        <f>'Charges Data'!I267</f>
        <v>72</v>
      </c>
    </row>
    <row r="70" spans="2:7" ht="20.25" customHeight="1" x14ac:dyDescent="0.25">
      <c r="B70" s="437"/>
      <c r="C70" s="139" t="s">
        <v>143</v>
      </c>
      <c r="D70" s="140">
        <f>'Charges Data'!F269</f>
        <v>11</v>
      </c>
      <c r="E70" s="141">
        <f>'Charges Data'!G269</f>
        <v>22.44</v>
      </c>
      <c r="F70" s="141">
        <f>'Charges Data'!H269</f>
        <v>51.135454545454543</v>
      </c>
      <c r="G70" s="142">
        <f>'Charges Data'!I269</f>
        <v>85</v>
      </c>
    </row>
    <row r="71" spans="2:7" ht="20.25" customHeight="1" x14ac:dyDescent="0.25">
      <c r="B71" s="422" t="s">
        <v>229</v>
      </c>
      <c r="C71" s="69" t="s">
        <v>16</v>
      </c>
      <c r="D71" s="114">
        <f>'Charges Data'!F270</f>
        <v>11</v>
      </c>
      <c r="E71" s="116">
        <f>'Charges Data'!G270</f>
        <v>41.4</v>
      </c>
      <c r="F71" s="116">
        <f>'Charges Data'!H270</f>
        <v>67.021818181818176</v>
      </c>
      <c r="G71" s="117">
        <f>'Charges Data'!I270</f>
        <v>114</v>
      </c>
    </row>
    <row r="72" spans="2:7" ht="20.25" customHeight="1" x14ac:dyDescent="0.25">
      <c r="B72" s="422"/>
      <c r="C72" s="69" t="s">
        <v>17</v>
      </c>
      <c r="D72" s="114">
        <f>'Charges Data'!F271</f>
        <v>11</v>
      </c>
      <c r="E72" s="116">
        <f>'Charges Data'!G271</f>
        <v>21.3</v>
      </c>
      <c r="F72" s="116">
        <f>'Charges Data'!H271</f>
        <v>40.950909090909093</v>
      </c>
      <c r="G72" s="117">
        <f>'Charges Data'!I271</f>
        <v>72</v>
      </c>
    </row>
    <row r="73" spans="2:7" ht="20.25" customHeight="1" x14ac:dyDescent="0.25">
      <c r="B73" s="421"/>
      <c r="C73" s="69" t="s">
        <v>143</v>
      </c>
      <c r="D73" s="114">
        <f>'Charges Data'!F273</f>
        <v>6</v>
      </c>
      <c r="E73" s="116">
        <f>'Charges Data'!G273</f>
        <v>21.3</v>
      </c>
      <c r="F73" s="116">
        <f>'Charges Data'!H273</f>
        <v>43.923333333333325</v>
      </c>
      <c r="G73" s="117">
        <f>'Charges Data'!I273</f>
        <v>72</v>
      </c>
    </row>
    <row r="74" spans="2:7" ht="20.25" customHeight="1" x14ac:dyDescent="0.25">
      <c r="B74" s="435" t="s">
        <v>230</v>
      </c>
      <c r="C74" s="144" t="s">
        <v>16</v>
      </c>
      <c r="D74" s="145">
        <f>'Charges Data'!F274</f>
        <v>3</v>
      </c>
      <c r="E74" s="146">
        <f>'Charges Data'!G274</f>
        <v>66</v>
      </c>
      <c r="F74" s="146">
        <f>'Charges Data'!H274</f>
        <v>70.399999999999991</v>
      </c>
      <c r="G74" s="147">
        <f>'Charges Data'!I274</f>
        <v>73.2</v>
      </c>
    </row>
    <row r="75" spans="2:7" ht="20.25" customHeight="1" x14ac:dyDescent="0.25">
      <c r="B75" s="436"/>
      <c r="C75" s="139" t="s">
        <v>17</v>
      </c>
      <c r="D75" s="140">
        <f>'Charges Data'!F275</f>
        <v>3</v>
      </c>
      <c r="E75" s="141">
        <f>'Charges Data'!G275</f>
        <v>33</v>
      </c>
      <c r="F75" s="141">
        <f>'Charges Data'!H275</f>
        <v>42.9</v>
      </c>
      <c r="G75" s="142">
        <f>'Charges Data'!I275</f>
        <v>52</v>
      </c>
    </row>
    <row r="76" spans="2:7" ht="20.25" customHeight="1" x14ac:dyDescent="0.25">
      <c r="B76" s="437"/>
      <c r="C76" s="139" t="s">
        <v>143</v>
      </c>
      <c r="D76" s="140">
        <f>'Charges Data'!F277</f>
        <v>1</v>
      </c>
      <c r="E76" s="141">
        <f>'Charges Data'!G277</f>
        <v>33</v>
      </c>
      <c r="F76" s="141">
        <f>'Charges Data'!H277</f>
        <v>33</v>
      </c>
      <c r="G76" s="142">
        <f>'Charges Data'!I277</f>
        <v>33</v>
      </c>
    </row>
    <row r="77" spans="2:7" ht="20.25" customHeight="1" x14ac:dyDescent="0.25">
      <c r="B77" s="422" t="s">
        <v>231</v>
      </c>
      <c r="C77" s="69" t="s">
        <v>16</v>
      </c>
      <c r="D77" s="114">
        <f>'Charges Data'!F278</f>
        <v>8</v>
      </c>
      <c r="E77" s="116">
        <f>'Charges Data'!G278</f>
        <v>28.1</v>
      </c>
      <c r="F77" s="116">
        <f>'Charges Data'!H278</f>
        <v>46.84375</v>
      </c>
      <c r="G77" s="117">
        <f>'Charges Data'!I278</f>
        <v>77</v>
      </c>
    </row>
    <row r="78" spans="2:7" ht="20.25" customHeight="1" x14ac:dyDescent="0.25">
      <c r="B78" s="422"/>
      <c r="C78" s="69" t="s">
        <v>17</v>
      </c>
      <c r="D78" s="114">
        <f>'Charges Data'!F279</f>
        <v>8</v>
      </c>
      <c r="E78" s="116">
        <f>'Charges Data'!G279</f>
        <v>18</v>
      </c>
      <c r="F78" s="116">
        <f>'Charges Data'!H279</f>
        <v>28.417499999999997</v>
      </c>
      <c r="G78" s="117">
        <f>'Charges Data'!I279</f>
        <v>46.3</v>
      </c>
    </row>
    <row r="79" spans="2:7" ht="20.25" customHeight="1" x14ac:dyDescent="0.25">
      <c r="B79" s="421"/>
      <c r="C79" s="69" t="s">
        <v>143</v>
      </c>
      <c r="D79" s="114">
        <f>'Charges Data'!F281</f>
        <v>5</v>
      </c>
      <c r="E79" s="116">
        <f>'Charges Data'!G281</f>
        <v>11.22</v>
      </c>
      <c r="F79" s="116">
        <f>'Charges Data'!H281</f>
        <v>26.503999999999998</v>
      </c>
      <c r="G79" s="117">
        <f>'Charges Data'!I281</f>
        <v>41.8</v>
      </c>
    </row>
    <row r="80" spans="2:7" ht="20.25" customHeight="1" x14ac:dyDescent="0.25">
      <c r="B80" s="436" t="s">
        <v>232</v>
      </c>
      <c r="C80" s="139" t="s">
        <v>16</v>
      </c>
      <c r="D80" s="140">
        <f>'Charges Data'!F282</f>
        <v>3</v>
      </c>
      <c r="E80" s="141">
        <f>'Charges Data'!G282</f>
        <v>16</v>
      </c>
      <c r="F80" s="141">
        <f>'Charges Data'!H282</f>
        <v>40.366666666666667</v>
      </c>
      <c r="G80" s="142">
        <f>'Charges Data'!I282</f>
        <v>77</v>
      </c>
    </row>
    <row r="81" spans="2:7" ht="20.25" customHeight="1" x14ac:dyDescent="0.25">
      <c r="B81" s="436"/>
      <c r="C81" s="139" t="s">
        <v>17</v>
      </c>
      <c r="D81" s="140">
        <f>'Charges Data'!F283</f>
        <v>3</v>
      </c>
      <c r="E81" s="141">
        <f>'Charges Data'!G283</f>
        <v>8</v>
      </c>
      <c r="F81" s="141">
        <f>'Charges Data'!H283</f>
        <v>21.596666666666664</v>
      </c>
      <c r="G81" s="142">
        <f>'Charges Data'!I283</f>
        <v>38.5</v>
      </c>
    </row>
    <row r="82" spans="2:7" ht="20.25" customHeight="1" x14ac:dyDescent="0.25">
      <c r="B82" s="437"/>
      <c r="C82" s="139" t="s">
        <v>143</v>
      </c>
      <c r="D82" s="140">
        <f>'Charges Data'!F285</f>
        <v>3</v>
      </c>
      <c r="E82" s="141">
        <f>'Charges Data'!G285</f>
        <v>8</v>
      </c>
      <c r="F82" s="141">
        <f>'Charges Data'!H285</f>
        <v>19.239999999999998</v>
      </c>
      <c r="G82" s="142">
        <f>'Charges Data'!I285</f>
        <v>38.5</v>
      </c>
    </row>
    <row r="83" spans="2:7" ht="20.25" customHeight="1" x14ac:dyDescent="0.25">
      <c r="B83" s="422" t="s">
        <v>233</v>
      </c>
      <c r="C83" s="69" t="s">
        <v>16</v>
      </c>
      <c r="D83" s="114">
        <f>'Charges Data'!F286</f>
        <v>15</v>
      </c>
      <c r="E83" s="116">
        <f>'Charges Data'!G286</f>
        <v>18.75</v>
      </c>
      <c r="F83" s="116">
        <f>'Charges Data'!H286</f>
        <v>37.14</v>
      </c>
      <c r="G83" s="117">
        <f>'Charges Data'!I286</f>
        <v>55</v>
      </c>
    </row>
    <row r="84" spans="2:7" ht="20.25" customHeight="1" x14ac:dyDescent="0.25">
      <c r="B84" s="422"/>
      <c r="C84" s="69" t="s">
        <v>17</v>
      </c>
      <c r="D84" s="114">
        <f>'Charges Data'!F287</f>
        <v>15</v>
      </c>
      <c r="E84" s="116">
        <f>'Charges Data'!G287</f>
        <v>11.5</v>
      </c>
      <c r="F84" s="116">
        <f>'Charges Data'!H287</f>
        <v>23.140666666666668</v>
      </c>
      <c r="G84" s="117">
        <f>'Charges Data'!I287</f>
        <v>35</v>
      </c>
    </row>
    <row r="85" spans="2:7" ht="20.25" customHeight="1" x14ac:dyDescent="0.25">
      <c r="B85" s="421"/>
      <c r="C85" s="69" t="s">
        <v>143</v>
      </c>
      <c r="D85" s="114">
        <f>'Charges Data'!F289</f>
        <v>9</v>
      </c>
      <c r="E85" s="116">
        <f>'Charges Data'!G289</f>
        <v>7.48</v>
      </c>
      <c r="F85" s="116">
        <f>'Charges Data'!H289</f>
        <v>27.358888888888892</v>
      </c>
      <c r="G85" s="117">
        <f>'Charges Data'!I289</f>
        <v>50</v>
      </c>
    </row>
    <row r="86" spans="2:7" ht="20.25" customHeight="1" x14ac:dyDescent="0.25">
      <c r="B86" s="436" t="s">
        <v>234</v>
      </c>
      <c r="C86" s="139" t="s">
        <v>16</v>
      </c>
      <c r="D86" s="140">
        <f>'Charges Data'!F290</f>
        <v>4</v>
      </c>
      <c r="E86" s="141">
        <f>'Charges Data'!G290</f>
        <v>14</v>
      </c>
      <c r="F86" s="141">
        <f>'Charges Data'!H290</f>
        <v>27.287500000000001</v>
      </c>
      <c r="G86" s="142">
        <f>'Charges Data'!I290</f>
        <v>55</v>
      </c>
    </row>
    <row r="87" spans="2:7" ht="20.25" customHeight="1" x14ac:dyDescent="0.25">
      <c r="B87" s="436"/>
      <c r="C87" s="139" t="s">
        <v>17</v>
      </c>
      <c r="D87" s="140">
        <f>'Charges Data'!F291</f>
        <v>4</v>
      </c>
      <c r="E87" s="141">
        <f>'Charges Data'!G291</f>
        <v>7</v>
      </c>
      <c r="F87" s="141">
        <f>'Charges Data'!H291</f>
        <v>14.9275</v>
      </c>
      <c r="G87" s="142">
        <f>'Charges Data'!I291</f>
        <v>27.5</v>
      </c>
    </row>
    <row r="88" spans="2:7" ht="20.25" customHeight="1" x14ac:dyDescent="0.25">
      <c r="B88" s="437"/>
      <c r="C88" s="139" t="s">
        <v>143</v>
      </c>
      <c r="D88" s="140">
        <f>'Charges Data'!F293</f>
        <v>3</v>
      </c>
      <c r="E88" s="141">
        <f>'Charges Data'!G293</f>
        <v>7</v>
      </c>
      <c r="F88" s="141">
        <f>'Charges Data'!H293</f>
        <v>13.993333333333334</v>
      </c>
      <c r="G88" s="142">
        <f>'Charges Data'!I293</f>
        <v>27.5</v>
      </c>
    </row>
    <row r="89" spans="2:7" ht="20.25" customHeight="1" x14ac:dyDescent="0.25">
      <c r="B89" s="422" t="s">
        <v>235</v>
      </c>
      <c r="C89" s="69" t="s">
        <v>16</v>
      </c>
      <c r="D89" s="114">
        <f>'Charges Data'!F434</f>
        <v>18</v>
      </c>
      <c r="E89" s="116">
        <f>'Charges Data'!G434</f>
        <v>18.75</v>
      </c>
      <c r="F89" s="116">
        <f>'Charges Data'!H434</f>
        <v>42.25611111111111</v>
      </c>
      <c r="G89" s="117">
        <f>'Charges Data'!I434</f>
        <v>77</v>
      </c>
    </row>
    <row r="90" spans="2:7" ht="20.25" customHeight="1" x14ac:dyDescent="0.25">
      <c r="B90" s="422"/>
      <c r="C90" s="69" t="s">
        <v>17</v>
      </c>
      <c r="D90" s="114">
        <f>'Charges Data'!F435</f>
        <v>19</v>
      </c>
      <c r="E90" s="116">
        <f>'Charges Data'!G435</f>
        <v>5.65</v>
      </c>
      <c r="F90" s="116">
        <f>'Charges Data'!H435</f>
        <v>24.912631578947366</v>
      </c>
      <c r="G90" s="117">
        <f>'Charges Data'!I435</f>
        <v>46.3</v>
      </c>
    </row>
    <row r="91" spans="2:7" ht="20.25" customHeight="1" x14ac:dyDescent="0.25">
      <c r="B91" s="421"/>
      <c r="C91" s="69" t="s">
        <v>143</v>
      </c>
      <c r="D91" s="114">
        <f>'Charges Data'!F437</f>
        <v>10</v>
      </c>
      <c r="E91" s="116">
        <f>'Charges Data'!G437</f>
        <v>3.95</v>
      </c>
      <c r="F91" s="116">
        <f>'Charges Data'!H437</f>
        <v>28.350999999999999</v>
      </c>
      <c r="G91" s="117">
        <f>'Charges Data'!I437</f>
        <v>75</v>
      </c>
    </row>
    <row r="92" spans="2:7" ht="20.25" customHeight="1" x14ac:dyDescent="0.25">
      <c r="B92" s="436" t="s">
        <v>236</v>
      </c>
      <c r="C92" s="139" t="s">
        <v>16</v>
      </c>
      <c r="D92" s="140">
        <f>'Charges Data'!F438</f>
        <v>8</v>
      </c>
      <c r="E92" s="141">
        <f>'Charges Data'!G438</f>
        <v>3.95</v>
      </c>
      <c r="F92" s="141">
        <f>'Charges Data'!H438</f>
        <v>31.825000000000003</v>
      </c>
      <c r="G92" s="142">
        <f>'Charges Data'!I438</f>
        <v>77</v>
      </c>
    </row>
    <row r="93" spans="2:7" ht="20.25" customHeight="1" x14ac:dyDescent="0.25">
      <c r="B93" s="436"/>
      <c r="C93" s="139" t="s">
        <v>17</v>
      </c>
      <c r="D93" s="140">
        <f>'Charges Data'!F439</f>
        <v>8</v>
      </c>
      <c r="E93" s="141">
        <f>'Charges Data'!G439</f>
        <v>7.1</v>
      </c>
      <c r="F93" s="141">
        <f>'Charges Data'!H439</f>
        <v>19.47625</v>
      </c>
      <c r="G93" s="142">
        <f>'Charges Data'!I439</f>
        <v>38.5</v>
      </c>
    </row>
    <row r="94" spans="2:7" ht="20.25" customHeight="1" x14ac:dyDescent="0.25">
      <c r="B94" s="437"/>
      <c r="C94" s="139" t="s">
        <v>143</v>
      </c>
      <c r="D94" s="140">
        <f>'Charges Data'!F441</f>
        <v>5</v>
      </c>
      <c r="E94" s="141">
        <f>'Charges Data'!G441</f>
        <v>5</v>
      </c>
      <c r="F94" s="141">
        <f>'Charges Data'!H441</f>
        <v>17.196000000000002</v>
      </c>
      <c r="G94" s="142">
        <f>'Charges Data'!I441</f>
        <v>38.5</v>
      </c>
    </row>
    <row r="95" spans="2:7" ht="20.25" customHeight="1" x14ac:dyDescent="0.25">
      <c r="B95" s="422" t="s">
        <v>237</v>
      </c>
      <c r="C95" s="69" t="s">
        <v>16</v>
      </c>
      <c r="D95" s="114">
        <f>'Charges Data'!F446</f>
        <v>2</v>
      </c>
      <c r="E95" s="116">
        <f>'Charges Data'!G446</f>
        <v>4.4000000000000004</v>
      </c>
      <c r="F95" s="116">
        <f>'Charges Data'!H446</f>
        <v>4.875</v>
      </c>
      <c r="G95" s="117">
        <f>'Charges Data'!I446</f>
        <v>5.35</v>
      </c>
    </row>
    <row r="96" spans="2:7" ht="20.25" customHeight="1" x14ac:dyDescent="0.25">
      <c r="B96" s="422"/>
      <c r="C96" s="69" t="s">
        <v>17</v>
      </c>
      <c r="D96" s="114">
        <f>'Charges Data'!F448</f>
        <v>2</v>
      </c>
      <c r="E96" s="116">
        <f>'Charges Data'!G448</f>
        <v>2.7</v>
      </c>
      <c r="F96" s="116">
        <f>'Charges Data'!H448</f>
        <v>64.649999999999991</v>
      </c>
      <c r="G96" s="117">
        <f>'Charges Data'!I448</f>
        <v>126.6</v>
      </c>
    </row>
    <row r="97" spans="2:7" ht="20.25" customHeight="1" x14ac:dyDescent="0.25">
      <c r="B97" s="421"/>
      <c r="C97" s="69" t="s">
        <v>143</v>
      </c>
      <c r="D97" s="114">
        <f>'Charges Data'!F462</f>
        <v>0</v>
      </c>
      <c r="E97" s="116">
        <f>'Charges Data'!G462</f>
        <v>0</v>
      </c>
      <c r="F97" s="116">
        <f>'Charges Data'!H462</f>
        <v>0</v>
      </c>
      <c r="G97" s="117">
        <f>'Charges Data'!I462</f>
        <v>0</v>
      </c>
    </row>
    <row r="98" spans="2:7" ht="20.25" customHeight="1" x14ac:dyDescent="0.25">
      <c r="B98" s="436" t="s">
        <v>238</v>
      </c>
      <c r="C98" s="139" t="s">
        <v>16</v>
      </c>
      <c r="D98" s="140">
        <f>'Charges Data'!F294</f>
        <v>7</v>
      </c>
      <c r="E98" s="141">
        <f>'Charges Data'!G294</f>
        <v>47</v>
      </c>
      <c r="F98" s="141">
        <f>'Charges Data'!H294</f>
        <v>65.337142857142865</v>
      </c>
      <c r="G98" s="142">
        <f>'Charges Data'!I294</f>
        <v>87.5</v>
      </c>
    </row>
    <row r="99" spans="2:7" ht="20.25" customHeight="1" x14ac:dyDescent="0.25">
      <c r="B99" s="436"/>
      <c r="C99" s="139" t="s">
        <v>17</v>
      </c>
      <c r="D99" s="140">
        <f>'Charges Data'!F295</f>
        <v>7</v>
      </c>
      <c r="E99" s="141">
        <f>'Charges Data'!G295</f>
        <v>23.5</v>
      </c>
      <c r="F99" s="141">
        <f>'Charges Data'!H295</f>
        <v>42.624285714285712</v>
      </c>
      <c r="G99" s="142">
        <f>'Charges Data'!I295</f>
        <v>55</v>
      </c>
    </row>
    <row r="100" spans="2:7" ht="20.25" customHeight="1" x14ac:dyDescent="0.25">
      <c r="B100" s="437"/>
      <c r="C100" s="139" t="s">
        <v>143</v>
      </c>
      <c r="D100" s="140">
        <f>'Charges Data'!F297</f>
        <v>5</v>
      </c>
      <c r="E100" s="141">
        <f>'Charges Data'!G297</f>
        <v>22.44</v>
      </c>
      <c r="F100" s="141">
        <f>'Charges Data'!H297</f>
        <v>41.477999999999994</v>
      </c>
      <c r="G100" s="142">
        <f>'Charges Data'!I297</f>
        <v>66</v>
      </c>
    </row>
    <row r="101" spans="2:7" ht="20.25" customHeight="1" x14ac:dyDescent="0.25">
      <c r="B101" s="422" t="s">
        <v>239</v>
      </c>
      <c r="C101" s="69" t="s">
        <v>16</v>
      </c>
      <c r="D101" s="114">
        <f>'Charges Data'!F298</f>
        <v>11</v>
      </c>
      <c r="E101" s="116">
        <f>'Charges Data'!G298</f>
        <v>20</v>
      </c>
      <c r="F101" s="116">
        <f>'Charges Data'!H298</f>
        <v>56.68272727272727</v>
      </c>
      <c r="G101" s="117">
        <f>'Charges Data'!I298</f>
        <v>87.5</v>
      </c>
    </row>
    <row r="102" spans="2:7" ht="20.25" customHeight="1" x14ac:dyDescent="0.25">
      <c r="B102" s="422"/>
      <c r="C102" s="69" t="s">
        <v>17</v>
      </c>
      <c r="D102" s="114">
        <f>'Charges Data'!F299</f>
        <v>10</v>
      </c>
      <c r="E102" s="116">
        <f>'Charges Data'!G299</f>
        <v>10</v>
      </c>
      <c r="F102" s="116">
        <f>'Charges Data'!H299</f>
        <v>38.299999999999997</v>
      </c>
      <c r="G102" s="117">
        <f>'Charges Data'!I299</f>
        <v>54.5</v>
      </c>
    </row>
    <row r="103" spans="2:7" ht="20.25" customHeight="1" x14ac:dyDescent="0.25">
      <c r="B103" s="421"/>
      <c r="C103" s="69" t="s">
        <v>143</v>
      </c>
      <c r="D103" s="114">
        <f>'Charges Data'!F301</f>
        <v>6</v>
      </c>
      <c r="E103" s="116">
        <f>'Charges Data'!G301</f>
        <v>10</v>
      </c>
      <c r="F103" s="116">
        <f>'Charges Data'!H301</f>
        <v>42.12833333333333</v>
      </c>
      <c r="G103" s="117">
        <f>'Charges Data'!I301</f>
        <v>73.33</v>
      </c>
    </row>
    <row r="104" spans="2:7" ht="20.25" customHeight="1" x14ac:dyDescent="0.25">
      <c r="B104" s="436" t="s">
        <v>240</v>
      </c>
      <c r="C104" s="139" t="s">
        <v>16</v>
      </c>
      <c r="D104" s="140">
        <f>'Charges Data'!F302</f>
        <v>7</v>
      </c>
      <c r="E104" s="141">
        <f>'Charges Data'!G302</f>
        <v>50</v>
      </c>
      <c r="F104" s="141">
        <f>'Charges Data'!H302</f>
        <v>65.842857142857142</v>
      </c>
      <c r="G104" s="142">
        <f>'Charges Data'!I302</f>
        <v>90.4</v>
      </c>
    </row>
    <row r="105" spans="2:7" ht="20.25" customHeight="1" x14ac:dyDescent="0.25">
      <c r="B105" s="436"/>
      <c r="C105" s="139" t="s">
        <v>17</v>
      </c>
      <c r="D105" s="140">
        <f>'Charges Data'!F303</f>
        <v>7</v>
      </c>
      <c r="E105" s="141">
        <f>'Charges Data'!G303</f>
        <v>29.05</v>
      </c>
      <c r="F105" s="141">
        <f>'Charges Data'!H303</f>
        <v>41.050000000000004</v>
      </c>
      <c r="G105" s="142">
        <f>'Charges Data'!I303</f>
        <v>52</v>
      </c>
    </row>
    <row r="106" spans="2:7" ht="20.25" customHeight="1" x14ac:dyDescent="0.25">
      <c r="B106" s="437"/>
      <c r="C106" s="139" t="s">
        <v>143</v>
      </c>
      <c r="D106" s="140">
        <f>'Charges Data'!F305</f>
        <v>3</v>
      </c>
      <c r="E106" s="141">
        <f>'Charges Data'!G305</f>
        <v>22</v>
      </c>
      <c r="F106" s="141">
        <f>'Charges Data'!H305</f>
        <v>43.333333333333336</v>
      </c>
      <c r="G106" s="142">
        <f>'Charges Data'!I305</f>
        <v>66</v>
      </c>
    </row>
    <row r="107" spans="2:7" ht="20.25" customHeight="1" x14ac:dyDescent="0.25">
      <c r="B107" s="422" t="s">
        <v>241</v>
      </c>
      <c r="C107" s="69" t="s">
        <v>16</v>
      </c>
      <c r="D107" s="114">
        <f>'Charges Data'!F342</f>
        <v>8</v>
      </c>
      <c r="E107" s="116">
        <f>'Charges Data'!G342</f>
        <v>5.75</v>
      </c>
      <c r="F107" s="116">
        <f>'Charges Data'!H342</f>
        <v>12.65625</v>
      </c>
      <c r="G107" s="117">
        <f>'Charges Data'!I342</f>
        <v>21.5</v>
      </c>
    </row>
    <row r="108" spans="2:7" ht="20.25" customHeight="1" x14ac:dyDescent="0.25">
      <c r="B108" s="422"/>
      <c r="C108" s="69" t="s">
        <v>17</v>
      </c>
      <c r="D108" s="114">
        <f>'Charges Data'!F343</f>
        <v>8</v>
      </c>
      <c r="E108" s="116">
        <f>'Charges Data'!G343</f>
        <v>2.5</v>
      </c>
      <c r="F108" s="116">
        <f>'Charges Data'!H343</f>
        <v>6.2687499999999998</v>
      </c>
      <c r="G108" s="117">
        <f>'Charges Data'!I343</f>
        <v>11</v>
      </c>
    </row>
    <row r="109" spans="2:7" ht="20.25" customHeight="1" x14ac:dyDescent="0.25">
      <c r="B109" s="422"/>
      <c r="C109" s="69" t="s">
        <v>168</v>
      </c>
      <c r="D109" s="114">
        <f>'Charges Data'!F344</f>
        <v>7</v>
      </c>
      <c r="E109" s="116">
        <f>'Charges Data'!G344</f>
        <v>5</v>
      </c>
      <c r="F109" s="116">
        <f>'Charges Data'!H344</f>
        <v>10.028571428571428</v>
      </c>
      <c r="G109" s="117">
        <f>'Charges Data'!I344</f>
        <v>14</v>
      </c>
    </row>
    <row r="110" spans="2:7" ht="20.25" customHeight="1" x14ac:dyDescent="0.25">
      <c r="B110" s="421"/>
      <c r="C110" s="69" t="s">
        <v>143</v>
      </c>
      <c r="D110" s="114">
        <f>'Charges Data'!F345</f>
        <v>5</v>
      </c>
      <c r="E110" s="116">
        <f>'Charges Data'!G345</f>
        <v>3.75</v>
      </c>
      <c r="F110" s="116">
        <f>'Charges Data'!H345</f>
        <v>6.83</v>
      </c>
      <c r="G110" s="117">
        <f>'Charges Data'!I345</f>
        <v>11</v>
      </c>
    </row>
    <row r="111" spans="2:7" ht="20.25" customHeight="1" x14ac:dyDescent="0.25">
      <c r="B111" s="436" t="s">
        <v>242</v>
      </c>
      <c r="C111" s="139" t="s">
        <v>16</v>
      </c>
      <c r="D111" s="140">
        <f>'Charges Data'!F346</f>
        <v>3</v>
      </c>
      <c r="E111" s="141">
        <f>'Charges Data'!G346</f>
        <v>4.7</v>
      </c>
      <c r="F111" s="141">
        <f>'Charges Data'!H346</f>
        <v>8.4</v>
      </c>
      <c r="G111" s="142">
        <f>'Charges Data'!I346</f>
        <v>11.5</v>
      </c>
    </row>
    <row r="112" spans="2:7" ht="20.25" customHeight="1" x14ac:dyDescent="0.25">
      <c r="B112" s="436"/>
      <c r="C112" s="139" t="s">
        <v>17</v>
      </c>
      <c r="D112" s="140">
        <f>'Charges Data'!F347</f>
        <v>2</v>
      </c>
      <c r="E112" s="141">
        <f>'Charges Data'!G347</f>
        <v>2.9</v>
      </c>
      <c r="F112" s="141">
        <f>'Charges Data'!H347</f>
        <v>4.45</v>
      </c>
      <c r="G112" s="142">
        <f>'Charges Data'!I347</f>
        <v>6</v>
      </c>
    </row>
    <row r="113" spans="2:7" ht="20.25" customHeight="1" x14ac:dyDescent="0.25">
      <c r="B113" s="436"/>
      <c r="C113" s="139" t="s">
        <v>168</v>
      </c>
      <c r="D113" s="140">
        <f>'Charges Data'!F348</f>
        <v>2</v>
      </c>
      <c r="E113" s="141">
        <f>'Charges Data'!G348</f>
        <v>2.9</v>
      </c>
      <c r="F113" s="141">
        <f>'Charges Data'!H348</f>
        <v>4.45</v>
      </c>
      <c r="G113" s="142">
        <f>'Charges Data'!I348</f>
        <v>6</v>
      </c>
    </row>
    <row r="114" spans="2:7" ht="20.25" customHeight="1" x14ac:dyDescent="0.25">
      <c r="B114" s="437"/>
      <c r="C114" s="139" t="s">
        <v>143</v>
      </c>
      <c r="D114" s="140">
        <f>'Charges Data'!F349</f>
        <v>1</v>
      </c>
      <c r="E114" s="141">
        <f>'Charges Data'!G349</f>
        <v>3</v>
      </c>
      <c r="F114" s="141">
        <f>'Charges Data'!H349</f>
        <v>3</v>
      </c>
      <c r="G114" s="142">
        <f>'Charges Data'!I349</f>
        <v>3</v>
      </c>
    </row>
    <row r="115" spans="2:7" ht="20.25" customHeight="1" x14ac:dyDescent="0.25">
      <c r="B115" s="422" t="s">
        <v>243</v>
      </c>
      <c r="C115" s="69" t="s">
        <v>16</v>
      </c>
      <c r="D115" s="114">
        <f>'Charges Data'!F350</f>
        <v>5</v>
      </c>
      <c r="E115" s="116">
        <f>'Charges Data'!G350</f>
        <v>1.7</v>
      </c>
      <c r="F115" s="116">
        <f>'Charges Data'!H350</f>
        <v>2.96</v>
      </c>
      <c r="G115" s="117">
        <f>'Charges Data'!I350</f>
        <v>4</v>
      </c>
    </row>
    <row r="116" spans="2:7" ht="20.25" customHeight="1" x14ac:dyDescent="0.25">
      <c r="B116" s="422"/>
      <c r="C116" s="69" t="s">
        <v>17</v>
      </c>
      <c r="D116" s="114">
        <f>'Charges Data'!F351</f>
        <v>5</v>
      </c>
      <c r="E116" s="116">
        <f>'Charges Data'!G351</f>
        <v>1.1499999999999999</v>
      </c>
      <c r="F116" s="116">
        <f>'Charges Data'!H351</f>
        <v>1.9300000000000002</v>
      </c>
      <c r="G116" s="117">
        <f>'Charges Data'!I351</f>
        <v>3</v>
      </c>
    </row>
    <row r="117" spans="2:7" ht="20.25" customHeight="1" x14ac:dyDescent="0.25">
      <c r="B117" s="422"/>
      <c r="C117" s="69" t="s">
        <v>168</v>
      </c>
      <c r="D117" s="114">
        <f>'Charges Data'!F352</f>
        <v>5</v>
      </c>
      <c r="E117" s="116">
        <f>'Charges Data'!G352</f>
        <v>1.1499999999999999</v>
      </c>
      <c r="F117" s="116">
        <f>'Charges Data'!H352</f>
        <v>2.13</v>
      </c>
      <c r="G117" s="117">
        <f>'Charges Data'!I352</f>
        <v>3</v>
      </c>
    </row>
    <row r="118" spans="2:7" ht="20.25" customHeight="1" x14ac:dyDescent="0.25">
      <c r="B118" s="421"/>
      <c r="C118" s="69" t="s">
        <v>143</v>
      </c>
      <c r="D118" s="114">
        <f>'Charges Data'!F353</f>
        <v>4</v>
      </c>
      <c r="E118" s="116">
        <f>'Charges Data'!G353</f>
        <v>1.1499999999999999</v>
      </c>
      <c r="F118" s="116">
        <f>'Charges Data'!H353</f>
        <v>2.3125</v>
      </c>
      <c r="G118" s="117">
        <f>'Charges Data'!I353</f>
        <v>3</v>
      </c>
    </row>
    <row r="119" spans="2:7" ht="20.25" customHeight="1" x14ac:dyDescent="0.25">
      <c r="B119" s="436" t="s">
        <v>244</v>
      </c>
      <c r="C119" s="139" t="s">
        <v>16</v>
      </c>
      <c r="D119" s="140">
        <f>'Charges Data'!F354</f>
        <v>4</v>
      </c>
      <c r="E119" s="141">
        <f>'Charges Data'!G354</f>
        <v>2.5</v>
      </c>
      <c r="F119" s="141">
        <f>'Charges Data'!H354</f>
        <v>5.9</v>
      </c>
      <c r="G119" s="142">
        <f>'Charges Data'!I354</f>
        <v>7.6</v>
      </c>
    </row>
    <row r="120" spans="2:7" ht="20.25" customHeight="1" x14ac:dyDescent="0.25">
      <c r="B120" s="436"/>
      <c r="C120" s="139" t="s">
        <v>17</v>
      </c>
      <c r="D120" s="140">
        <f>'Charges Data'!F355</f>
        <v>3</v>
      </c>
      <c r="E120" s="141">
        <f>'Charges Data'!G355</f>
        <v>4</v>
      </c>
      <c r="F120" s="141">
        <f>'Charges Data'!H355</f>
        <v>5.9666666666666659</v>
      </c>
      <c r="G120" s="142">
        <f>'Charges Data'!I355</f>
        <v>7</v>
      </c>
    </row>
    <row r="121" spans="2:7" ht="20.25" customHeight="1" x14ac:dyDescent="0.25">
      <c r="B121" s="436"/>
      <c r="C121" s="139" t="s">
        <v>168</v>
      </c>
      <c r="D121" s="140">
        <f>'Charges Data'!F356</f>
        <v>2</v>
      </c>
      <c r="E121" s="141">
        <f>'Charges Data'!G356</f>
        <v>6.9</v>
      </c>
      <c r="F121" s="141">
        <f>'Charges Data'!H356</f>
        <v>6.95</v>
      </c>
      <c r="G121" s="142">
        <f>'Charges Data'!I356</f>
        <v>7</v>
      </c>
    </row>
    <row r="122" spans="2:7" ht="20.25" customHeight="1" x14ac:dyDescent="0.25">
      <c r="B122" s="437"/>
      <c r="C122" s="139" t="s">
        <v>143</v>
      </c>
      <c r="D122" s="140">
        <f>'Charges Data'!F357</f>
        <v>2</v>
      </c>
      <c r="E122" s="141">
        <f>'Charges Data'!G357</f>
        <v>6.9</v>
      </c>
      <c r="F122" s="141">
        <f>'Charges Data'!H357</f>
        <v>6.95</v>
      </c>
      <c r="G122" s="142">
        <f>'Charges Data'!I357</f>
        <v>7</v>
      </c>
    </row>
    <row r="123" spans="2:7" ht="20.25" customHeight="1" x14ac:dyDescent="0.25">
      <c r="B123" s="422" t="s">
        <v>245</v>
      </c>
      <c r="C123" s="69" t="s">
        <v>16</v>
      </c>
      <c r="D123" s="114">
        <f>'Charges Data'!F358</f>
        <v>1</v>
      </c>
      <c r="E123" s="116">
        <f>'Charges Data'!G358</f>
        <v>5.7</v>
      </c>
      <c r="F123" s="116">
        <f>'Charges Data'!H358</f>
        <v>5.7</v>
      </c>
      <c r="G123" s="117">
        <f>'Charges Data'!I358</f>
        <v>5.7</v>
      </c>
    </row>
    <row r="124" spans="2:7" ht="20.25" customHeight="1" x14ac:dyDescent="0.25">
      <c r="B124" s="421"/>
      <c r="C124" s="69" t="s">
        <v>17</v>
      </c>
      <c r="D124" s="114">
        <f>'Charges Data'!F359</f>
        <v>1</v>
      </c>
      <c r="E124" s="116">
        <f>'Charges Data'!G359</f>
        <v>4.0999999999999996</v>
      </c>
      <c r="F124" s="116">
        <f>'Charges Data'!H359</f>
        <v>4.0999999999999996</v>
      </c>
      <c r="G124" s="117">
        <f>'Charges Data'!I359</f>
        <v>4.0999999999999996</v>
      </c>
    </row>
    <row r="125" spans="2:7" ht="20.25" customHeight="1" x14ac:dyDescent="0.25">
      <c r="B125" s="436" t="s">
        <v>246</v>
      </c>
      <c r="C125" s="139" t="s">
        <v>16</v>
      </c>
      <c r="D125" s="140">
        <f>'Charges Data'!F398</f>
        <v>4</v>
      </c>
      <c r="E125" s="141">
        <f>'Charges Data'!G398</f>
        <v>6.45</v>
      </c>
      <c r="F125" s="141">
        <f>'Charges Data'!H398</f>
        <v>13.987500000000001</v>
      </c>
      <c r="G125" s="142">
        <f>'Charges Data'!I398</f>
        <v>19.5</v>
      </c>
    </row>
    <row r="126" spans="2:7" ht="20.25" customHeight="1" x14ac:dyDescent="0.25">
      <c r="B126" s="437"/>
      <c r="C126" s="139" t="s">
        <v>17</v>
      </c>
      <c r="D126" s="140">
        <f>'Charges Data'!F399</f>
        <v>4</v>
      </c>
      <c r="E126" s="141">
        <f>'Charges Data'!G399</f>
        <v>4.2</v>
      </c>
      <c r="F126" s="141">
        <f>'Charges Data'!H399</f>
        <v>10.925000000000001</v>
      </c>
      <c r="G126" s="142">
        <f>'Charges Data'!I399</f>
        <v>15</v>
      </c>
    </row>
    <row r="127" spans="2:7" ht="20.25" customHeight="1" x14ac:dyDescent="0.25">
      <c r="B127" s="422" t="s">
        <v>247</v>
      </c>
      <c r="C127" s="69" t="s">
        <v>16</v>
      </c>
      <c r="D127" s="114">
        <f>'Charges Data'!F402</f>
        <v>1</v>
      </c>
      <c r="E127" s="116">
        <f>'Charges Data'!G402</f>
        <v>8</v>
      </c>
      <c r="F127" s="116">
        <f>'Charges Data'!H402</f>
        <v>8</v>
      </c>
      <c r="G127" s="117">
        <f>'Charges Data'!I402</f>
        <v>8</v>
      </c>
    </row>
    <row r="128" spans="2:7" ht="20.25" customHeight="1" x14ac:dyDescent="0.25">
      <c r="B128" s="422"/>
      <c r="C128" s="69" t="s">
        <v>17</v>
      </c>
      <c r="D128" s="114">
        <f>'Charges Data'!F403</f>
        <v>1</v>
      </c>
      <c r="E128" s="116">
        <f>'Charges Data'!G403</f>
        <v>4</v>
      </c>
      <c r="F128" s="116">
        <f>'Charges Data'!H403</f>
        <v>4</v>
      </c>
      <c r="G128" s="117">
        <f>'Charges Data'!I403</f>
        <v>4</v>
      </c>
    </row>
    <row r="129" spans="2:7" ht="20.25" customHeight="1" x14ac:dyDescent="0.25">
      <c r="B129" s="422"/>
      <c r="C129" s="69" t="s">
        <v>168</v>
      </c>
      <c r="D129" s="114">
        <f>'Charges Data'!F404</f>
        <v>1</v>
      </c>
      <c r="E129" s="116">
        <f>'Charges Data'!G404</f>
        <v>4</v>
      </c>
      <c r="F129" s="116">
        <f>'Charges Data'!H404</f>
        <v>4</v>
      </c>
      <c r="G129" s="117">
        <f>'Charges Data'!I404</f>
        <v>4</v>
      </c>
    </row>
    <row r="130" spans="2:7" ht="20.25" customHeight="1" x14ac:dyDescent="0.25">
      <c r="B130" s="421"/>
      <c r="C130" s="69" t="s">
        <v>143</v>
      </c>
      <c r="D130" s="114">
        <f>'Charges Data'!F405</f>
        <v>0</v>
      </c>
      <c r="E130" s="116">
        <f>'Charges Data'!G405</f>
        <v>0</v>
      </c>
      <c r="F130" s="116">
        <f>'Charges Data'!H405</f>
        <v>0</v>
      </c>
      <c r="G130" s="117">
        <f>'Charges Data'!I405</f>
        <v>0</v>
      </c>
    </row>
    <row r="131" spans="2:7" ht="20.25" customHeight="1" x14ac:dyDescent="0.25">
      <c r="B131" s="435" t="s">
        <v>248</v>
      </c>
      <c r="C131" s="139" t="s">
        <v>16</v>
      </c>
      <c r="D131" s="140">
        <f>'Charges Data'!F306</f>
        <v>4</v>
      </c>
      <c r="E131" s="141">
        <f>'Charges Data'!G306</f>
        <v>7.15</v>
      </c>
      <c r="F131" s="141">
        <f>'Charges Data'!H306</f>
        <v>10.1175</v>
      </c>
      <c r="G131" s="142">
        <f>'Charges Data'!I306</f>
        <v>12.52</v>
      </c>
    </row>
    <row r="132" spans="2:7" ht="20.25" customHeight="1" x14ac:dyDescent="0.25">
      <c r="B132" s="436"/>
      <c r="C132" s="139" t="s">
        <v>17</v>
      </c>
      <c r="D132" s="140">
        <f>'Charges Data'!F307</f>
        <v>4</v>
      </c>
      <c r="E132" s="141">
        <f>'Charges Data'!G307</f>
        <v>4.95</v>
      </c>
      <c r="F132" s="141">
        <f>'Charges Data'!H307</f>
        <v>8.4774999999999991</v>
      </c>
      <c r="G132" s="142">
        <f>'Charges Data'!I307</f>
        <v>11</v>
      </c>
    </row>
    <row r="133" spans="2:7" ht="20.25" customHeight="1" x14ac:dyDescent="0.25">
      <c r="B133" s="437"/>
      <c r="C133" s="139" t="s">
        <v>143</v>
      </c>
      <c r="D133" s="140">
        <f>'Charges Data'!F309</f>
        <v>3</v>
      </c>
      <c r="E133" s="141">
        <f>'Charges Data'!G309</f>
        <v>4.95</v>
      </c>
      <c r="F133" s="141">
        <f>'Charges Data'!H309</f>
        <v>6.580000000000001</v>
      </c>
      <c r="G133" s="142">
        <f>'Charges Data'!I309</f>
        <v>9.8000000000000007</v>
      </c>
    </row>
    <row r="134" spans="2:7" ht="20.25" customHeight="1" x14ac:dyDescent="0.25">
      <c r="B134" s="422" t="s">
        <v>249</v>
      </c>
      <c r="C134" s="69" t="s">
        <v>16</v>
      </c>
      <c r="D134" s="114">
        <f>'Charges Data'!F310</f>
        <v>13</v>
      </c>
      <c r="E134" s="116">
        <f>'Charges Data'!G310</f>
        <v>5</v>
      </c>
      <c r="F134" s="116">
        <f>'Charges Data'!H310</f>
        <v>13.953846153846154</v>
      </c>
      <c r="G134" s="117">
        <f>'Charges Data'!I310</f>
        <v>48.95</v>
      </c>
    </row>
    <row r="135" spans="2:7" ht="20.25" customHeight="1" x14ac:dyDescent="0.25">
      <c r="B135" s="422"/>
      <c r="C135" s="69" t="s">
        <v>17</v>
      </c>
      <c r="D135" s="114">
        <f>'Charges Data'!F311</f>
        <v>13</v>
      </c>
      <c r="E135" s="116">
        <f>'Charges Data'!G311</f>
        <v>3</v>
      </c>
      <c r="F135" s="116">
        <f>'Charges Data'!H311</f>
        <v>8.7484615384615374</v>
      </c>
      <c r="G135" s="117">
        <f>'Charges Data'!I311</f>
        <v>30.25</v>
      </c>
    </row>
    <row r="136" spans="2:7" ht="20.25" customHeight="1" x14ac:dyDescent="0.25">
      <c r="B136" s="422"/>
      <c r="C136" s="69" t="s">
        <v>168</v>
      </c>
      <c r="D136" s="114">
        <f>'Charges Data'!F312</f>
        <v>11</v>
      </c>
      <c r="E136" s="116">
        <f>'Charges Data'!G312</f>
        <v>3</v>
      </c>
      <c r="F136" s="116">
        <f>'Charges Data'!H312</f>
        <v>11.32181818181818</v>
      </c>
      <c r="G136" s="117">
        <f>'Charges Data'!I312</f>
        <v>30.25</v>
      </c>
    </row>
    <row r="137" spans="2:7" ht="20.25" customHeight="1" x14ac:dyDescent="0.25">
      <c r="B137" s="421"/>
      <c r="C137" s="69" t="s">
        <v>143</v>
      </c>
      <c r="D137" s="114">
        <f>'Charges Data'!F313</f>
        <v>9</v>
      </c>
      <c r="E137" s="116">
        <f>'Charges Data'!G313</f>
        <v>3</v>
      </c>
      <c r="F137" s="116">
        <f>'Charges Data'!H313</f>
        <v>10.085555555555555</v>
      </c>
      <c r="G137" s="117">
        <f>'Charges Data'!I313</f>
        <v>30.25</v>
      </c>
    </row>
    <row r="138" spans="2:7" ht="20.25" customHeight="1" x14ac:dyDescent="0.25">
      <c r="B138" s="436" t="s">
        <v>250</v>
      </c>
      <c r="C138" s="139" t="s">
        <v>16</v>
      </c>
      <c r="D138" s="140">
        <f>'Charges Data'!F314</f>
        <v>4</v>
      </c>
      <c r="E138" s="141">
        <f>'Charges Data'!G314</f>
        <v>50.9</v>
      </c>
      <c r="F138" s="141">
        <f>'Charges Data'!H314</f>
        <v>84.7</v>
      </c>
      <c r="G138" s="142">
        <f>'Charges Data'!I314</f>
        <v>105</v>
      </c>
    </row>
    <row r="139" spans="2:7" ht="20.25" customHeight="1" x14ac:dyDescent="0.25">
      <c r="B139" s="436"/>
      <c r="C139" s="139" t="s">
        <v>17</v>
      </c>
      <c r="D139" s="140">
        <f>'Charges Data'!F315</f>
        <v>4</v>
      </c>
      <c r="E139" s="141">
        <f>'Charges Data'!G315</f>
        <v>27.9</v>
      </c>
      <c r="F139" s="141">
        <f>'Charges Data'!H315</f>
        <v>41.837500000000006</v>
      </c>
      <c r="G139" s="142">
        <f>'Charges Data'!I315</f>
        <v>48</v>
      </c>
    </row>
    <row r="140" spans="2:7" ht="20.25" customHeight="1" x14ac:dyDescent="0.25">
      <c r="B140" s="436"/>
      <c r="C140" s="139" t="s">
        <v>168</v>
      </c>
      <c r="D140" s="140">
        <f>'Charges Data'!F316</f>
        <v>3</v>
      </c>
      <c r="E140" s="141">
        <f>'Charges Data'!G316</f>
        <v>27.9</v>
      </c>
      <c r="F140" s="141">
        <f>'Charges Data'!H316</f>
        <v>59.95000000000001</v>
      </c>
      <c r="G140" s="142">
        <f>'Charges Data'!I316</f>
        <v>105</v>
      </c>
    </row>
    <row r="141" spans="2:7" ht="20.25" customHeight="1" x14ac:dyDescent="0.25">
      <c r="B141" s="437"/>
      <c r="C141" s="139" t="s">
        <v>143</v>
      </c>
      <c r="D141" s="140">
        <f>'Charges Data'!F317</f>
        <v>2</v>
      </c>
      <c r="E141" s="141">
        <f>'Charges Data'!G317</f>
        <v>27.9</v>
      </c>
      <c r="F141" s="141">
        <f>'Charges Data'!H317</f>
        <v>66.45</v>
      </c>
      <c r="G141" s="142">
        <f>'Charges Data'!I317</f>
        <v>105</v>
      </c>
    </row>
    <row r="142" spans="2:7" ht="20.25" customHeight="1" x14ac:dyDescent="0.25">
      <c r="B142" s="422" t="s">
        <v>251</v>
      </c>
      <c r="C142" s="69" t="s">
        <v>16</v>
      </c>
      <c r="D142" s="114">
        <f>'Charges Data'!F318</f>
        <v>5</v>
      </c>
      <c r="E142" s="116">
        <f>'Charges Data'!G318</f>
        <v>1.95</v>
      </c>
      <c r="F142" s="116">
        <f>'Charges Data'!H318</f>
        <v>5.3900000000000006</v>
      </c>
      <c r="G142" s="117">
        <f>'Charges Data'!I318</f>
        <v>8.4</v>
      </c>
    </row>
    <row r="143" spans="2:7" ht="20.25" customHeight="1" x14ac:dyDescent="0.25">
      <c r="B143" s="422"/>
      <c r="C143" s="69" t="s">
        <v>17</v>
      </c>
      <c r="D143" s="114">
        <f>'Charges Data'!F319</f>
        <v>5</v>
      </c>
      <c r="E143" s="116">
        <f>'Charges Data'!G319</f>
        <v>1.1000000000000001</v>
      </c>
      <c r="F143" s="116">
        <f>'Charges Data'!H319</f>
        <v>2.8600000000000003</v>
      </c>
      <c r="G143" s="117">
        <f>'Charges Data'!I319</f>
        <v>4.25</v>
      </c>
    </row>
    <row r="144" spans="2:7" ht="20.25" customHeight="1" x14ac:dyDescent="0.25">
      <c r="B144" s="422"/>
      <c r="C144" s="69" t="s">
        <v>168</v>
      </c>
      <c r="D144" s="114">
        <f>'Charges Data'!F320</f>
        <v>4</v>
      </c>
      <c r="E144" s="116">
        <f>'Charges Data'!G320</f>
        <v>2</v>
      </c>
      <c r="F144" s="116">
        <f>'Charges Data'!H320</f>
        <v>4.0250000000000004</v>
      </c>
      <c r="G144" s="117">
        <f>'Charges Data'!I320</f>
        <v>7.15</v>
      </c>
    </row>
    <row r="145" spans="2:7" ht="20.25" customHeight="1" x14ac:dyDescent="0.25">
      <c r="B145" s="421"/>
      <c r="C145" s="69" t="s">
        <v>143</v>
      </c>
      <c r="D145" s="114">
        <f>'Charges Data'!F321</f>
        <v>2</v>
      </c>
      <c r="E145" s="116">
        <f>'Charges Data'!G321</f>
        <v>2</v>
      </c>
      <c r="F145" s="116">
        <f>'Charges Data'!H321</f>
        <v>2.85</v>
      </c>
      <c r="G145" s="117">
        <f>'Charges Data'!I321</f>
        <v>3.7</v>
      </c>
    </row>
    <row r="146" spans="2:7" ht="20.25" customHeight="1" x14ac:dyDescent="0.25">
      <c r="B146" s="436" t="s">
        <v>22</v>
      </c>
      <c r="C146" s="139" t="s">
        <v>16</v>
      </c>
      <c r="D146" s="140">
        <f>'Charges Data'!F322</f>
        <v>4</v>
      </c>
      <c r="E146" s="141">
        <f>'Charges Data'!G322</f>
        <v>40</v>
      </c>
      <c r="F146" s="141">
        <f>'Charges Data'!H322</f>
        <v>64.762500000000003</v>
      </c>
      <c r="G146" s="142">
        <f>'Charges Data'!I322</f>
        <v>82.5</v>
      </c>
    </row>
    <row r="147" spans="2:7" ht="20.25" customHeight="1" x14ac:dyDescent="0.25">
      <c r="B147" s="436"/>
      <c r="C147" s="139" t="s">
        <v>17</v>
      </c>
      <c r="D147" s="140">
        <f>'Charges Data'!F323</f>
        <v>4</v>
      </c>
      <c r="E147" s="141">
        <f>'Charges Data'!G323</f>
        <v>30</v>
      </c>
      <c r="F147" s="141">
        <f>'Charges Data'!H323</f>
        <v>37.112499999999997</v>
      </c>
      <c r="G147" s="142">
        <f>'Charges Data'!I323</f>
        <v>49.5</v>
      </c>
    </row>
    <row r="148" spans="2:7" ht="20.25" customHeight="1" x14ac:dyDescent="0.25">
      <c r="B148" s="436"/>
      <c r="C148" s="139" t="s">
        <v>168</v>
      </c>
      <c r="D148" s="140">
        <f>'Charges Data'!F324</f>
        <v>4</v>
      </c>
      <c r="E148" s="141">
        <f>'Charges Data'!G324</f>
        <v>30</v>
      </c>
      <c r="F148" s="141">
        <f>'Charges Data'!H324</f>
        <v>37.112499999999997</v>
      </c>
      <c r="G148" s="142">
        <f>'Charges Data'!I324</f>
        <v>49.5</v>
      </c>
    </row>
    <row r="149" spans="2:7" ht="20.25" customHeight="1" x14ac:dyDescent="0.25">
      <c r="B149" s="437"/>
      <c r="C149" s="139" t="s">
        <v>143</v>
      </c>
      <c r="D149" s="140">
        <f>'Charges Data'!F325</f>
        <v>2</v>
      </c>
      <c r="E149" s="141">
        <f>'Charges Data'!G325</f>
        <v>32.700000000000003</v>
      </c>
      <c r="F149" s="141">
        <f>'Charges Data'!H325</f>
        <v>36.35</v>
      </c>
      <c r="G149" s="142">
        <f>'Charges Data'!I325</f>
        <v>40</v>
      </c>
    </row>
    <row r="150" spans="2:7" ht="20.25" customHeight="1" x14ac:dyDescent="0.25">
      <c r="B150" s="422" t="s">
        <v>252</v>
      </c>
      <c r="C150" s="69" t="s">
        <v>16</v>
      </c>
      <c r="D150" s="114">
        <f>'Charges Data'!F326</f>
        <v>14</v>
      </c>
      <c r="E150" s="116">
        <f>'Charges Data'!G326</f>
        <v>6</v>
      </c>
      <c r="F150" s="116">
        <f>'Charges Data'!H326</f>
        <v>24.653571428571428</v>
      </c>
      <c r="G150" s="117">
        <f>'Charges Data'!I326</f>
        <v>40</v>
      </c>
    </row>
    <row r="151" spans="2:7" ht="20.25" customHeight="1" x14ac:dyDescent="0.25">
      <c r="B151" s="422"/>
      <c r="C151" s="69" t="s">
        <v>17</v>
      </c>
      <c r="D151" s="114">
        <f>'Charges Data'!F327</f>
        <v>14</v>
      </c>
      <c r="E151" s="116">
        <f>'Charges Data'!G327</f>
        <v>4.2</v>
      </c>
      <c r="F151" s="116">
        <f>'Charges Data'!H327</f>
        <v>10.239285714285712</v>
      </c>
      <c r="G151" s="117">
        <f>'Charges Data'!I327</f>
        <v>19</v>
      </c>
    </row>
    <row r="152" spans="2:7" ht="20.25" customHeight="1" x14ac:dyDescent="0.25">
      <c r="B152" s="422"/>
      <c r="C152" s="69" t="s">
        <v>168</v>
      </c>
      <c r="D152" s="114">
        <f>'Charges Data'!F328</f>
        <v>13</v>
      </c>
      <c r="E152" s="116">
        <f>'Charges Data'!G328</f>
        <v>4.2</v>
      </c>
      <c r="F152" s="116">
        <f>'Charges Data'!H328</f>
        <v>17.115384615384617</v>
      </c>
      <c r="G152" s="117">
        <f>'Charges Data'!I328</f>
        <v>29</v>
      </c>
    </row>
    <row r="153" spans="2:7" ht="20.25" customHeight="1" x14ac:dyDescent="0.25">
      <c r="B153" s="421"/>
      <c r="C153" s="69" t="s">
        <v>143</v>
      </c>
      <c r="D153" s="114">
        <f>'Charges Data'!F329</f>
        <v>9</v>
      </c>
      <c r="E153" s="116">
        <f>'Charges Data'!G329</f>
        <v>4.2</v>
      </c>
      <c r="F153" s="116">
        <f>'Charges Data'!H329</f>
        <v>17.133333333333333</v>
      </c>
      <c r="G153" s="117">
        <f>'Charges Data'!I329</f>
        <v>35</v>
      </c>
    </row>
    <row r="154" spans="2:7" ht="20.25" customHeight="1" x14ac:dyDescent="0.25">
      <c r="B154" s="436" t="s">
        <v>253</v>
      </c>
      <c r="C154" s="139" t="s">
        <v>16</v>
      </c>
      <c r="D154" s="140">
        <f>'Charges Data'!F330</f>
        <v>10</v>
      </c>
      <c r="E154" s="141">
        <f>'Charges Data'!G330</f>
        <v>9.5</v>
      </c>
      <c r="F154" s="141">
        <f>'Charges Data'!H330</f>
        <v>21.75</v>
      </c>
      <c r="G154" s="142">
        <f>'Charges Data'!I330</f>
        <v>36</v>
      </c>
    </row>
    <row r="155" spans="2:7" ht="20.25" customHeight="1" x14ac:dyDescent="0.25">
      <c r="B155" s="436"/>
      <c r="C155" s="139" t="s">
        <v>17</v>
      </c>
      <c r="D155" s="140">
        <f>'Charges Data'!F331</f>
        <v>10</v>
      </c>
      <c r="E155" s="141">
        <f>'Charges Data'!G331</f>
        <v>4.5</v>
      </c>
      <c r="F155" s="141">
        <f>'Charges Data'!H331</f>
        <v>9.4149999999999991</v>
      </c>
      <c r="G155" s="142">
        <f>'Charges Data'!I331</f>
        <v>19</v>
      </c>
    </row>
    <row r="156" spans="2:7" ht="20.25" customHeight="1" x14ac:dyDescent="0.25">
      <c r="B156" s="436"/>
      <c r="C156" s="139" t="s">
        <v>168</v>
      </c>
      <c r="D156" s="140">
        <f>'Charges Data'!F332</f>
        <v>8</v>
      </c>
      <c r="E156" s="141">
        <f>'Charges Data'!G332</f>
        <v>5</v>
      </c>
      <c r="F156" s="141">
        <f>'Charges Data'!H332</f>
        <v>18.318750000000001</v>
      </c>
      <c r="G156" s="142">
        <f>'Charges Data'!I332</f>
        <v>26.8</v>
      </c>
    </row>
    <row r="157" spans="2:7" ht="20.25" customHeight="1" x14ac:dyDescent="0.25">
      <c r="B157" s="437"/>
      <c r="C157" s="139" t="s">
        <v>143</v>
      </c>
      <c r="D157" s="140">
        <f>'Charges Data'!F333</f>
        <v>6</v>
      </c>
      <c r="E157" s="141">
        <f>'Charges Data'!G333</f>
        <v>5</v>
      </c>
      <c r="F157" s="141">
        <f>'Charges Data'!H333</f>
        <v>13.508333333333333</v>
      </c>
      <c r="G157" s="142">
        <f>'Charges Data'!I333</f>
        <v>24</v>
      </c>
    </row>
    <row r="158" spans="2:7" ht="20.25" customHeight="1" x14ac:dyDescent="0.25">
      <c r="B158" s="422" t="s">
        <v>254</v>
      </c>
      <c r="C158" s="69" t="s">
        <v>16</v>
      </c>
      <c r="D158" s="114">
        <f>'Charges Data'!F334</f>
        <v>12</v>
      </c>
      <c r="E158" s="116">
        <f>'Charges Data'!G334</f>
        <v>240</v>
      </c>
      <c r="F158" s="116">
        <f>'Charges Data'!H334</f>
        <v>384.625</v>
      </c>
      <c r="G158" s="117">
        <f>'Charges Data'!I334</f>
        <v>588.5</v>
      </c>
    </row>
    <row r="159" spans="2:7" ht="20.25" customHeight="1" x14ac:dyDescent="0.25">
      <c r="B159" s="422"/>
      <c r="C159" s="69" t="s">
        <v>17</v>
      </c>
      <c r="D159" s="114">
        <f>'Charges Data'!F335</f>
        <v>12</v>
      </c>
      <c r="E159" s="116">
        <f>'Charges Data'!G335</f>
        <v>35</v>
      </c>
      <c r="F159" s="116">
        <f>'Charges Data'!H335</f>
        <v>82.656666666666666</v>
      </c>
      <c r="G159" s="117">
        <f>'Charges Data'!I335</f>
        <v>179.88</v>
      </c>
    </row>
    <row r="160" spans="2:7" ht="20.25" customHeight="1" x14ac:dyDescent="0.25">
      <c r="B160" s="422"/>
      <c r="C160" s="69" t="s">
        <v>168</v>
      </c>
      <c r="D160" s="114">
        <f>'Charges Data'!F336</f>
        <v>11</v>
      </c>
      <c r="E160" s="116">
        <f>'Charges Data'!G336</f>
        <v>150</v>
      </c>
      <c r="F160" s="116">
        <f>'Charges Data'!H336</f>
        <v>282.5</v>
      </c>
      <c r="G160" s="117">
        <f>'Charges Data'!I336</f>
        <v>449.5</v>
      </c>
    </row>
    <row r="161" spans="2:7" ht="20.25" customHeight="1" x14ac:dyDescent="0.25">
      <c r="B161" s="421"/>
      <c r="C161" s="69" t="s">
        <v>143</v>
      </c>
      <c r="D161" s="114">
        <f>'Charges Data'!F337</f>
        <v>8</v>
      </c>
      <c r="E161" s="116">
        <f>'Charges Data'!G337</f>
        <v>150</v>
      </c>
      <c r="F161" s="116">
        <f>'Charges Data'!H337</f>
        <v>240.65</v>
      </c>
      <c r="G161" s="117">
        <f>'Charges Data'!I337</f>
        <v>309</v>
      </c>
    </row>
    <row r="162" spans="2:7" ht="20.25" customHeight="1" x14ac:dyDescent="0.25">
      <c r="B162" s="436" t="s">
        <v>255</v>
      </c>
      <c r="C162" s="139" t="s">
        <v>16</v>
      </c>
      <c r="D162" s="140">
        <f>'Charges Data'!F338</f>
        <v>8</v>
      </c>
      <c r="E162" s="141">
        <f>'Charges Data'!G338</f>
        <v>8.5</v>
      </c>
      <c r="F162" s="141">
        <f>'Charges Data'!H338</f>
        <v>14.755000000000001</v>
      </c>
      <c r="G162" s="142">
        <f>'Charges Data'!I338</f>
        <v>23.6</v>
      </c>
    </row>
    <row r="163" spans="2:7" ht="20.25" customHeight="1" x14ac:dyDescent="0.25">
      <c r="B163" s="436"/>
      <c r="C163" s="139" t="s">
        <v>17</v>
      </c>
      <c r="D163" s="140">
        <f>'Charges Data'!F339</f>
        <v>8</v>
      </c>
      <c r="E163" s="141">
        <f>'Charges Data'!G339</f>
        <v>4.5</v>
      </c>
      <c r="F163" s="141">
        <f>'Charges Data'!H339</f>
        <v>6.6312500000000005</v>
      </c>
      <c r="G163" s="142">
        <f>'Charges Data'!I339</f>
        <v>11</v>
      </c>
    </row>
    <row r="164" spans="2:7" ht="20.25" customHeight="1" x14ac:dyDescent="0.25">
      <c r="B164" s="436"/>
      <c r="C164" s="139" t="s">
        <v>168</v>
      </c>
      <c r="D164" s="140">
        <f>'Charges Data'!F340</f>
        <v>7</v>
      </c>
      <c r="E164" s="141">
        <f>'Charges Data'!G340</f>
        <v>5</v>
      </c>
      <c r="F164" s="141">
        <f>'Charges Data'!H340</f>
        <v>11.107142857142858</v>
      </c>
      <c r="G164" s="142">
        <f>'Charges Data'!I340</f>
        <v>15.6</v>
      </c>
    </row>
    <row r="165" spans="2:7" ht="20.25" customHeight="1" x14ac:dyDescent="0.25">
      <c r="B165" s="437"/>
      <c r="C165" s="139" t="s">
        <v>143</v>
      </c>
      <c r="D165" s="140">
        <f>'Charges Data'!F341</f>
        <v>5</v>
      </c>
      <c r="E165" s="141">
        <f>'Charges Data'!G341</f>
        <v>5</v>
      </c>
      <c r="F165" s="141">
        <f>'Charges Data'!H341</f>
        <v>7.8400000000000007</v>
      </c>
      <c r="G165" s="142">
        <f>'Charges Data'!I341</f>
        <v>11</v>
      </c>
    </row>
    <row r="166" spans="2:7" ht="20.25" customHeight="1" x14ac:dyDescent="0.25">
      <c r="B166" s="422" t="s">
        <v>256</v>
      </c>
      <c r="C166" s="69" t="s">
        <v>16</v>
      </c>
      <c r="D166" s="114">
        <f>'Charges Data'!F406</f>
        <v>1</v>
      </c>
      <c r="E166" s="116">
        <f>'Charges Data'!G406</f>
        <v>38</v>
      </c>
      <c r="F166" s="116">
        <f>'Charges Data'!H406</f>
        <v>38</v>
      </c>
      <c r="G166" s="117">
        <f>'Charges Data'!I406</f>
        <v>38</v>
      </c>
    </row>
    <row r="167" spans="2:7" ht="20.25" customHeight="1" x14ac:dyDescent="0.25">
      <c r="B167" s="422"/>
      <c r="C167" s="69" t="s">
        <v>17</v>
      </c>
      <c r="D167" s="114">
        <f>'Charges Data'!F407</f>
        <v>1</v>
      </c>
      <c r="E167" s="116">
        <f>'Charges Data'!G407</f>
        <v>26.6</v>
      </c>
      <c r="F167" s="116">
        <f>'Charges Data'!H407</f>
        <v>26.6</v>
      </c>
      <c r="G167" s="117">
        <f>'Charges Data'!I407</f>
        <v>26.6</v>
      </c>
    </row>
    <row r="168" spans="2:7" ht="20.25" customHeight="1" x14ac:dyDescent="0.25">
      <c r="B168" s="422"/>
      <c r="C168" s="69" t="s">
        <v>168</v>
      </c>
      <c r="D168" s="114">
        <f>'Charges Data'!F408</f>
        <v>1</v>
      </c>
      <c r="E168" s="116">
        <f>'Charges Data'!G408</f>
        <v>38</v>
      </c>
      <c r="F168" s="116">
        <f>'Charges Data'!H408</f>
        <v>38</v>
      </c>
      <c r="G168" s="117">
        <f>'Charges Data'!I408</f>
        <v>38</v>
      </c>
    </row>
    <row r="169" spans="2:7" ht="20.25" customHeight="1" x14ac:dyDescent="0.25">
      <c r="B169" s="421"/>
      <c r="C169" s="69" t="s">
        <v>143</v>
      </c>
      <c r="D169" s="114">
        <f>'Charges Data'!F409</f>
        <v>1</v>
      </c>
      <c r="E169" s="116">
        <f>'Charges Data'!G409</f>
        <v>38</v>
      </c>
      <c r="F169" s="116">
        <f>'Charges Data'!H409</f>
        <v>38</v>
      </c>
      <c r="G169" s="117">
        <f>'Charges Data'!I409</f>
        <v>38</v>
      </c>
    </row>
    <row r="170" spans="2:7" ht="20.25" customHeight="1" x14ac:dyDescent="0.25">
      <c r="B170" s="436" t="s">
        <v>257</v>
      </c>
      <c r="C170" s="139" t="s">
        <v>16</v>
      </c>
      <c r="D170" s="140">
        <f>'Charges Data'!F410</f>
        <v>3</v>
      </c>
      <c r="E170" s="141">
        <f>'Charges Data'!G410</f>
        <v>30</v>
      </c>
      <c r="F170" s="141">
        <f>'Charges Data'!H410</f>
        <v>44.333333333333336</v>
      </c>
      <c r="G170" s="142">
        <f>'Charges Data'!I410</f>
        <v>65</v>
      </c>
    </row>
    <row r="171" spans="2:7" ht="20.25" customHeight="1" x14ac:dyDescent="0.25">
      <c r="B171" s="436"/>
      <c r="C171" s="139" t="s">
        <v>17</v>
      </c>
      <c r="D171" s="140">
        <f>'Charges Data'!F411</f>
        <v>3</v>
      </c>
      <c r="E171" s="141">
        <f>'Charges Data'!G411</f>
        <v>26.6</v>
      </c>
      <c r="F171" s="141">
        <f>'Charges Data'!H411</f>
        <v>29.7</v>
      </c>
      <c r="G171" s="142">
        <f>'Charges Data'!I411</f>
        <v>32.5</v>
      </c>
    </row>
    <row r="172" spans="2:7" ht="20.25" customHeight="1" x14ac:dyDescent="0.25">
      <c r="B172" s="436"/>
      <c r="C172" s="139" t="s">
        <v>168</v>
      </c>
      <c r="D172" s="140">
        <f>'Charges Data'!F412</f>
        <v>3</v>
      </c>
      <c r="E172" s="141">
        <f>'Charges Data'!G412</f>
        <v>30</v>
      </c>
      <c r="F172" s="141">
        <f>'Charges Data'!H412</f>
        <v>33.5</v>
      </c>
      <c r="G172" s="142">
        <f>'Charges Data'!I412</f>
        <v>38</v>
      </c>
    </row>
    <row r="173" spans="2:7" ht="20.25" customHeight="1" x14ac:dyDescent="0.25">
      <c r="B173" s="437"/>
      <c r="C173" s="139" t="s">
        <v>143</v>
      </c>
      <c r="D173" s="140">
        <f>'Charges Data'!F413</f>
        <v>2</v>
      </c>
      <c r="E173" s="141">
        <f>'Charges Data'!G413</f>
        <v>30</v>
      </c>
      <c r="F173" s="141">
        <f>'Charges Data'!H413</f>
        <v>34</v>
      </c>
      <c r="G173" s="142">
        <f>'Charges Data'!I413</f>
        <v>38</v>
      </c>
    </row>
    <row r="174" spans="2:7" ht="20.25" customHeight="1" x14ac:dyDescent="0.25">
      <c r="B174" s="422" t="s">
        <v>258</v>
      </c>
      <c r="C174" s="69" t="s">
        <v>16</v>
      </c>
      <c r="D174" s="114">
        <f>'Charges Data'!F414</f>
        <v>0</v>
      </c>
      <c r="E174" s="116">
        <f>'Charges Data'!G414</f>
        <v>0</v>
      </c>
      <c r="F174" s="116">
        <f>'Charges Data'!H414</f>
        <v>0</v>
      </c>
      <c r="G174" s="117">
        <f>'Charges Data'!I414</f>
        <v>0</v>
      </c>
    </row>
    <row r="175" spans="2:7" ht="20.25" customHeight="1" x14ac:dyDescent="0.25">
      <c r="B175" s="421"/>
      <c r="C175" s="69" t="s">
        <v>17</v>
      </c>
      <c r="D175" s="114">
        <f>'Charges Data'!F415</f>
        <v>0</v>
      </c>
      <c r="E175" s="116">
        <f>'Charges Data'!G415</f>
        <v>0</v>
      </c>
      <c r="F175" s="116">
        <f>'Charges Data'!H415</f>
        <v>0</v>
      </c>
      <c r="G175" s="117">
        <f>'Charges Data'!I415</f>
        <v>0</v>
      </c>
    </row>
    <row r="176" spans="2:7" ht="20.25" customHeight="1" x14ac:dyDescent="0.25">
      <c r="B176" s="436" t="s">
        <v>259</v>
      </c>
      <c r="C176" s="139" t="s">
        <v>16</v>
      </c>
      <c r="D176" s="140">
        <f>'Charges Data'!F418</f>
        <v>2</v>
      </c>
      <c r="E176" s="141">
        <f>'Charges Data'!G418</f>
        <v>12.9</v>
      </c>
      <c r="F176" s="141">
        <f>'Charges Data'!H418</f>
        <v>18.95</v>
      </c>
      <c r="G176" s="142">
        <f>'Charges Data'!I418</f>
        <v>25</v>
      </c>
    </row>
    <row r="177" spans="2:7" ht="20.25" customHeight="1" x14ac:dyDescent="0.25">
      <c r="B177" s="437"/>
      <c r="C177" s="139" t="s">
        <v>17</v>
      </c>
      <c r="D177" s="140">
        <f>'Charges Data'!F419</f>
        <v>2</v>
      </c>
      <c r="E177" s="141">
        <f>'Charges Data'!G419</f>
        <v>6.45</v>
      </c>
      <c r="F177" s="141">
        <f>'Charges Data'!H419</f>
        <v>15.725</v>
      </c>
      <c r="G177" s="142">
        <f>'Charges Data'!I419</f>
        <v>25</v>
      </c>
    </row>
    <row r="178" spans="2:7" ht="20.25" customHeight="1" x14ac:dyDescent="0.25">
      <c r="B178" s="422" t="s">
        <v>260</v>
      </c>
      <c r="C178" s="69" t="s">
        <v>16</v>
      </c>
      <c r="D178" s="114">
        <f>'Charges Data'!F422</f>
        <v>2</v>
      </c>
      <c r="E178" s="116">
        <f>'Charges Data'!G422</f>
        <v>12.95</v>
      </c>
      <c r="F178" s="116">
        <f>'Charges Data'!H422</f>
        <v>16.475000000000001</v>
      </c>
      <c r="G178" s="117">
        <f>'Charges Data'!I422</f>
        <v>20</v>
      </c>
    </row>
    <row r="179" spans="2:7" ht="20.25" customHeight="1" x14ac:dyDescent="0.25">
      <c r="B179" s="422"/>
      <c r="C179" s="69" t="s">
        <v>17</v>
      </c>
      <c r="D179" s="114">
        <f>'Charges Data'!F423</f>
        <v>2</v>
      </c>
      <c r="E179" s="116">
        <f>'Charges Data'!G423</f>
        <v>6.5</v>
      </c>
      <c r="F179" s="116">
        <f>'Charges Data'!H423</f>
        <v>13.25</v>
      </c>
      <c r="G179" s="117">
        <f>'Charges Data'!I423</f>
        <v>20</v>
      </c>
    </row>
    <row r="180" spans="2:7" ht="20.25" customHeight="1" x14ac:dyDescent="0.25">
      <c r="B180" s="421"/>
      <c r="C180" s="69" t="s">
        <v>143</v>
      </c>
      <c r="D180" s="114">
        <f>'Charges Data'!F425</f>
        <v>1</v>
      </c>
      <c r="E180" s="116">
        <f>'Charges Data'!G425</f>
        <v>20</v>
      </c>
      <c r="F180" s="116">
        <f>'Charges Data'!H425</f>
        <v>20</v>
      </c>
      <c r="G180" s="117">
        <f>'Charges Data'!I425</f>
        <v>20</v>
      </c>
    </row>
    <row r="181" spans="2:7" ht="20.25" customHeight="1" x14ac:dyDescent="0.25">
      <c r="B181" s="436" t="s">
        <v>261</v>
      </c>
      <c r="C181" s="139" t="s">
        <v>16</v>
      </c>
      <c r="D181" s="140">
        <f>'Charges Data'!F426</f>
        <v>2</v>
      </c>
      <c r="E181" s="141">
        <f>'Charges Data'!G426</f>
        <v>14.8</v>
      </c>
      <c r="F181" s="141">
        <f>'Charges Data'!H426</f>
        <v>17.399999999999999</v>
      </c>
      <c r="G181" s="142">
        <f>'Charges Data'!I426</f>
        <v>20</v>
      </c>
    </row>
    <row r="182" spans="2:7" ht="20.25" customHeight="1" x14ac:dyDescent="0.25">
      <c r="B182" s="437"/>
      <c r="C182" s="139" t="s">
        <v>17</v>
      </c>
      <c r="D182" s="140">
        <f>'Charges Data'!F427</f>
        <v>2</v>
      </c>
      <c r="E182" s="141">
        <f>'Charges Data'!G427</f>
        <v>7.4</v>
      </c>
      <c r="F182" s="141">
        <f>'Charges Data'!H427</f>
        <v>13.7</v>
      </c>
      <c r="G182" s="142">
        <f>'Charges Data'!I427</f>
        <v>20</v>
      </c>
    </row>
    <row r="183" spans="2:7" ht="20.25" customHeight="1" x14ac:dyDescent="0.25">
      <c r="B183" s="422" t="s">
        <v>262</v>
      </c>
      <c r="C183" s="69" t="s">
        <v>16</v>
      </c>
      <c r="D183" s="114">
        <f>'Charges Data'!F430</f>
        <v>2</v>
      </c>
      <c r="E183" s="116">
        <f>'Charges Data'!G430</f>
        <v>6.5</v>
      </c>
      <c r="F183" s="116">
        <f>'Charges Data'!H430</f>
        <v>27.5</v>
      </c>
      <c r="G183" s="117">
        <f>'Charges Data'!I430</f>
        <v>48.5</v>
      </c>
    </row>
    <row r="184" spans="2:7" ht="20.25" customHeight="1" x14ac:dyDescent="0.25">
      <c r="B184" s="422"/>
      <c r="C184" s="69" t="s">
        <v>17</v>
      </c>
      <c r="D184" s="114">
        <f>'Charges Data'!F431</f>
        <v>2</v>
      </c>
      <c r="E184" s="116">
        <f>'Charges Data'!G431</f>
        <v>6.5</v>
      </c>
      <c r="F184" s="116">
        <f>'Charges Data'!H431</f>
        <v>15.5</v>
      </c>
      <c r="G184" s="117">
        <f>'Charges Data'!I431</f>
        <v>24.5</v>
      </c>
    </row>
    <row r="185" spans="2:7" ht="20.25" customHeight="1" x14ac:dyDescent="0.25">
      <c r="B185" s="422"/>
      <c r="C185" s="69" t="s">
        <v>168</v>
      </c>
      <c r="D185" s="114">
        <f>'Charges Data'!F432</f>
        <v>2</v>
      </c>
      <c r="E185" s="116">
        <f>'Charges Data'!G432</f>
        <v>6.5</v>
      </c>
      <c r="F185" s="116">
        <f>'Charges Data'!H432</f>
        <v>15.5</v>
      </c>
      <c r="G185" s="117">
        <f>'Charges Data'!I432</f>
        <v>24.5</v>
      </c>
    </row>
    <row r="186" spans="2:7" ht="20.25" customHeight="1" x14ac:dyDescent="0.25">
      <c r="B186" s="421"/>
      <c r="C186" s="69" t="s">
        <v>143</v>
      </c>
      <c r="D186" s="114">
        <f>'Charges Data'!F433</f>
        <v>1</v>
      </c>
      <c r="E186" s="116">
        <f>'Charges Data'!G433</f>
        <v>24.5</v>
      </c>
      <c r="F186" s="116">
        <f>'Charges Data'!H433</f>
        <v>24.5</v>
      </c>
      <c r="G186" s="117">
        <f>'Charges Data'!I433</f>
        <v>24.5</v>
      </c>
    </row>
    <row r="187" spans="2:7" ht="20.25" customHeight="1" x14ac:dyDescent="0.25">
      <c r="B187" s="436" t="s">
        <v>263</v>
      </c>
      <c r="C187" s="139" t="s">
        <v>16</v>
      </c>
      <c r="D187" s="140">
        <f>'Charges Data'!F362</f>
        <v>3</v>
      </c>
      <c r="E187" s="141">
        <f>'Charges Data'!G362</f>
        <v>4.2</v>
      </c>
      <c r="F187" s="141">
        <f>'Charges Data'!H362</f>
        <v>4.666666666666667</v>
      </c>
      <c r="G187" s="142">
        <f>'Charges Data'!I362</f>
        <v>5</v>
      </c>
    </row>
    <row r="188" spans="2:7" ht="20.25" customHeight="1" x14ac:dyDescent="0.25">
      <c r="B188" s="436"/>
      <c r="C188" s="139" t="s">
        <v>17</v>
      </c>
      <c r="D188" s="140">
        <f>'Charges Data'!F363</f>
        <v>3</v>
      </c>
      <c r="E188" s="141">
        <f>'Charges Data'!G363</f>
        <v>2.5</v>
      </c>
      <c r="F188" s="141">
        <f>'Charges Data'!H363</f>
        <v>3</v>
      </c>
      <c r="G188" s="142">
        <f>'Charges Data'!I363</f>
        <v>3.5</v>
      </c>
    </row>
    <row r="189" spans="2:7" ht="20.25" customHeight="1" x14ac:dyDescent="0.25">
      <c r="B189" s="437"/>
      <c r="C189" s="139" t="s">
        <v>143</v>
      </c>
      <c r="D189" s="140">
        <f>'Charges Data'!F365</f>
        <v>2</v>
      </c>
      <c r="E189" s="141">
        <f>'Charges Data'!G365</f>
        <v>2.4</v>
      </c>
      <c r="F189" s="141">
        <f>'Charges Data'!H365</f>
        <v>2.4500000000000002</v>
      </c>
      <c r="G189" s="142">
        <f>'Charges Data'!I365</f>
        <v>2.5</v>
      </c>
    </row>
    <row r="190" spans="2:7" ht="20.25" customHeight="1" x14ac:dyDescent="0.25">
      <c r="B190" s="422" t="s">
        <v>264</v>
      </c>
      <c r="C190" s="69" t="s">
        <v>16</v>
      </c>
      <c r="D190" s="114">
        <f>'Charges Data'!F366</f>
        <v>5</v>
      </c>
      <c r="E190" s="116">
        <f>'Charges Data'!G366</f>
        <v>14.6</v>
      </c>
      <c r="F190" s="116">
        <f>'Charges Data'!H366</f>
        <v>30.486000000000001</v>
      </c>
      <c r="G190" s="117">
        <f>'Charges Data'!I366</f>
        <v>48</v>
      </c>
    </row>
    <row r="191" spans="2:7" ht="20.25" customHeight="1" x14ac:dyDescent="0.25">
      <c r="B191" s="422"/>
      <c r="C191" s="69" t="s">
        <v>17</v>
      </c>
      <c r="D191" s="114">
        <f>'Charges Data'!F367</f>
        <v>5</v>
      </c>
      <c r="E191" s="116">
        <f>'Charges Data'!G367</f>
        <v>10</v>
      </c>
      <c r="F191" s="116">
        <f>'Charges Data'!H367</f>
        <v>20.571999999999999</v>
      </c>
      <c r="G191" s="117">
        <f>'Charges Data'!I367</f>
        <v>30.5</v>
      </c>
    </row>
    <row r="192" spans="2:7" ht="20.25" customHeight="1" x14ac:dyDescent="0.25">
      <c r="B192" s="421"/>
      <c r="C192" s="69" t="s">
        <v>143</v>
      </c>
      <c r="D192" s="114">
        <f>'Charges Data'!F369</f>
        <v>3</v>
      </c>
      <c r="E192" s="116">
        <f>'Charges Data'!G369</f>
        <v>12.52</v>
      </c>
      <c r="F192" s="116">
        <f>'Charges Data'!H369</f>
        <v>18.173333333333332</v>
      </c>
      <c r="G192" s="117">
        <f>'Charges Data'!I369</f>
        <v>24</v>
      </c>
    </row>
    <row r="193" spans="2:7" ht="20.25" customHeight="1" x14ac:dyDescent="0.25">
      <c r="B193" s="436" t="s">
        <v>265</v>
      </c>
      <c r="C193" s="139" t="s">
        <v>16</v>
      </c>
      <c r="D193" s="140">
        <f>'Charges Data'!F370</f>
        <v>2</v>
      </c>
      <c r="E193" s="141">
        <f>'Charges Data'!G370</f>
        <v>8.1999999999999993</v>
      </c>
      <c r="F193" s="141">
        <f>'Charges Data'!H370</f>
        <v>17.100000000000001</v>
      </c>
      <c r="G193" s="142">
        <f>'Charges Data'!I370</f>
        <v>26</v>
      </c>
    </row>
    <row r="194" spans="2:7" ht="20.25" customHeight="1" x14ac:dyDescent="0.25">
      <c r="B194" s="436"/>
      <c r="C194" s="139" t="s">
        <v>17</v>
      </c>
      <c r="D194" s="140">
        <f>'Charges Data'!F371</f>
        <v>2</v>
      </c>
      <c r="E194" s="141">
        <f>'Charges Data'!G371</f>
        <v>4.8</v>
      </c>
      <c r="F194" s="141">
        <f>'Charges Data'!H371</f>
        <v>10.4</v>
      </c>
      <c r="G194" s="142">
        <f>'Charges Data'!I371</f>
        <v>16</v>
      </c>
    </row>
    <row r="195" spans="2:7" ht="20.25" customHeight="1" x14ac:dyDescent="0.25">
      <c r="B195" s="437"/>
      <c r="C195" s="139" t="s">
        <v>143</v>
      </c>
      <c r="D195" s="140">
        <f>'Charges Data'!F373</f>
        <v>1</v>
      </c>
      <c r="E195" s="141">
        <f>'Charges Data'!G373</f>
        <v>16</v>
      </c>
      <c r="F195" s="141">
        <f>'Charges Data'!H373</f>
        <v>16</v>
      </c>
      <c r="G195" s="142">
        <f>'Charges Data'!I373</f>
        <v>16</v>
      </c>
    </row>
    <row r="196" spans="2:7" ht="20.25" customHeight="1" x14ac:dyDescent="0.25">
      <c r="B196" s="422" t="s">
        <v>266</v>
      </c>
      <c r="C196" s="69" t="s">
        <v>16</v>
      </c>
      <c r="D196" s="114">
        <f>'Charges Data'!F374</f>
        <v>4</v>
      </c>
      <c r="E196" s="116">
        <f>'Charges Data'!G374</f>
        <v>1.55</v>
      </c>
      <c r="F196" s="116">
        <f>'Charges Data'!H374</f>
        <v>3.8250000000000002</v>
      </c>
      <c r="G196" s="117">
        <f>'Charges Data'!I374</f>
        <v>6.75</v>
      </c>
    </row>
    <row r="197" spans="2:7" ht="20.25" customHeight="1" x14ac:dyDescent="0.25">
      <c r="B197" s="422"/>
      <c r="C197" s="69" t="s">
        <v>17</v>
      </c>
      <c r="D197" s="114">
        <f>'Charges Data'!F375</f>
        <v>3</v>
      </c>
      <c r="E197" s="116">
        <f>'Charges Data'!G375</f>
        <v>1.1000000000000001</v>
      </c>
      <c r="F197" s="116">
        <f>'Charges Data'!H375</f>
        <v>2.8666666666666667</v>
      </c>
      <c r="G197" s="117">
        <f>'Charges Data'!I375</f>
        <v>4</v>
      </c>
    </row>
    <row r="198" spans="2:7" ht="20.25" customHeight="1" x14ac:dyDescent="0.25">
      <c r="B198" s="421"/>
      <c r="C198" s="69" t="s">
        <v>143</v>
      </c>
      <c r="D198" s="114">
        <f>'Charges Data'!F377</f>
        <v>0</v>
      </c>
      <c r="E198" s="116">
        <f>'Charges Data'!G377</f>
        <v>0</v>
      </c>
      <c r="F198" s="116">
        <f>'Charges Data'!H377</f>
        <v>0</v>
      </c>
      <c r="G198" s="117">
        <f>'Charges Data'!I377</f>
        <v>0</v>
      </c>
    </row>
    <row r="199" spans="2:7" ht="20.25" customHeight="1" x14ac:dyDescent="0.25">
      <c r="B199" s="436" t="s">
        <v>267</v>
      </c>
      <c r="C199" s="139" t="s">
        <v>16</v>
      </c>
      <c r="D199" s="140">
        <f>'Charges Data'!F378</f>
        <v>1</v>
      </c>
      <c r="E199" s="141">
        <f>'Charges Data'!G378</f>
        <v>30</v>
      </c>
      <c r="F199" s="141">
        <f>'Charges Data'!H378</f>
        <v>30</v>
      </c>
      <c r="G199" s="142">
        <f>'Charges Data'!I378</f>
        <v>30</v>
      </c>
    </row>
    <row r="200" spans="2:7" ht="20.25" customHeight="1" x14ac:dyDescent="0.25">
      <c r="B200" s="436"/>
      <c r="C200" s="139" t="s">
        <v>17</v>
      </c>
      <c r="D200" s="140">
        <f>'Charges Data'!F379</f>
        <v>1</v>
      </c>
      <c r="E200" s="141">
        <f>'Charges Data'!G379</f>
        <v>24</v>
      </c>
      <c r="F200" s="141">
        <f>'Charges Data'!H379</f>
        <v>24</v>
      </c>
      <c r="G200" s="142">
        <f>'Charges Data'!I379</f>
        <v>24</v>
      </c>
    </row>
    <row r="201" spans="2:7" ht="20.25" customHeight="1" x14ac:dyDescent="0.25">
      <c r="B201" s="437"/>
      <c r="C201" s="139" t="s">
        <v>143</v>
      </c>
      <c r="D201" s="140">
        <f>'Charges Data'!F381</f>
        <v>0</v>
      </c>
      <c r="E201" s="141">
        <f>'Charges Data'!G381</f>
        <v>0</v>
      </c>
      <c r="F201" s="141">
        <f>'Charges Data'!H381</f>
        <v>0</v>
      </c>
      <c r="G201" s="142">
        <f>'Charges Data'!I381</f>
        <v>0</v>
      </c>
    </row>
    <row r="202" spans="2:7" ht="20.25" customHeight="1" x14ac:dyDescent="0.25">
      <c r="B202" s="422" t="s">
        <v>268</v>
      </c>
      <c r="C202" s="69" t="s">
        <v>16</v>
      </c>
      <c r="D202" s="114">
        <f>'Charges Data'!F382</f>
        <v>2</v>
      </c>
      <c r="E202" s="116">
        <f>'Charges Data'!G382</f>
        <v>3.85</v>
      </c>
      <c r="F202" s="116">
        <f>'Charges Data'!H382</f>
        <v>14.925000000000001</v>
      </c>
      <c r="G202" s="117">
        <f>'Charges Data'!I382</f>
        <v>26</v>
      </c>
    </row>
    <row r="203" spans="2:7" ht="20.25" customHeight="1" x14ac:dyDescent="0.25">
      <c r="B203" s="422"/>
      <c r="C203" s="69" t="s">
        <v>17</v>
      </c>
      <c r="D203" s="114">
        <f>'Charges Data'!F383</f>
        <v>2</v>
      </c>
      <c r="E203" s="116">
        <f>'Charges Data'!G383</f>
        <v>2.4</v>
      </c>
      <c r="F203" s="116">
        <f>'Charges Data'!H383</f>
        <v>9.1999999999999993</v>
      </c>
      <c r="G203" s="117">
        <f>'Charges Data'!I383</f>
        <v>16</v>
      </c>
    </row>
    <row r="204" spans="2:7" ht="20.25" customHeight="1" x14ac:dyDescent="0.25">
      <c r="B204" s="421"/>
      <c r="C204" s="69" t="s">
        <v>143</v>
      </c>
      <c r="D204" s="114">
        <f>'Charges Data'!F385</f>
        <v>2</v>
      </c>
      <c r="E204" s="116">
        <f>'Charges Data'!G385</f>
        <v>2.4</v>
      </c>
      <c r="F204" s="116">
        <f>'Charges Data'!H385</f>
        <v>9.1999999999999993</v>
      </c>
      <c r="G204" s="117">
        <f>'Charges Data'!I385</f>
        <v>16</v>
      </c>
    </row>
    <row r="205" spans="2:7" ht="20.25" customHeight="1" x14ac:dyDescent="0.25">
      <c r="B205" s="436" t="s">
        <v>269</v>
      </c>
      <c r="C205" s="139" t="s">
        <v>16</v>
      </c>
      <c r="D205" s="140">
        <f>'Charges Data'!F386</f>
        <v>16</v>
      </c>
      <c r="E205" s="141">
        <f>'Charges Data'!G386</f>
        <v>2.5</v>
      </c>
      <c r="F205" s="141">
        <f>'Charges Data'!H386</f>
        <v>7.5381249999999991</v>
      </c>
      <c r="G205" s="142">
        <f>'Charges Data'!I386</f>
        <v>55</v>
      </c>
    </row>
    <row r="206" spans="2:7" ht="20.25" customHeight="1" x14ac:dyDescent="0.25">
      <c r="B206" s="436"/>
      <c r="C206" s="139" t="s">
        <v>17</v>
      </c>
      <c r="D206" s="140">
        <f>'Charges Data'!F387</f>
        <v>15</v>
      </c>
      <c r="E206" s="141">
        <f>'Charges Data'!G387</f>
        <v>1.32</v>
      </c>
      <c r="F206" s="141">
        <f>'Charges Data'!H387</f>
        <v>4.4213333333333331</v>
      </c>
      <c r="G206" s="142">
        <f>'Charges Data'!I387</f>
        <v>27.5</v>
      </c>
    </row>
    <row r="207" spans="2:7" ht="20.25" customHeight="1" x14ac:dyDescent="0.25">
      <c r="B207" s="437"/>
      <c r="C207" s="139" t="s">
        <v>143</v>
      </c>
      <c r="D207" s="140">
        <f>'Charges Data'!F389</f>
        <v>12</v>
      </c>
      <c r="E207" s="141">
        <f>'Charges Data'!G389</f>
        <v>1</v>
      </c>
      <c r="F207" s="141">
        <f>'Charges Data'!H389</f>
        <v>5.2133333333333329</v>
      </c>
      <c r="G207" s="142">
        <f>'Charges Data'!I389</f>
        <v>27.5</v>
      </c>
    </row>
    <row r="208" spans="2:7" ht="20.25" customHeight="1" x14ac:dyDescent="0.25">
      <c r="B208" s="422" t="s">
        <v>270</v>
      </c>
      <c r="C208" s="69" t="s">
        <v>16</v>
      </c>
      <c r="D208" s="114">
        <f>'Charges Data'!F390</f>
        <v>10</v>
      </c>
      <c r="E208" s="116">
        <f>'Charges Data'!G390</f>
        <v>31</v>
      </c>
      <c r="F208" s="116">
        <f>'Charges Data'!H390</f>
        <v>45.150999999999996</v>
      </c>
      <c r="G208" s="117">
        <f>'Charges Data'!I390</f>
        <v>79.7</v>
      </c>
    </row>
    <row r="209" spans="2:7" ht="20.25" customHeight="1" x14ac:dyDescent="0.25">
      <c r="B209" s="422"/>
      <c r="C209" s="69" t="s">
        <v>17</v>
      </c>
      <c r="D209" s="114">
        <f>'Charges Data'!F391</f>
        <v>8</v>
      </c>
      <c r="E209" s="116">
        <f>'Charges Data'!G391</f>
        <v>24</v>
      </c>
      <c r="F209" s="116">
        <f>'Charges Data'!H391</f>
        <v>39.65625</v>
      </c>
      <c r="G209" s="117">
        <f>'Charges Data'!I391</f>
        <v>79.7</v>
      </c>
    </row>
    <row r="210" spans="2:7" ht="20.25" customHeight="1" x14ac:dyDescent="0.25">
      <c r="B210" s="421"/>
      <c r="C210" s="69" t="s">
        <v>143</v>
      </c>
      <c r="D210" s="114">
        <f>'Charges Data'!F393</f>
        <v>6</v>
      </c>
      <c r="E210" s="116">
        <f>'Charges Data'!G393</f>
        <v>24</v>
      </c>
      <c r="F210" s="116">
        <f>'Charges Data'!H393</f>
        <v>42.725000000000001</v>
      </c>
      <c r="G210" s="117">
        <f>'Charges Data'!I393</f>
        <v>79.7</v>
      </c>
    </row>
    <row r="211" spans="2:7" ht="20.25" customHeight="1" x14ac:dyDescent="0.25">
      <c r="B211" s="436" t="s">
        <v>271</v>
      </c>
      <c r="C211" s="139" t="s">
        <v>16</v>
      </c>
      <c r="D211" s="140">
        <f>'Charges Data'!F394</f>
        <v>6</v>
      </c>
      <c r="E211" s="141">
        <f>'Charges Data'!G394</f>
        <v>2</v>
      </c>
      <c r="F211" s="141">
        <f>'Charges Data'!H394</f>
        <v>12.958333333333334</v>
      </c>
      <c r="G211" s="142">
        <f>'Charges Data'!I394</f>
        <v>26</v>
      </c>
    </row>
    <row r="212" spans="2:7" ht="20.25" customHeight="1" x14ac:dyDescent="0.25">
      <c r="B212" s="436"/>
      <c r="C212" s="139" t="s">
        <v>17</v>
      </c>
      <c r="D212" s="140">
        <f>'Charges Data'!F395</f>
        <v>5</v>
      </c>
      <c r="E212" s="141">
        <f>'Charges Data'!G395</f>
        <v>4.8</v>
      </c>
      <c r="F212" s="141">
        <f>'Charges Data'!H395</f>
        <v>11.37</v>
      </c>
      <c r="G212" s="142">
        <f>'Charges Data'!I395</f>
        <v>16</v>
      </c>
    </row>
    <row r="213" spans="2:7" ht="20.25" customHeight="1" x14ac:dyDescent="0.25">
      <c r="B213" s="437"/>
      <c r="C213" s="139" t="s">
        <v>143</v>
      </c>
      <c r="D213" s="140">
        <f>'Charges Data'!F397</f>
        <v>4</v>
      </c>
      <c r="E213" s="141">
        <f>'Charges Data'!G397</f>
        <v>6.05</v>
      </c>
      <c r="F213" s="141">
        <f>'Charges Data'!H397</f>
        <v>13.012499999999999</v>
      </c>
      <c r="G213" s="142">
        <f>'Charges Data'!I397</f>
        <v>16</v>
      </c>
    </row>
    <row r="214" spans="2:7" ht="13" x14ac:dyDescent="0.25">
      <c r="C214" s="28"/>
      <c r="D214" s="35"/>
      <c r="E214" s="35"/>
      <c r="F214" s="35"/>
      <c r="G214" s="35"/>
    </row>
    <row r="215" spans="2:7" ht="13" hidden="1" x14ac:dyDescent="0.25">
      <c r="C215" s="28"/>
      <c r="D215" s="35"/>
      <c r="E215" s="35"/>
      <c r="F215" s="35"/>
      <c r="G215" s="35"/>
    </row>
    <row r="216" spans="2:7" ht="13" hidden="1" x14ac:dyDescent="0.25">
      <c r="C216" s="28"/>
      <c r="D216" s="35"/>
      <c r="E216" s="35"/>
      <c r="F216" s="35"/>
      <c r="G216" s="35"/>
    </row>
    <row r="217" spans="2:7" ht="13" hidden="1" x14ac:dyDescent="0.25">
      <c r="C217" s="28"/>
      <c r="D217" s="35"/>
      <c r="E217" s="35"/>
      <c r="F217" s="35"/>
      <c r="G217" s="35"/>
    </row>
    <row r="218" spans="2:7" ht="13" hidden="1" x14ac:dyDescent="0.25">
      <c r="C218" s="28"/>
      <c r="D218" s="35"/>
      <c r="E218" s="35"/>
      <c r="F218" s="35"/>
      <c r="G218" s="35"/>
    </row>
    <row r="219" spans="2:7" ht="13" hidden="1" x14ac:dyDescent="0.25">
      <c r="C219" s="28"/>
      <c r="D219" s="35"/>
      <c r="E219" s="35"/>
      <c r="F219" s="35"/>
      <c r="G219" s="35"/>
    </row>
    <row r="220" spans="2:7" ht="13" hidden="1" x14ac:dyDescent="0.25">
      <c r="C220" s="28"/>
      <c r="D220" s="35"/>
      <c r="E220" s="35"/>
      <c r="F220" s="35"/>
      <c r="G220" s="35"/>
    </row>
    <row r="221" spans="2:7" ht="13" hidden="1" x14ac:dyDescent="0.25">
      <c r="C221" s="28"/>
      <c r="D221" s="35"/>
      <c r="E221" s="35"/>
      <c r="F221" s="35"/>
      <c r="G221" s="35"/>
    </row>
    <row r="222" spans="2:7" ht="13" hidden="1" x14ac:dyDescent="0.25">
      <c r="C222" s="28"/>
      <c r="D222" s="35"/>
      <c r="E222" s="35"/>
      <c r="F222" s="35"/>
      <c r="G222" s="35"/>
    </row>
    <row r="223" spans="2:7" ht="13" hidden="1" x14ac:dyDescent="0.25">
      <c r="C223" s="28"/>
      <c r="D223" s="35"/>
      <c r="E223" s="35"/>
      <c r="F223" s="35"/>
      <c r="G223" s="35"/>
    </row>
    <row r="224" spans="2:7" ht="13" hidden="1" x14ac:dyDescent="0.25">
      <c r="C224" s="28"/>
      <c r="D224" s="35"/>
      <c r="E224" s="35"/>
      <c r="F224" s="35"/>
      <c r="G224" s="35"/>
    </row>
    <row r="225" spans="3:7" ht="13" hidden="1" x14ac:dyDescent="0.25">
      <c r="C225" s="28"/>
      <c r="D225" s="35"/>
      <c r="E225" s="35"/>
      <c r="F225" s="35"/>
      <c r="G225" s="35"/>
    </row>
    <row r="226" spans="3:7" ht="13" hidden="1" x14ac:dyDescent="0.25">
      <c r="C226" s="28"/>
      <c r="D226" s="35"/>
      <c r="E226" s="35"/>
      <c r="F226" s="35"/>
      <c r="G226" s="35"/>
    </row>
    <row r="227" spans="3:7" ht="13" hidden="1" x14ac:dyDescent="0.25">
      <c r="C227" s="28"/>
      <c r="D227" s="35"/>
      <c r="E227" s="35"/>
      <c r="F227" s="35"/>
      <c r="G227" s="35"/>
    </row>
    <row r="228" spans="3:7" ht="13" hidden="1" x14ac:dyDescent="0.25">
      <c r="C228" s="28"/>
      <c r="D228" s="35"/>
      <c r="E228" s="35"/>
      <c r="F228" s="35"/>
      <c r="G228" s="35"/>
    </row>
    <row r="229" spans="3:7" ht="13" hidden="1" x14ac:dyDescent="0.25">
      <c r="C229" s="28"/>
      <c r="D229" s="35"/>
      <c r="E229" s="35"/>
      <c r="F229" s="35"/>
      <c r="G229" s="35"/>
    </row>
    <row r="230" spans="3:7" ht="13" hidden="1" x14ac:dyDescent="0.25">
      <c r="C230" s="28"/>
      <c r="D230" s="35"/>
      <c r="E230" s="35"/>
      <c r="F230" s="35"/>
      <c r="G230" s="35"/>
    </row>
    <row r="231" spans="3:7" ht="13" hidden="1" x14ac:dyDescent="0.25">
      <c r="C231" s="28"/>
      <c r="D231" s="35"/>
      <c r="E231" s="35"/>
      <c r="F231" s="35"/>
      <c r="G231" s="35"/>
    </row>
    <row r="232" spans="3:7" ht="13" hidden="1" x14ac:dyDescent="0.25">
      <c r="C232" s="28"/>
      <c r="D232" s="35"/>
      <c r="E232" s="35"/>
      <c r="F232" s="35"/>
      <c r="G232" s="35"/>
    </row>
    <row r="233" spans="3:7" ht="13" hidden="1" x14ac:dyDescent="0.25">
      <c r="C233" s="28"/>
      <c r="D233" s="35"/>
      <c r="E233" s="35"/>
      <c r="F233" s="35"/>
      <c r="G233" s="35"/>
    </row>
    <row r="234" spans="3:7" ht="13" hidden="1" x14ac:dyDescent="0.25">
      <c r="C234" s="28"/>
      <c r="D234" s="35"/>
      <c r="E234" s="35"/>
      <c r="F234" s="35"/>
      <c r="G234" s="35"/>
    </row>
    <row r="235" spans="3:7" ht="13" hidden="1" x14ac:dyDescent="0.25">
      <c r="C235" s="28"/>
      <c r="D235" s="35"/>
      <c r="E235" s="35"/>
      <c r="F235" s="35"/>
      <c r="G235" s="35"/>
    </row>
    <row r="236" spans="3:7" ht="13" hidden="1" x14ac:dyDescent="0.25">
      <c r="C236" s="28"/>
      <c r="D236" s="35"/>
      <c r="E236" s="35"/>
      <c r="F236" s="35"/>
      <c r="G236" s="35"/>
    </row>
    <row r="237" spans="3:7" ht="13" hidden="1" x14ac:dyDescent="0.25">
      <c r="C237" s="28"/>
      <c r="D237" s="35"/>
      <c r="E237" s="35"/>
      <c r="F237" s="35"/>
      <c r="G237" s="35"/>
    </row>
    <row r="238" spans="3:7" ht="13" hidden="1" x14ac:dyDescent="0.25">
      <c r="C238" s="28"/>
      <c r="D238" s="35"/>
      <c r="E238" s="35"/>
      <c r="F238" s="35"/>
      <c r="G238" s="35"/>
    </row>
    <row r="239" spans="3:7" ht="13" hidden="1" x14ac:dyDescent="0.25">
      <c r="C239" s="28"/>
      <c r="D239" s="35"/>
      <c r="E239" s="35"/>
      <c r="F239" s="35"/>
      <c r="G239" s="35"/>
    </row>
    <row r="240" spans="3:7" ht="13" hidden="1" x14ac:dyDescent="0.25">
      <c r="C240" s="28"/>
      <c r="D240" s="35"/>
      <c r="E240" s="35"/>
      <c r="F240" s="35"/>
      <c r="G240" s="35"/>
    </row>
    <row r="241" spans="3:7" ht="13" hidden="1" x14ac:dyDescent="0.25">
      <c r="C241" s="28"/>
      <c r="D241" s="35"/>
      <c r="E241" s="35"/>
      <c r="F241" s="35"/>
      <c r="G241" s="35"/>
    </row>
    <row r="242" spans="3:7" ht="13" hidden="1" x14ac:dyDescent="0.25">
      <c r="C242" s="28"/>
      <c r="D242" s="35"/>
      <c r="E242" s="35"/>
      <c r="F242" s="35"/>
      <c r="G242" s="35"/>
    </row>
    <row r="243" spans="3:7" ht="13" hidden="1" x14ac:dyDescent="0.25">
      <c r="C243" s="28"/>
      <c r="D243" s="35"/>
      <c r="E243" s="35"/>
      <c r="F243" s="35"/>
      <c r="G243" s="35"/>
    </row>
    <row r="244" spans="3:7" ht="13" hidden="1" x14ac:dyDescent="0.25">
      <c r="C244" s="28"/>
      <c r="D244" s="35"/>
      <c r="E244" s="35"/>
      <c r="F244" s="35"/>
      <c r="G244" s="35"/>
    </row>
    <row r="245" spans="3:7" ht="13" hidden="1" x14ac:dyDescent="0.25">
      <c r="C245" s="28"/>
      <c r="D245" s="35"/>
      <c r="E245" s="35"/>
      <c r="F245" s="35"/>
      <c r="G245" s="35"/>
    </row>
    <row r="246" spans="3:7" ht="13" hidden="1" x14ac:dyDescent="0.25">
      <c r="C246" s="28"/>
      <c r="D246" s="35"/>
      <c r="E246" s="35"/>
      <c r="F246" s="35"/>
      <c r="G246" s="35"/>
    </row>
    <row r="247" spans="3:7" ht="13" hidden="1" x14ac:dyDescent="0.25">
      <c r="C247" s="28"/>
      <c r="D247" s="35"/>
      <c r="E247" s="35"/>
      <c r="F247" s="35"/>
      <c r="G247" s="35"/>
    </row>
    <row r="248" spans="3:7" ht="13" hidden="1" x14ac:dyDescent="0.25">
      <c r="C248" s="28"/>
      <c r="D248" s="35"/>
      <c r="E248" s="35"/>
      <c r="F248" s="35"/>
      <c r="G248" s="35"/>
    </row>
    <row r="249" spans="3:7" ht="13" hidden="1" x14ac:dyDescent="0.25">
      <c r="C249" s="28"/>
      <c r="D249" s="35"/>
      <c r="E249" s="35"/>
      <c r="F249" s="35"/>
      <c r="G249" s="35"/>
    </row>
    <row r="250" spans="3:7" ht="13" hidden="1" x14ac:dyDescent="0.25">
      <c r="C250" s="28"/>
      <c r="D250" s="35"/>
      <c r="E250" s="35"/>
      <c r="F250" s="35"/>
      <c r="G250" s="35"/>
    </row>
    <row r="251" spans="3:7" ht="13" hidden="1" x14ac:dyDescent="0.25">
      <c r="C251" s="28"/>
      <c r="D251" s="35"/>
      <c r="E251" s="35"/>
      <c r="F251" s="35"/>
      <c r="G251" s="35"/>
    </row>
    <row r="252" spans="3:7" ht="13" hidden="1" x14ac:dyDescent="0.25">
      <c r="C252" s="28"/>
      <c r="D252" s="35"/>
      <c r="E252" s="35"/>
      <c r="F252" s="35"/>
      <c r="G252" s="35"/>
    </row>
    <row r="253" spans="3:7" ht="13" hidden="1" x14ac:dyDescent="0.25">
      <c r="C253" s="28"/>
      <c r="D253" s="35"/>
      <c r="E253" s="35"/>
      <c r="F253" s="35"/>
      <c r="G253" s="35"/>
    </row>
    <row r="254" spans="3:7" ht="13" hidden="1" x14ac:dyDescent="0.25">
      <c r="C254" s="28"/>
      <c r="D254" s="35"/>
      <c r="E254" s="35"/>
      <c r="F254" s="35"/>
      <c r="G254" s="35"/>
    </row>
    <row r="255" spans="3:7" ht="13" hidden="1" x14ac:dyDescent="0.25">
      <c r="C255" s="28"/>
      <c r="D255" s="35"/>
      <c r="E255" s="35"/>
      <c r="F255" s="35"/>
      <c r="G255" s="35"/>
    </row>
    <row r="256" spans="3:7" ht="13" hidden="1" x14ac:dyDescent="0.25">
      <c r="C256" s="28"/>
      <c r="D256" s="35"/>
      <c r="E256" s="35"/>
      <c r="F256" s="35"/>
      <c r="G256" s="35"/>
    </row>
    <row r="257" spans="3:7" ht="13" hidden="1" x14ac:dyDescent="0.25">
      <c r="C257" s="28"/>
      <c r="D257" s="35"/>
      <c r="E257" s="35"/>
      <c r="F257" s="35"/>
      <c r="G257" s="35"/>
    </row>
    <row r="258" spans="3:7" ht="13" hidden="1" x14ac:dyDescent="0.25">
      <c r="C258" s="28"/>
      <c r="D258" s="35"/>
      <c r="E258" s="35"/>
      <c r="F258" s="35"/>
      <c r="G258" s="35"/>
    </row>
    <row r="259" spans="3:7" ht="13" hidden="1" x14ac:dyDescent="0.25">
      <c r="C259" s="28"/>
      <c r="D259" s="35"/>
      <c r="E259" s="35"/>
      <c r="F259" s="35"/>
      <c r="G259" s="35"/>
    </row>
    <row r="260" spans="3:7" ht="13" hidden="1" x14ac:dyDescent="0.25">
      <c r="C260" s="28"/>
      <c r="D260" s="35"/>
      <c r="E260" s="35"/>
      <c r="F260" s="35"/>
      <c r="G260" s="35"/>
    </row>
    <row r="261" spans="3:7" ht="13" hidden="1" x14ac:dyDescent="0.25">
      <c r="C261" s="28"/>
      <c r="D261" s="35"/>
      <c r="E261" s="35"/>
      <c r="F261" s="35"/>
      <c r="G261" s="35"/>
    </row>
    <row r="262" spans="3:7" ht="13" hidden="1" x14ac:dyDescent="0.25">
      <c r="C262" s="28"/>
      <c r="D262" s="35"/>
      <c r="E262" s="35"/>
      <c r="F262" s="35"/>
      <c r="G262" s="35"/>
    </row>
    <row r="263" spans="3:7" ht="13" hidden="1" x14ac:dyDescent="0.25">
      <c r="C263" s="28"/>
      <c r="D263" s="35"/>
      <c r="E263" s="35"/>
      <c r="F263" s="35"/>
      <c r="G263" s="35"/>
    </row>
    <row r="264" spans="3:7" ht="13" hidden="1" x14ac:dyDescent="0.25">
      <c r="C264" s="28"/>
      <c r="D264" s="35"/>
      <c r="E264" s="35"/>
      <c r="F264" s="35"/>
      <c r="G264" s="35"/>
    </row>
    <row r="265" spans="3:7" ht="13" hidden="1" x14ac:dyDescent="0.25">
      <c r="C265" s="28"/>
      <c r="D265" s="35"/>
      <c r="E265" s="35"/>
      <c r="F265" s="35"/>
      <c r="G265" s="35"/>
    </row>
    <row r="266" spans="3:7" ht="13" hidden="1" x14ac:dyDescent="0.25">
      <c r="C266" s="28"/>
      <c r="D266" s="35"/>
      <c r="E266" s="35"/>
      <c r="F266" s="35"/>
      <c r="G266" s="35"/>
    </row>
    <row r="267" spans="3:7" ht="13" hidden="1" x14ac:dyDescent="0.25">
      <c r="C267" s="28"/>
      <c r="D267" s="35"/>
      <c r="E267" s="35"/>
      <c r="F267" s="35"/>
      <c r="G267" s="35"/>
    </row>
    <row r="268" spans="3:7" ht="13" hidden="1" x14ac:dyDescent="0.25">
      <c r="C268" s="28"/>
      <c r="D268" s="35"/>
      <c r="E268" s="35"/>
      <c r="F268" s="35"/>
      <c r="G268" s="35"/>
    </row>
    <row r="269" spans="3:7" ht="13" hidden="1" x14ac:dyDescent="0.25">
      <c r="C269" s="28"/>
      <c r="D269" s="35"/>
      <c r="E269" s="35"/>
      <c r="F269" s="35"/>
      <c r="G269" s="35"/>
    </row>
    <row r="270" spans="3:7" ht="13" hidden="1" x14ac:dyDescent="0.25">
      <c r="C270" s="28"/>
      <c r="D270" s="35"/>
      <c r="E270" s="35"/>
      <c r="F270" s="35"/>
      <c r="G270" s="35"/>
    </row>
    <row r="271" spans="3:7" ht="13" hidden="1" x14ac:dyDescent="0.25">
      <c r="C271" s="28"/>
      <c r="D271" s="35"/>
      <c r="E271" s="35"/>
      <c r="F271" s="35"/>
      <c r="G271" s="35"/>
    </row>
    <row r="272" spans="3:7" ht="13" hidden="1" x14ac:dyDescent="0.25">
      <c r="C272" s="28"/>
      <c r="D272" s="35"/>
      <c r="E272" s="35"/>
      <c r="F272" s="35"/>
      <c r="G272" s="35"/>
    </row>
    <row r="273" spans="3:7" ht="13" hidden="1" x14ac:dyDescent="0.25">
      <c r="C273" s="28"/>
      <c r="D273" s="35"/>
      <c r="E273" s="35"/>
      <c r="F273" s="35"/>
      <c r="G273" s="35"/>
    </row>
    <row r="274" spans="3:7" ht="13" hidden="1" x14ac:dyDescent="0.25">
      <c r="C274" s="28"/>
      <c r="D274" s="35"/>
      <c r="E274" s="35"/>
      <c r="F274" s="35"/>
      <c r="G274" s="35"/>
    </row>
    <row r="275" spans="3:7" ht="13" hidden="1" x14ac:dyDescent="0.25">
      <c r="C275" s="28"/>
      <c r="D275" s="35"/>
      <c r="E275" s="35"/>
      <c r="F275" s="35"/>
      <c r="G275" s="35"/>
    </row>
    <row r="276" spans="3:7" ht="13" hidden="1" x14ac:dyDescent="0.25">
      <c r="C276" s="28"/>
      <c r="D276" s="35"/>
      <c r="E276" s="35"/>
      <c r="F276" s="35"/>
      <c r="G276" s="35"/>
    </row>
    <row r="277" spans="3:7" ht="13" hidden="1" x14ac:dyDescent="0.25">
      <c r="C277" s="28"/>
      <c r="D277" s="35"/>
      <c r="E277" s="35"/>
      <c r="F277" s="35"/>
      <c r="G277" s="35"/>
    </row>
    <row r="278" spans="3:7" ht="13" hidden="1" x14ac:dyDescent="0.25">
      <c r="C278" s="28"/>
      <c r="D278" s="35"/>
      <c r="E278" s="35"/>
      <c r="F278" s="35"/>
      <c r="G278" s="35"/>
    </row>
    <row r="279" spans="3:7" ht="13" hidden="1" x14ac:dyDescent="0.25">
      <c r="C279" s="28"/>
      <c r="D279" s="35"/>
      <c r="E279" s="35"/>
      <c r="F279" s="35"/>
      <c r="G279" s="35"/>
    </row>
    <row r="280" spans="3:7" ht="13" hidden="1" x14ac:dyDescent="0.25">
      <c r="C280" s="28"/>
      <c r="D280" s="35"/>
      <c r="E280" s="35"/>
      <c r="F280" s="35"/>
      <c r="G280" s="35"/>
    </row>
    <row r="281" spans="3:7" ht="13" hidden="1" x14ac:dyDescent="0.25">
      <c r="C281" s="28"/>
      <c r="D281" s="35"/>
      <c r="E281" s="35"/>
      <c r="F281" s="35"/>
      <c r="G281" s="35"/>
    </row>
    <row r="282" spans="3:7" ht="13" hidden="1" x14ac:dyDescent="0.25">
      <c r="C282" s="28"/>
      <c r="D282" s="35"/>
      <c r="E282" s="35"/>
      <c r="F282" s="35"/>
      <c r="G282" s="35"/>
    </row>
    <row r="283" spans="3:7" ht="13" hidden="1" x14ac:dyDescent="0.25">
      <c r="C283" s="28"/>
      <c r="D283" s="35"/>
      <c r="E283" s="35"/>
      <c r="F283" s="35"/>
      <c r="G283" s="35"/>
    </row>
    <row r="284" spans="3:7" ht="13" hidden="1" x14ac:dyDescent="0.25">
      <c r="C284" s="28"/>
      <c r="D284" s="35"/>
      <c r="E284" s="35"/>
      <c r="F284" s="35"/>
      <c r="G284" s="35"/>
    </row>
    <row r="285" spans="3:7" ht="13" hidden="1" x14ac:dyDescent="0.25">
      <c r="C285" s="28"/>
      <c r="D285" s="35"/>
      <c r="E285" s="35"/>
      <c r="F285" s="35"/>
      <c r="G285" s="35"/>
    </row>
    <row r="286" spans="3:7" ht="13" hidden="1" x14ac:dyDescent="0.25">
      <c r="C286" s="28"/>
      <c r="D286" s="35"/>
      <c r="E286" s="35"/>
      <c r="F286" s="35"/>
      <c r="G286" s="35"/>
    </row>
    <row r="287" spans="3:7" ht="13" hidden="1" x14ac:dyDescent="0.25">
      <c r="C287" s="28"/>
      <c r="D287" s="35"/>
      <c r="E287" s="35"/>
      <c r="F287" s="35"/>
      <c r="G287" s="35"/>
    </row>
    <row r="288" spans="3:7" ht="13" hidden="1" x14ac:dyDescent="0.25">
      <c r="C288" s="28"/>
      <c r="D288" s="35"/>
      <c r="E288" s="35"/>
      <c r="F288" s="35"/>
      <c r="G288" s="35"/>
    </row>
    <row r="289" spans="3:7" ht="13" hidden="1" x14ac:dyDescent="0.25">
      <c r="C289" s="28"/>
      <c r="D289" s="35"/>
      <c r="E289" s="35"/>
      <c r="F289" s="35"/>
      <c r="G289" s="35"/>
    </row>
    <row r="290" spans="3:7" ht="13" hidden="1" x14ac:dyDescent="0.25">
      <c r="C290" s="28"/>
      <c r="D290" s="35"/>
      <c r="E290" s="35"/>
      <c r="F290" s="35"/>
      <c r="G290" s="35"/>
    </row>
    <row r="291" spans="3:7" ht="13" hidden="1" x14ac:dyDescent="0.25">
      <c r="C291" s="28"/>
      <c r="D291" s="35"/>
      <c r="E291" s="35"/>
      <c r="F291" s="35"/>
      <c r="G291" s="35"/>
    </row>
    <row r="292" spans="3:7" ht="13" hidden="1" x14ac:dyDescent="0.25">
      <c r="C292" s="28"/>
      <c r="D292" s="35"/>
      <c r="E292" s="35"/>
      <c r="F292" s="35"/>
      <c r="G292" s="35"/>
    </row>
    <row r="293" spans="3:7" ht="13" hidden="1" x14ac:dyDescent="0.25">
      <c r="C293" s="28"/>
      <c r="D293" s="35"/>
      <c r="E293" s="35"/>
      <c r="F293" s="35"/>
      <c r="G293" s="35"/>
    </row>
    <row r="294" spans="3:7" ht="13" hidden="1" x14ac:dyDescent="0.25">
      <c r="C294" s="28"/>
      <c r="D294" s="35"/>
      <c r="E294" s="35"/>
      <c r="F294" s="35"/>
      <c r="G294" s="35"/>
    </row>
    <row r="295" spans="3:7" ht="13" hidden="1" x14ac:dyDescent="0.25">
      <c r="C295" s="28"/>
      <c r="D295" s="35"/>
      <c r="E295" s="35"/>
      <c r="F295" s="35"/>
      <c r="G295" s="35"/>
    </row>
    <row r="296" spans="3:7" ht="13" hidden="1" x14ac:dyDescent="0.25">
      <c r="C296" s="28"/>
      <c r="D296" s="35"/>
      <c r="E296" s="35"/>
      <c r="F296" s="35"/>
      <c r="G296" s="35"/>
    </row>
    <row r="297" spans="3:7" ht="13" hidden="1" x14ac:dyDescent="0.25">
      <c r="C297" s="28"/>
      <c r="D297" s="35"/>
      <c r="E297" s="35"/>
      <c r="F297" s="35"/>
      <c r="G297" s="35"/>
    </row>
    <row r="298" spans="3:7" ht="13" hidden="1" x14ac:dyDescent="0.25">
      <c r="C298" s="28"/>
      <c r="D298" s="35"/>
      <c r="E298" s="35"/>
      <c r="F298" s="35"/>
      <c r="G298" s="35"/>
    </row>
    <row r="299" spans="3:7" ht="13" hidden="1" x14ac:dyDescent="0.25">
      <c r="C299" s="28"/>
      <c r="D299" s="35"/>
      <c r="E299" s="35"/>
      <c r="F299" s="35"/>
      <c r="G299" s="35"/>
    </row>
    <row r="300" spans="3:7" ht="13" hidden="1" x14ac:dyDescent="0.25">
      <c r="C300" s="28"/>
      <c r="D300" s="35"/>
      <c r="E300" s="35"/>
      <c r="F300" s="35"/>
      <c r="G300" s="35"/>
    </row>
    <row r="301" spans="3:7" ht="13" hidden="1" x14ac:dyDescent="0.25">
      <c r="C301" s="28"/>
      <c r="D301" s="35"/>
      <c r="E301" s="35"/>
      <c r="F301" s="35"/>
      <c r="G301" s="35"/>
    </row>
    <row r="302" spans="3:7" ht="13" hidden="1" x14ac:dyDescent="0.25">
      <c r="C302" s="28"/>
      <c r="D302" s="35"/>
      <c r="E302" s="35"/>
      <c r="F302" s="35"/>
      <c r="G302" s="35"/>
    </row>
    <row r="303" spans="3:7" ht="13" hidden="1" x14ac:dyDescent="0.25">
      <c r="C303" s="28"/>
      <c r="D303" s="35"/>
      <c r="E303" s="35"/>
      <c r="F303" s="35"/>
      <c r="G303" s="35"/>
    </row>
    <row r="304" spans="3:7" ht="13" hidden="1" x14ac:dyDescent="0.25">
      <c r="C304" s="28"/>
      <c r="D304" s="35"/>
      <c r="E304" s="35"/>
      <c r="F304" s="35"/>
      <c r="G304" s="35"/>
    </row>
    <row r="305" spans="3:7" ht="13" hidden="1" x14ac:dyDescent="0.25">
      <c r="C305" s="28"/>
      <c r="D305" s="35"/>
      <c r="E305" s="35"/>
      <c r="F305" s="35"/>
      <c r="G305" s="35"/>
    </row>
    <row r="306" spans="3:7" ht="13" hidden="1" x14ac:dyDescent="0.25">
      <c r="C306" s="28"/>
      <c r="D306" s="35"/>
      <c r="E306" s="35"/>
      <c r="F306" s="35"/>
      <c r="G306" s="35"/>
    </row>
    <row r="307" spans="3:7" ht="13" hidden="1" x14ac:dyDescent="0.25">
      <c r="C307" s="28"/>
      <c r="D307" s="35"/>
      <c r="E307" s="35"/>
      <c r="F307" s="35"/>
      <c r="G307" s="35"/>
    </row>
    <row r="308" spans="3:7" ht="13" hidden="1" x14ac:dyDescent="0.25">
      <c r="C308" s="28"/>
      <c r="D308" s="35"/>
      <c r="E308" s="35"/>
      <c r="F308" s="35"/>
      <c r="G308" s="35"/>
    </row>
    <row r="309" spans="3:7" ht="13" hidden="1" x14ac:dyDescent="0.25">
      <c r="C309" s="28"/>
      <c r="D309" s="35"/>
      <c r="E309" s="35"/>
      <c r="F309" s="35"/>
      <c r="G309" s="35"/>
    </row>
    <row r="310" spans="3:7" ht="13" hidden="1" x14ac:dyDescent="0.25">
      <c r="C310" s="28"/>
      <c r="D310" s="35"/>
      <c r="E310" s="35"/>
      <c r="F310" s="35"/>
      <c r="G310" s="35"/>
    </row>
    <row r="311" spans="3:7" ht="13" hidden="1" x14ac:dyDescent="0.25">
      <c r="C311" s="28"/>
      <c r="D311" s="35"/>
      <c r="E311" s="35"/>
      <c r="F311" s="35"/>
      <c r="G311" s="35"/>
    </row>
    <row r="312" spans="3:7" ht="13" hidden="1" x14ac:dyDescent="0.25">
      <c r="C312" s="28"/>
      <c r="D312" s="35"/>
      <c r="E312" s="35"/>
      <c r="F312" s="35"/>
      <c r="G312" s="35"/>
    </row>
    <row r="313" spans="3:7" ht="13" hidden="1" x14ac:dyDescent="0.25">
      <c r="C313" s="28"/>
      <c r="D313" s="35"/>
      <c r="E313" s="35"/>
      <c r="F313" s="35"/>
      <c r="G313" s="35"/>
    </row>
    <row r="314" spans="3:7" ht="13" hidden="1" x14ac:dyDescent="0.25">
      <c r="C314" s="28"/>
      <c r="D314" s="35"/>
      <c r="E314" s="35"/>
      <c r="F314" s="35"/>
      <c r="G314" s="35"/>
    </row>
    <row r="315" spans="3:7" ht="13" hidden="1" x14ac:dyDescent="0.25">
      <c r="C315" s="28"/>
      <c r="D315" s="35"/>
      <c r="E315" s="35"/>
      <c r="F315" s="35"/>
      <c r="G315" s="35"/>
    </row>
    <row r="316" spans="3:7" ht="13" hidden="1" x14ac:dyDescent="0.25">
      <c r="C316" s="28"/>
      <c r="D316" s="35"/>
      <c r="E316" s="35"/>
      <c r="F316" s="35"/>
      <c r="G316" s="35"/>
    </row>
    <row r="317" spans="3:7" ht="13" hidden="1" x14ac:dyDescent="0.25">
      <c r="C317" s="28"/>
      <c r="D317" s="35"/>
      <c r="E317" s="35"/>
      <c r="F317" s="35"/>
      <c r="G317" s="35"/>
    </row>
    <row r="318" spans="3:7" ht="13" hidden="1" x14ac:dyDescent="0.25">
      <c r="C318" s="28"/>
      <c r="D318" s="35"/>
      <c r="E318" s="35"/>
      <c r="F318" s="35"/>
      <c r="G318" s="35"/>
    </row>
    <row r="319" spans="3:7" ht="13" hidden="1" x14ac:dyDescent="0.25">
      <c r="C319" s="28"/>
      <c r="D319" s="35"/>
      <c r="E319" s="35"/>
      <c r="F319" s="35"/>
      <c r="G319" s="35"/>
    </row>
    <row r="320" spans="3:7" ht="13" hidden="1" x14ac:dyDescent="0.25">
      <c r="C320" s="28"/>
      <c r="D320" s="35"/>
      <c r="E320" s="35"/>
      <c r="F320" s="35"/>
      <c r="G320" s="35"/>
    </row>
    <row r="321" spans="3:7" ht="13" hidden="1" x14ac:dyDescent="0.25">
      <c r="C321" s="28"/>
      <c r="D321" s="35"/>
      <c r="E321" s="35"/>
      <c r="F321" s="35"/>
      <c r="G321" s="35"/>
    </row>
    <row r="322" spans="3:7" ht="13" hidden="1" x14ac:dyDescent="0.25">
      <c r="C322" s="28"/>
      <c r="D322" s="35"/>
      <c r="E322" s="35"/>
      <c r="F322" s="35"/>
      <c r="G322" s="35"/>
    </row>
    <row r="323" spans="3:7" ht="13" hidden="1" x14ac:dyDescent="0.25">
      <c r="C323" s="28"/>
      <c r="D323" s="35"/>
      <c r="E323" s="35"/>
      <c r="F323" s="35"/>
      <c r="G323" s="35"/>
    </row>
    <row r="324" spans="3:7" ht="13" hidden="1" x14ac:dyDescent="0.25">
      <c r="C324" s="28"/>
      <c r="D324" s="35"/>
      <c r="E324" s="35"/>
      <c r="F324" s="35"/>
      <c r="G324" s="35"/>
    </row>
    <row r="325" spans="3:7" ht="13" hidden="1" x14ac:dyDescent="0.25">
      <c r="C325" s="28"/>
      <c r="D325" s="35"/>
      <c r="E325" s="35"/>
      <c r="F325" s="35"/>
      <c r="G325" s="35"/>
    </row>
    <row r="326" spans="3:7" ht="13" hidden="1" x14ac:dyDescent="0.25">
      <c r="C326" s="28"/>
      <c r="D326" s="35"/>
      <c r="E326" s="35"/>
      <c r="F326" s="35"/>
      <c r="G326" s="35"/>
    </row>
    <row r="327" spans="3:7" ht="13" hidden="1" x14ac:dyDescent="0.25">
      <c r="C327" s="28"/>
      <c r="D327" s="35"/>
      <c r="E327" s="35"/>
      <c r="F327" s="35"/>
      <c r="G327" s="35"/>
    </row>
    <row r="328" spans="3:7" ht="13" hidden="1" x14ac:dyDescent="0.25">
      <c r="C328" s="28"/>
      <c r="D328" s="35"/>
      <c r="E328" s="35"/>
      <c r="F328" s="35"/>
      <c r="G328" s="35"/>
    </row>
    <row r="329" spans="3:7" ht="13" hidden="1" x14ac:dyDescent="0.25">
      <c r="C329" s="28"/>
      <c r="D329" s="35"/>
      <c r="E329" s="35"/>
      <c r="F329" s="35"/>
      <c r="G329" s="35"/>
    </row>
    <row r="330" spans="3:7" ht="13" hidden="1" x14ac:dyDescent="0.25">
      <c r="C330" s="28"/>
      <c r="D330" s="35"/>
      <c r="E330" s="35"/>
      <c r="F330" s="35"/>
      <c r="G330" s="35"/>
    </row>
    <row r="331" spans="3:7" ht="13" hidden="1" x14ac:dyDescent="0.25">
      <c r="C331" s="28"/>
      <c r="D331" s="35"/>
      <c r="E331" s="35"/>
      <c r="F331" s="35"/>
      <c r="G331" s="35"/>
    </row>
    <row r="332" spans="3:7" ht="13" hidden="1" x14ac:dyDescent="0.25">
      <c r="C332" s="28"/>
      <c r="D332" s="35"/>
      <c r="E332" s="35"/>
      <c r="F332" s="35"/>
      <c r="G332" s="35"/>
    </row>
    <row r="333" spans="3:7" ht="13" hidden="1" x14ac:dyDescent="0.25">
      <c r="C333" s="28"/>
      <c r="D333" s="35"/>
      <c r="E333" s="35"/>
      <c r="F333" s="35"/>
      <c r="G333" s="35"/>
    </row>
    <row r="334" spans="3:7" ht="13" hidden="1" x14ac:dyDescent="0.25">
      <c r="C334" s="28"/>
      <c r="D334" s="35"/>
      <c r="E334" s="35"/>
      <c r="F334" s="35"/>
      <c r="G334" s="35"/>
    </row>
    <row r="335" spans="3:7" ht="13" hidden="1" x14ac:dyDescent="0.25">
      <c r="C335" s="28"/>
      <c r="D335" s="35"/>
      <c r="E335" s="35"/>
      <c r="F335" s="35"/>
      <c r="G335" s="35"/>
    </row>
    <row r="336" spans="3:7" ht="13" hidden="1" x14ac:dyDescent="0.25">
      <c r="C336" s="28"/>
      <c r="D336" s="35"/>
      <c r="E336" s="35"/>
      <c r="F336" s="35"/>
      <c r="G336" s="35"/>
    </row>
    <row r="337" spans="3:7" ht="13" hidden="1" x14ac:dyDescent="0.25">
      <c r="C337" s="28"/>
      <c r="D337" s="35"/>
      <c r="E337" s="35"/>
      <c r="F337" s="35"/>
      <c r="G337" s="35"/>
    </row>
    <row r="338" spans="3:7" ht="13" hidden="1" x14ac:dyDescent="0.25">
      <c r="C338" s="28"/>
      <c r="D338" s="35"/>
      <c r="E338" s="35"/>
      <c r="F338" s="35"/>
      <c r="G338" s="35"/>
    </row>
    <row r="339" spans="3:7" ht="13" hidden="1" x14ac:dyDescent="0.25">
      <c r="C339" s="28"/>
      <c r="D339" s="35"/>
      <c r="E339" s="35"/>
      <c r="F339" s="35"/>
      <c r="G339" s="35"/>
    </row>
    <row r="340" spans="3:7" ht="13" hidden="1" x14ac:dyDescent="0.25">
      <c r="C340" s="28"/>
      <c r="D340" s="35"/>
      <c r="E340" s="35"/>
      <c r="F340" s="35"/>
      <c r="G340" s="35"/>
    </row>
    <row r="341" spans="3:7" ht="13" hidden="1" x14ac:dyDescent="0.25">
      <c r="C341" s="28"/>
      <c r="D341" s="35"/>
      <c r="E341" s="35"/>
      <c r="F341" s="35"/>
      <c r="G341" s="35"/>
    </row>
    <row r="342" spans="3:7" ht="13" hidden="1" x14ac:dyDescent="0.25">
      <c r="C342" s="28"/>
      <c r="D342" s="35"/>
      <c r="E342" s="35"/>
      <c r="F342" s="35"/>
      <c r="G342" s="35"/>
    </row>
    <row r="343" spans="3:7" ht="13" hidden="1" x14ac:dyDescent="0.25">
      <c r="C343" s="28"/>
      <c r="D343" s="35"/>
      <c r="E343" s="35"/>
      <c r="F343" s="35"/>
      <c r="G343" s="35"/>
    </row>
    <row r="344" spans="3:7" ht="13" hidden="1" x14ac:dyDescent="0.25">
      <c r="C344" s="28"/>
      <c r="D344" s="35"/>
      <c r="E344" s="35"/>
      <c r="F344" s="35"/>
      <c r="G344" s="35"/>
    </row>
    <row r="345" spans="3:7" ht="13" hidden="1" x14ac:dyDescent="0.25">
      <c r="C345" s="28"/>
      <c r="D345" s="35"/>
      <c r="E345" s="35"/>
      <c r="F345" s="35"/>
      <c r="G345" s="35"/>
    </row>
    <row r="346" spans="3:7" ht="13" hidden="1" x14ac:dyDescent="0.25">
      <c r="C346" s="28"/>
      <c r="D346" s="35"/>
      <c r="E346" s="35"/>
      <c r="F346" s="35"/>
      <c r="G346" s="35"/>
    </row>
    <row r="347" spans="3:7" ht="13" hidden="1" x14ac:dyDescent="0.25">
      <c r="C347" s="28"/>
      <c r="D347" s="35"/>
      <c r="E347" s="35"/>
      <c r="F347" s="35"/>
      <c r="G347" s="35"/>
    </row>
    <row r="348" spans="3:7" ht="13" hidden="1" x14ac:dyDescent="0.25">
      <c r="C348" s="28"/>
      <c r="D348" s="35"/>
      <c r="E348" s="35"/>
      <c r="F348" s="35"/>
      <c r="G348" s="35"/>
    </row>
    <row r="349" spans="3:7" ht="13" hidden="1" x14ac:dyDescent="0.25">
      <c r="C349" s="28"/>
      <c r="D349" s="35"/>
      <c r="E349" s="35"/>
      <c r="F349" s="35"/>
      <c r="G349" s="35"/>
    </row>
    <row r="350" spans="3:7" ht="13" hidden="1" x14ac:dyDescent="0.25">
      <c r="C350" s="28"/>
      <c r="D350" s="35"/>
      <c r="E350" s="35"/>
      <c r="F350" s="35"/>
      <c r="G350" s="35"/>
    </row>
    <row r="351" spans="3:7" ht="13" hidden="1" x14ac:dyDescent="0.25">
      <c r="C351" s="28"/>
      <c r="D351" s="35"/>
      <c r="E351" s="35"/>
      <c r="F351" s="35"/>
      <c r="G351" s="35"/>
    </row>
    <row r="352" spans="3:7" ht="13" hidden="1" x14ac:dyDescent="0.25">
      <c r="C352" s="28"/>
      <c r="D352" s="35"/>
      <c r="E352" s="35"/>
      <c r="F352" s="35"/>
      <c r="G352" s="35"/>
    </row>
    <row r="353" spans="3:7" ht="13" hidden="1" x14ac:dyDescent="0.25">
      <c r="C353" s="28"/>
      <c r="D353" s="35"/>
      <c r="E353" s="35"/>
      <c r="F353" s="35"/>
      <c r="G353" s="35"/>
    </row>
    <row r="354" spans="3:7" ht="13" hidden="1" x14ac:dyDescent="0.25">
      <c r="C354" s="28"/>
      <c r="D354" s="35"/>
      <c r="E354" s="35"/>
      <c r="F354" s="35"/>
      <c r="G354" s="35"/>
    </row>
    <row r="355" spans="3:7" ht="13" hidden="1" x14ac:dyDescent="0.25">
      <c r="C355" s="28"/>
      <c r="D355" s="35"/>
      <c r="E355" s="35"/>
      <c r="F355" s="35"/>
      <c r="G355" s="35"/>
    </row>
    <row r="356" spans="3:7" ht="13" hidden="1" x14ac:dyDescent="0.25">
      <c r="C356" s="28"/>
      <c r="D356" s="35"/>
      <c r="E356" s="35"/>
      <c r="F356" s="35"/>
      <c r="G356" s="35"/>
    </row>
    <row r="357" spans="3:7" ht="13" hidden="1" x14ac:dyDescent="0.25">
      <c r="C357" s="28"/>
      <c r="D357" s="35"/>
      <c r="E357" s="35"/>
      <c r="F357" s="35"/>
      <c r="G357" s="35"/>
    </row>
    <row r="392" x14ac:dyDescent="0.25"/>
  </sheetData>
  <mergeCells count="64">
    <mergeCell ref="B20:B22"/>
    <mergeCell ref="B5:B7"/>
    <mergeCell ref="B8:B10"/>
    <mergeCell ref="B11:B13"/>
    <mergeCell ref="B14:B16"/>
    <mergeCell ref="B17:B19"/>
    <mergeCell ref="B62:B64"/>
    <mergeCell ref="B23:B25"/>
    <mergeCell ref="B26:B28"/>
    <mergeCell ref="B32:B34"/>
    <mergeCell ref="B35:B37"/>
    <mergeCell ref="B38:B40"/>
    <mergeCell ref="B41:B43"/>
    <mergeCell ref="B44:B46"/>
    <mergeCell ref="B47:B49"/>
    <mergeCell ref="B50:B52"/>
    <mergeCell ref="B53:B55"/>
    <mergeCell ref="B59:B61"/>
    <mergeCell ref="B98:B100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138:B141"/>
    <mergeCell ref="B101:B103"/>
    <mergeCell ref="B104:B106"/>
    <mergeCell ref="B107:B110"/>
    <mergeCell ref="B111:B114"/>
    <mergeCell ref="B115:B118"/>
    <mergeCell ref="B119:B122"/>
    <mergeCell ref="B123:B124"/>
    <mergeCell ref="B125:B126"/>
    <mergeCell ref="B127:B130"/>
    <mergeCell ref="B131:B133"/>
    <mergeCell ref="B134:B137"/>
    <mergeCell ref="B181:B182"/>
    <mergeCell ref="B142:B145"/>
    <mergeCell ref="B146:B149"/>
    <mergeCell ref="B150:B153"/>
    <mergeCell ref="B154:B157"/>
    <mergeCell ref="B158:B161"/>
    <mergeCell ref="B162:B165"/>
    <mergeCell ref="B166:B169"/>
    <mergeCell ref="B170:B173"/>
    <mergeCell ref="B174:B175"/>
    <mergeCell ref="B176:B177"/>
    <mergeCell ref="B178:B180"/>
    <mergeCell ref="B202:B204"/>
    <mergeCell ref="B205:B207"/>
    <mergeCell ref="B208:B210"/>
    <mergeCell ref="B211:B213"/>
    <mergeCell ref="B183:B186"/>
    <mergeCell ref="B187:B189"/>
    <mergeCell ref="B190:B192"/>
    <mergeCell ref="B193:B195"/>
    <mergeCell ref="B196:B198"/>
    <mergeCell ref="B199:B201"/>
  </mergeCells>
  <phoneticPr fontId="0" type="noConversion"/>
  <pageMargins left="0.27559055118110237" right="0.6692913385826772" top="0.39370078740157483" bottom="0.78740157480314965" header="0.51181102362204722" footer="0.51181102362204722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>
    <tabColor rgb="FF00B050"/>
  </sheetPr>
  <dimension ref="A1:R87"/>
  <sheetViews>
    <sheetView showGridLines="0" showRowColHeaders="0" zoomScaleNormal="100" workbookViewId="0"/>
  </sheetViews>
  <sheetFormatPr defaultColWidth="0" defaultRowHeight="12.5" zeroHeight="1" x14ac:dyDescent="0.25"/>
  <cols>
    <col min="1" max="1" width="3.6328125" customWidth="1"/>
    <col min="2" max="2" width="23.6328125" style="29" customWidth="1"/>
    <col min="3" max="3" width="14.6328125" style="27" customWidth="1"/>
    <col min="4" max="4" width="15.36328125" style="27" customWidth="1"/>
    <col min="5" max="7" width="9.6328125" style="27" customWidth="1"/>
    <col min="8" max="8" width="5.6328125" customWidth="1"/>
    <col min="9" max="18" width="0" hidden="1" customWidth="1"/>
    <col min="19" max="16384" width="9.36328125" hidden="1"/>
  </cols>
  <sheetData>
    <row r="1" spans="2:7" ht="18" x14ac:dyDescent="0.25">
      <c r="B1" s="40" t="s">
        <v>8</v>
      </c>
      <c r="C1" s="32"/>
      <c r="D1" s="32"/>
      <c r="E1" s="32"/>
      <c r="G1" s="31"/>
    </row>
    <row r="2" spans="2:7" ht="30" customHeight="1" x14ac:dyDescent="0.25">
      <c r="B2" s="33" t="str">
        <f>'Charges Data'!B2</f>
        <v>Charges for Sports Facilities in Scotland 2024/25</v>
      </c>
      <c r="C2" s="32"/>
      <c r="D2" s="32"/>
      <c r="E2" s="32"/>
      <c r="F2" s="32"/>
      <c r="G2" s="32"/>
    </row>
    <row r="3" spans="2:7" ht="14" x14ac:dyDescent="0.25">
      <c r="B3" s="39" t="s">
        <v>272</v>
      </c>
      <c r="C3" s="32"/>
      <c r="D3" s="32"/>
      <c r="E3" s="32"/>
      <c r="F3" s="32"/>
      <c r="G3" s="32"/>
    </row>
    <row r="4" spans="2:7" ht="32.25" customHeight="1" x14ac:dyDescent="0.25">
      <c r="B4" s="118" t="s">
        <v>11</v>
      </c>
      <c r="C4" s="119" t="s">
        <v>12</v>
      </c>
      <c r="D4" s="120" t="s">
        <v>156</v>
      </c>
      <c r="E4" s="120" t="s">
        <v>157</v>
      </c>
      <c r="F4" s="120" t="s">
        <v>158</v>
      </c>
      <c r="G4" s="121" t="s">
        <v>159</v>
      </c>
    </row>
    <row r="5" spans="2:7" ht="20.25" customHeight="1" x14ac:dyDescent="0.25">
      <c r="B5" s="422" t="s">
        <v>273</v>
      </c>
      <c r="C5" s="69" t="s">
        <v>16</v>
      </c>
      <c r="D5" s="114">
        <f>'Charges Data'!F463</f>
        <v>25</v>
      </c>
      <c r="E5" s="157">
        <f>'Charges Data'!G463</f>
        <v>3.3</v>
      </c>
      <c r="F5" s="157">
        <f>'Charges Data'!H463</f>
        <v>5.5127999999999995</v>
      </c>
      <c r="G5" s="158">
        <f>'Charges Data'!I463</f>
        <v>8</v>
      </c>
    </row>
    <row r="6" spans="2:7" ht="20.25" customHeight="1" x14ac:dyDescent="0.25">
      <c r="B6" s="422"/>
      <c r="C6" s="69" t="s">
        <v>17</v>
      </c>
      <c r="D6" s="114">
        <f>'Charges Data'!F464</f>
        <v>26</v>
      </c>
      <c r="E6" s="157">
        <f>'Charges Data'!G464</f>
        <v>2</v>
      </c>
      <c r="F6" s="157">
        <f>'Charges Data'!H464</f>
        <v>3.3549999999999991</v>
      </c>
      <c r="G6" s="158">
        <f>'Charges Data'!I464</f>
        <v>5.9</v>
      </c>
    </row>
    <row r="7" spans="2:7" ht="20.25" customHeight="1" x14ac:dyDescent="0.25">
      <c r="B7" s="422"/>
      <c r="C7" s="69" t="s">
        <v>168</v>
      </c>
      <c r="D7" s="114">
        <f>'Charges Data'!F465</f>
        <v>23</v>
      </c>
      <c r="E7" s="157">
        <f>'Charges Data'!G465</f>
        <v>1</v>
      </c>
      <c r="F7" s="157">
        <f>'Charges Data'!H465</f>
        <v>3.7513043478260868</v>
      </c>
      <c r="G7" s="158">
        <f>'Charges Data'!I465</f>
        <v>6.1</v>
      </c>
    </row>
    <row r="8" spans="2:7" ht="20.25" customHeight="1" x14ac:dyDescent="0.25">
      <c r="B8" s="421"/>
      <c r="C8" s="69" t="s">
        <v>143</v>
      </c>
      <c r="D8" s="114">
        <f>'Charges Data'!F466</f>
        <v>19</v>
      </c>
      <c r="E8" s="157">
        <f>'Charges Data'!G466</f>
        <v>0.5</v>
      </c>
      <c r="F8" s="157">
        <f>'Charges Data'!H466</f>
        <v>2.9705263157894737</v>
      </c>
      <c r="G8" s="158">
        <f>'Charges Data'!I466</f>
        <v>5.9</v>
      </c>
    </row>
    <row r="9" spans="2:7" ht="20.25" customHeight="1" x14ac:dyDescent="0.25">
      <c r="B9" s="436" t="s">
        <v>274</v>
      </c>
      <c r="C9" s="139" t="s">
        <v>16</v>
      </c>
      <c r="D9" s="140">
        <f>'Charges Data'!F495</f>
        <v>17</v>
      </c>
      <c r="E9" s="155">
        <f>'Charges Data'!G495</f>
        <v>4</v>
      </c>
      <c r="F9" s="155">
        <f>'Charges Data'!H495</f>
        <v>5.882352941176471</v>
      </c>
      <c r="G9" s="156">
        <f>'Charges Data'!I495</f>
        <v>9.6</v>
      </c>
    </row>
    <row r="10" spans="2:7" ht="20.25" customHeight="1" x14ac:dyDescent="0.25">
      <c r="B10" s="436"/>
      <c r="C10" s="139" t="s">
        <v>17</v>
      </c>
      <c r="D10" s="140">
        <f>'Charges Data'!F496</f>
        <v>17</v>
      </c>
      <c r="E10" s="155">
        <f>'Charges Data'!G496</f>
        <v>2</v>
      </c>
      <c r="F10" s="155">
        <f>'Charges Data'!H496</f>
        <v>3.7176470588235286</v>
      </c>
      <c r="G10" s="156">
        <f>'Charges Data'!I496</f>
        <v>5.9</v>
      </c>
    </row>
    <row r="11" spans="2:7" ht="20.25" customHeight="1" x14ac:dyDescent="0.25">
      <c r="B11" s="436"/>
      <c r="C11" s="139" t="s">
        <v>168</v>
      </c>
      <c r="D11" s="140">
        <f>'Charges Data'!F497</f>
        <v>15</v>
      </c>
      <c r="E11" s="155">
        <f>'Charges Data'!G497</f>
        <v>1</v>
      </c>
      <c r="F11" s="155">
        <f>'Charges Data'!H497</f>
        <v>4.04</v>
      </c>
      <c r="G11" s="156">
        <f>'Charges Data'!I497</f>
        <v>6.1</v>
      </c>
    </row>
    <row r="12" spans="2:7" ht="20.25" customHeight="1" x14ac:dyDescent="0.25">
      <c r="B12" s="437"/>
      <c r="C12" s="139" t="s">
        <v>143</v>
      </c>
      <c r="D12" s="140">
        <f>'Charges Data'!F498</f>
        <v>12</v>
      </c>
      <c r="E12" s="155">
        <f>'Charges Data'!G498</f>
        <v>0.5</v>
      </c>
      <c r="F12" s="155">
        <f>'Charges Data'!H498</f>
        <v>3.2583333333333333</v>
      </c>
      <c r="G12" s="156">
        <f>'Charges Data'!I498</f>
        <v>5.9</v>
      </c>
    </row>
    <row r="13" spans="2:7" ht="20.25" customHeight="1" x14ac:dyDescent="0.25">
      <c r="B13" s="420" t="s">
        <v>275</v>
      </c>
      <c r="C13" s="69" t="s">
        <v>16</v>
      </c>
      <c r="D13" s="114">
        <f>'Charges Data'!F467</f>
        <v>18</v>
      </c>
      <c r="E13" s="157">
        <f>'Charges Data'!G467</f>
        <v>3</v>
      </c>
      <c r="F13" s="157">
        <f>'Charges Data'!H467</f>
        <v>7.493333333333335</v>
      </c>
      <c r="G13" s="158">
        <f>'Charges Data'!I467</f>
        <v>12.5</v>
      </c>
    </row>
    <row r="14" spans="2:7" ht="20.25" customHeight="1" x14ac:dyDescent="0.25">
      <c r="B14" s="422"/>
      <c r="C14" s="69" t="s">
        <v>17</v>
      </c>
      <c r="D14" s="114">
        <f>'Charges Data'!F468</f>
        <v>17</v>
      </c>
      <c r="E14" s="157">
        <f>'Charges Data'!G468</f>
        <v>1.5</v>
      </c>
      <c r="F14" s="157">
        <f>'Charges Data'!H468</f>
        <v>5.9011764705882355</v>
      </c>
      <c r="G14" s="158">
        <f>'Charges Data'!I468</f>
        <v>7.5</v>
      </c>
    </row>
    <row r="15" spans="2:7" ht="20.25" customHeight="1" x14ac:dyDescent="0.25">
      <c r="B15" s="422"/>
      <c r="C15" s="69" t="s">
        <v>168</v>
      </c>
      <c r="D15" s="114">
        <f>'Charges Data'!F469</f>
        <v>15</v>
      </c>
      <c r="E15" s="157">
        <f>'Charges Data'!G469</f>
        <v>1.5</v>
      </c>
      <c r="F15" s="157">
        <f>'Charges Data'!H469</f>
        <v>5.842666666666668</v>
      </c>
      <c r="G15" s="158">
        <f>'Charges Data'!I469</f>
        <v>8.1999999999999993</v>
      </c>
    </row>
    <row r="16" spans="2:7" ht="20.25" customHeight="1" x14ac:dyDescent="0.25">
      <c r="B16" s="421"/>
      <c r="C16" s="69" t="s">
        <v>143</v>
      </c>
      <c r="D16" s="114">
        <f>'Charges Data'!F470</f>
        <v>11</v>
      </c>
      <c r="E16" s="157">
        <f>'Charges Data'!G470</f>
        <v>0.5</v>
      </c>
      <c r="F16" s="157">
        <f>'Charges Data'!H470</f>
        <v>4.0054545454545449</v>
      </c>
      <c r="G16" s="158">
        <f>'Charges Data'!I470</f>
        <v>7.7</v>
      </c>
    </row>
    <row r="17" spans="2:7" ht="20.25" customHeight="1" x14ac:dyDescent="0.25">
      <c r="B17" s="435" t="s">
        <v>276</v>
      </c>
      <c r="C17" s="139" t="s">
        <v>16</v>
      </c>
      <c r="D17" s="140">
        <f>'Charges Data'!F503</f>
        <v>14</v>
      </c>
      <c r="E17" s="155">
        <f>'Charges Data'!G503</f>
        <v>1.7</v>
      </c>
      <c r="F17" s="155">
        <f>'Charges Data'!H503</f>
        <v>7.4935714285714283</v>
      </c>
      <c r="G17" s="156">
        <f>'Charges Data'!I503</f>
        <v>15</v>
      </c>
    </row>
    <row r="18" spans="2:7" ht="20.25" customHeight="1" x14ac:dyDescent="0.25">
      <c r="B18" s="436"/>
      <c r="C18" s="139" t="s">
        <v>17</v>
      </c>
      <c r="D18" s="140">
        <f>'Charges Data'!F504</f>
        <v>13</v>
      </c>
      <c r="E18" s="155">
        <f>'Charges Data'!G504</f>
        <v>1.2</v>
      </c>
      <c r="F18" s="155">
        <f>'Charges Data'!H504</f>
        <v>6.5346153846153845</v>
      </c>
      <c r="G18" s="156">
        <f>'Charges Data'!I504</f>
        <v>15</v>
      </c>
    </row>
    <row r="19" spans="2:7" ht="20.25" customHeight="1" x14ac:dyDescent="0.25">
      <c r="B19" s="436"/>
      <c r="C19" s="139" t="s">
        <v>168</v>
      </c>
      <c r="D19" s="140">
        <f>'Charges Data'!F505</f>
        <v>12</v>
      </c>
      <c r="E19" s="155">
        <f>'Charges Data'!G505</f>
        <v>1.2</v>
      </c>
      <c r="F19" s="155">
        <f>'Charges Data'!H505</f>
        <v>6.4558333333333344</v>
      </c>
      <c r="G19" s="156">
        <f>'Charges Data'!I505</f>
        <v>15</v>
      </c>
    </row>
    <row r="20" spans="2:7" ht="20.25" customHeight="1" x14ac:dyDescent="0.25">
      <c r="B20" s="437"/>
      <c r="C20" s="139" t="s">
        <v>143</v>
      </c>
      <c r="D20" s="140">
        <f>'Charges Data'!F506</f>
        <v>11</v>
      </c>
      <c r="E20" s="155">
        <f>'Charges Data'!G506</f>
        <v>1.2</v>
      </c>
      <c r="F20" s="155">
        <f>'Charges Data'!H506</f>
        <v>5.9081818181818191</v>
      </c>
      <c r="G20" s="156">
        <f>'Charges Data'!I506</f>
        <v>15</v>
      </c>
    </row>
    <row r="21" spans="2:7" ht="20.25" customHeight="1" x14ac:dyDescent="0.25">
      <c r="B21" s="420" t="s">
        <v>277</v>
      </c>
      <c r="C21" s="69" t="s">
        <v>16</v>
      </c>
      <c r="D21" s="114">
        <f>'Charges Data'!F471</f>
        <v>25</v>
      </c>
      <c r="E21" s="157">
        <f>'Charges Data'!G471</f>
        <v>5</v>
      </c>
      <c r="F21" s="157">
        <f>'Charges Data'!H471</f>
        <v>6.8572000000000006</v>
      </c>
      <c r="G21" s="158">
        <f>'Charges Data'!I471</f>
        <v>9.99</v>
      </c>
    </row>
    <row r="22" spans="2:7" ht="20.25" customHeight="1" x14ac:dyDescent="0.25">
      <c r="B22" s="422"/>
      <c r="C22" s="69" t="s">
        <v>17</v>
      </c>
      <c r="D22" s="114">
        <f>'Charges Data'!F472</f>
        <v>18</v>
      </c>
      <c r="E22" s="157">
        <f>'Charges Data'!G472</f>
        <v>3.1</v>
      </c>
      <c r="F22" s="157">
        <f>'Charges Data'!H472</f>
        <v>4.4833333333333343</v>
      </c>
      <c r="G22" s="158">
        <f>'Charges Data'!I472</f>
        <v>6.7</v>
      </c>
    </row>
    <row r="23" spans="2:7" ht="20.25" customHeight="1" x14ac:dyDescent="0.25">
      <c r="B23" s="422"/>
      <c r="C23" s="69" t="s">
        <v>168</v>
      </c>
      <c r="D23" s="114">
        <f>'Charges Data'!F473</f>
        <v>23</v>
      </c>
      <c r="E23" s="157">
        <f>'Charges Data'!G473</f>
        <v>3.1</v>
      </c>
      <c r="F23" s="157">
        <f>'Charges Data'!H473</f>
        <v>4.9391304347826095</v>
      </c>
      <c r="G23" s="158">
        <f>'Charges Data'!I473</f>
        <v>7.75</v>
      </c>
    </row>
    <row r="24" spans="2:7" ht="20.25" customHeight="1" x14ac:dyDescent="0.25">
      <c r="B24" s="421"/>
      <c r="C24" s="69" t="s">
        <v>143</v>
      </c>
      <c r="D24" s="114">
        <f>'Charges Data'!F474</f>
        <v>19</v>
      </c>
      <c r="E24" s="157">
        <f>'Charges Data'!G474</f>
        <v>0.5</v>
      </c>
      <c r="F24" s="157">
        <f>'Charges Data'!H474</f>
        <v>3.9005263157894738</v>
      </c>
      <c r="G24" s="158">
        <f>'Charges Data'!I474</f>
        <v>6.7</v>
      </c>
    </row>
    <row r="25" spans="2:7" ht="20.25" customHeight="1" x14ac:dyDescent="0.25">
      <c r="B25" s="435" t="s">
        <v>278</v>
      </c>
      <c r="C25" s="139" t="s">
        <v>16</v>
      </c>
      <c r="D25" s="140">
        <f>'Charges Data'!F507</f>
        <v>18</v>
      </c>
      <c r="E25" s="155">
        <f>'Charges Data'!G507</f>
        <v>5.5</v>
      </c>
      <c r="F25" s="155">
        <f>'Charges Data'!H507</f>
        <v>6.8066666666666675</v>
      </c>
      <c r="G25" s="156">
        <f>'Charges Data'!I507</f>
        <v>8.5</v>
      </c>
    </row>
    <row r="26" spans="2:7" ht="20.25" customHeight="1" x14ac:dyDescent="0.25">
      <c r="B26" s="436"/>
      <c r="C26" s="139" t="s">
        <v>17</v>
      </c>
      <c r="D26" s="140">
        <f>'Charges Data'!F508</f>
        <v>14</v>
      </c>
      <c r="E26" s="155">
        <f>'Charges Data'!G508</f>
        <v>3.1</v>
      </c>
      <c r="F26" s="155">
        <f>'Charges Data'!H508</f>
        <v>4.6900000000000004</v>
      </c>
      <c r="G26" s="156">
        <f>'Charges Data'!I508</f>
        <v>6.7</v>
      </c>
    </row>
    <row r="27" spans="2:7" ht="20.25" customHeight="1" x14ac:dyDescent="0.25">
      <c r="B27" s="436"/>
      <c r="C27" s="139" t="s">
        <v>168</v>
      </c>
      <c r="D27" s="140">
        <f>'Charges Data'!F509</f>
        <v>16</v>
      </c>
      <c r="E27" s="155">
        <f>'Charges Data'!G509</f>
        <v>3.1</v>
      </c>
      <c r="F27" s="155">
        <f>'Charges Data'!H509</f>
        <v>4.8881250000000005</v>
      </c>
      <c r="G27" s="156">
        <f>'Charges Data'!I509</f>
        <v>6.95</v>
      </c>
    </row>
    <row r="28" spans="2:7" ht="20.25" customHeight="1" x14ac:dyDescent="0.25">
      <c r="B28" s="437"/>
      <c r="C28" s="139" t="s">
        <v>143</v>
      </c>
      <c r="D28" s="140">
        <f>'Charges Data'!F510</f>
        <v>14</v>
      </c>
      <c r="E28" s="155">
        <f>'Charges Data'!G510</f>
        <v>2.91</v>
      </c>
      <c r="F28" s="155">
        <f>'Charges Data'!H510</f>
        <v>4.604285714285715</v>
      </c>
      <c r="G28" s="156">
        <f>'Charges Data'!I510</f>
        <v>6.75</v>
      </c>
    </row>
    <row r="29" spans="2:7" ht="20.25" customHeight="1" x14ac:dyDescent="0.25">
      <c r="B29" s="420" t="s">
        <v>279</v>
      </c>
      <c r="C29" s="69" t="s">
        <v>16</v>
      </c>
      <c r="D29" s="114">
        <f>'Charges Data'!F475</f>
        <v>20</v>
      </c>
      <c r="E29" s="157">
        <f>'Charges Data'!G475</f>
        <v>31.25</v>
      </c>
      <c r="F29" s="157">
        <f>'Charges Data'!H475</f>
        <v>102.6425</v>
      </c>
      <c r="G29" s="158">
        <f>'Charges Data'!I475</f>
        <v>175</v>
      </c>
    </row>
    <row r="30" spans="2:7" ht="20.25" customHeight="1" x14ac:dyDescent="0.25">
      <c r="B30" s="422"/>
      <c r="C30" s="69" t="s">
        <v>17</v>
      </c>
      <c r="D30" s="114">
        <f>'Charges Data'!F476</f>
        <v>19</v>
      </c>
      <c r="E30" s="157">
        <f>'Charges Data'!G476</f>
        <v>31.25</v>
      </c>
      <c r="F30" s="157">
        <f>'Charges Data'!H476</f>
        <v>93.731578947368419</v>
      </c>
      <c r="G30" s="158">
        <f>'Charges Data'!I476</f>
        <v>175</v>
      </c>
    </row>
    <row r="31" spans="2:7" ht="20.25" customHeight="1" x14ac:dyDescent="0.25">
      <c r="B31" s="422"/>
      <c r="C31" s="69" t="s">
        <v>168</v>
      </c>
      <c r="D31" s="114">
        <f>'Charges Data'!F477</f>
        <v>16</v>
      </c>
      <c r="E31" s="157">
        <f>'Charges Data'!G477</f>
        <v>48</v>
      </c>
      <c r="F31" s="157">
        <f>'Charges Data'!H477</f>
        <v>99.6</v>
      </c>
      <c r="G31" s="158">
        <f>'Charges Data'!I477</f>
        <v>175</v>
      </c>
    </row>
    <row r="32" spans="2:7" ht="20.25" customHeight="1" x14ac:dyDescent="0.25">
      <c r="B32" s="421"/>
      <c r="C32" s="69" t="s">
        <v>143</v>
      </c>
      <c r="D32" s="114">
        <f>'Charges Data'!F478</f>
        <v>12</v>
      </c>
      <c r="E32" s="157">
        <f>'Charges Data'!G478</f>
        <v>48</v>
      </c>
      <c r="F32" s="157">
        <f>'Charges Data'!H478</f>
        <v>89.216666666666654</v>
      </c>
      <c r="G32" s="158">
        <f>'Charges Data'!I478</f>
        <v>130</v>
      </c>
    </row>
    <row r="33" spans="2:7" ht="20.25" customHeight="1" x14ac:dyDescent="0.25">
      <c r="B33" s="435" t="s">
        <v>280</v>
      </c>
      <c r="C33" s="139" t="s">
        <v>16</v>
      </c>
      <c r="D33" s="140">
        <f>'Charges Data'!F479</f>
        <v>21</v>
      </c>
      <c r="E33" s="155">
        <f>'Charges Data'!G479</f>
        <v>6</v>
      </c>
      <c r="F33" s="155">
        <f>'Charges Data'!H479</f>
        <v>14.913333333333334</v>
      </c>
      <c r="G33" s="156">
        <f>'Charges Data'!I479</f>
        <v>22</v>
      </c>
    </row>
    <row r="34" spans="2:7" ht="20.25" customHeight="1" x14ac:dyDescent="0.25">
      <c r="B34" s="436"/>
      <c r="C34" s="139" t="s">
        <v>17</v>
      </c>
      <c r="D34" s="140">
        <f>'Charges Data'!F480</f>
        <v>19</v>
      </c>
      <c r="E34" s="155">
        <f>'Charges Data'!G480</f>
        <v>4.4000000000000004</v>
      </c>
      <c r="F34" s="155">
        <f>'Charges Data'!H480</f>
        <v>12.525263157894738</v>
      </c>
      <c r="G34" s="156">
        <f>'Charges Data'!I480</f>
        <v>20</v>
      </c>
    </row>
    <row r="35" spans="2:7" ht="20.25" customHeight="1" x14ac:dyDescent="0.25">
      <c r="B35" s="436"/>
      <c r="C35" s="139" t="s">
        <v>168</v>
      </c>
      <c r="D35" s="140">
        <f>'Charges Data'!F481</f>
        <v>16</v>
      </c>
      <c r="E35" s="155">
        <f>'Charges Data'!G481</f>
        <v>4.4000000000000004</v>
      </c>
      <c r="F35" s="155">
        <f>'Charges Data'!H481</f>
        <v>13.57375</v>
      </c>
      <c r="G35" s="156">
        <f>'Charges Data'!I481</f>
        <v>20</v>
      </c>
    </row>
    <row r="36" spans="2:7" ht="20.25" customHeight="1" x14ac:dyDescent="0.25">
      <c r="B36" s="437"/>
      <c r="C36" s="139" t="s">
        <v>143</v>
      </c>
      <c r="D36" s="140">
        <f>'Charges Data'!F482</f>
        <v>14</v>
      </c>
      <c r="E36" s="155">
        <f>'Charges Data'!G482</f>
        <v>4.4000000000000004</v>
      </c>
      <c r="F36" s="155">
        <f>'Charges Data'!H482</f>
        <v>13.184285714285712</v>
      </c>
      <c r="G36" s="156">
        <f>'Charges Data'!I482</f>
        <v>20</v>
      </c>
    </row>
    <row r="37" spans="2:7" ht="20.25" customHeight="1" x14ac:dyDescent="0.25">
      <c r="B37" s="420" t="s">
        <v>281</v>
      </c>
      <c r="C37" s="69" t="s">
        <v>16</v>
      </c>
      <c r="D37" s="114">
        <f>'Charges Data'!F483</f>
        <v>3</v>
      </c>
      <c r="E37" s="157">
        <f>'Charges Data'!G483</f>
        <v>48</v>
      </c>
      <c r="F37" s="157">
        <f>'Charges Data'!H483</f>
        <v>51.133333333333333</v>
      </c>
      <c r="G37" s="158">
        <f>'Charges Data'!I483</f>
        <v>55</v>
      </c>
    </row>
    <row r="38" spans="2:7" ht="20.25" customHeight="1" x14ac:dyDescent="0.25">
      <c r="B38" s="422"/>
      <c r="C38" s="69" t="s">
        <v>17</v>
      </c>
      <c r="D38" s="114">
        <f>'Charges Data'!F484</f>
        <v>3</v>
      </c>
      <c r="E38" s="157">
        <f>'Charges Data'!G484</f>
        <v>25</v>
      </c>
      <c r="F38" s="157">
        <f>'Charges Data'!H484</f>
        <v>30.400000000000002</v>
      </c>
      <c r="G38" s="158">
        <f>'Charges Data'!I484</f>
        <v>35.200000000000003</v>
      </c>
    </row>
    <row r="39" spans="2:7" ht="20.25" customHeight="1" x14ac:dyDescent="0.25">
      <c r="B39" s="422"/>
      <c r="C39" s="69" t="s">
        <v>168</v>
      </c>
      <c r="D39" s="114">
        <f>'Charges Data'!F485</f>
        <v>3</v>
      </c>
      <c r="E39" s="157">
        <f>'Charges Data'!G485</f>
        <v>25</v>
      </c>
      <c r="F39" s="157">
        <f>'Charges Data'!H485</f>
        <v>30.400000000000002</v>
      </c>
      <c r="G39" s="158">
        <f>'Charges Data'!I485</f>
        <v>35.200000000000003</v>
      </c>
    </row>
    <row r="40" spans="2:7" ht="20.25" customHeight="1" x14ac:dyDescent="0.25">
      <c r="B40" s="421"/>
      <c r="C40" s="69" t="s">
        <v>143</v>
      </c>
      <c r="D40" s="114">
        <f>'Charges Data'!F486</f>
        <v>2</v>
      </c>
      <c r="E40" s="157">
        <f>'Charges Data'!G486</f>
        <v>25</v>
      </c>
      <c r="F40" s="157">
        <f>'Charges Data'!H486</f>
        <v>30.1</v>
      </c>
      <c r="G40" s="158">
        <f>'Charges Data'!I486</f>
        <v>35.200000000000003</v>
      </c>
    </row>
    <row r="41" spans="2:7" ht="20.25" customHeight="1" x14ac:dyDescent="0.25">
      <c r="B41" s="435" t="s">
        <v>282</v>
      </c>
      <c r="C41" s="139" t="s">
        <v>16</v>
      </c>
      <c r="D41" s="140">
        <f>'Charges Data'!F511</f>
        <v>2</v>
      </c>
      <c r="E41" s="155">
        <f>'Charges Data'!G511</f>
        <v>7.9</v>
      </c>
      <c r="F41" s="155">
        <f>'Charges Data'!H511</f>
        <v>31.45</v>
      </c>
      <c r="G41" s="156">
        <f>'Charges Data'!I511</f>
        <v>55</v>
      </c>
    </row>
    <row r="42" spans="2:7" ht="20.25" customHeight="1" x14ac:dyDescent="0.25">
      <c r="B42" s="436"/>
      <c r="C42" s="139" t="s">
        <v>17</v>
      </c>
      <c r="D42" s="140">
        <f>'Charges Data'!F512</f>
        <v>2</v>
      </c>
      <c r="E42" s="155">
        <f>'Charges Data'!G512</f>
        <v>5.5</v>
      </c>
      <c r="F42" s="155">
        <f>'Charges Data'!H512</f>
        <v>18.25</v>
      </c>
      <c r="G42" s="156">
        <f>'Charges Data'!I512</f>
        <v>31</v>
      </c>
    </row>
    <row r="43" spans="2:7" ht="20.25" customHeight="1" x14ac:dyDescent="0.25">
      <c r="B43" s="436"/>
      <c r="C43" s="139" t="s">
        <v>168</v>
      </c>
      <c r="D43" s="140">
        <f>'Charges Data'!F513</f>
        <v>2</v>
      </c>
      <c r="E43" s="155">
        <f>'Charges Data'!G513</f>
        <v>5.5</v>
      </c>
      <c r="F43" s="155">
        <f>'Charges Data'!H513</f>
        <v>18.25</v>
      </c>
      <c r="G43" s="156">
        <f>'Charges Data'!I513</f>
        <v>31</v>
      </c>
    </row>
    <row r="44" spans="2:7" ht="20.25" customHeight="1" x14ac:dyDescent="0.25">
      <c r="B44" s="437"/>
      <c r="C44" s="139" t="s">
        <v>143</v>
      </c>
      <c r="D44" s="140">
        <f>'Charges Data'!F514</f>
        <v>1</v>
      </c>
      <c r="E44" s="155">
        <f>'Charges Data'!G514</f>
        <v>5.5</v>
      </c>
      <c r="F44" s="155">
        <f>'Charges Data'!H514</f>
        <v>5.5</v>
      </c>
      <c r="G44" s="156">
        <f>'Charges Data'!I514</f>
        <v>5.5</v>
      </c>
    </row>
    <row r="45" spans="2:7" ht="20.25" customHeight="1" x14ac:dyDescent="0.25">
      <c r="B45" s="420" t="s">
        <v>283</v>
      </c>
      <c r="C45" s="69" t="s">
        <v>16</v>
      </c>
      <c r="D45" s="114">
        <f>'Charges Data'!F491</f>
        <v>8</v>
      </c>
      <c r="E45" s="157">
        <f>'Charges Data'!G491</f>
        <v>203</v>
      </c>
      <c r="F45" s="157">
        <f>'Charges Data'!H491</f>
        <v>336.02499999999998</v>
      </c>
      <c r="G45" s="158">
        <f>'Charges Data'!I491</f>
        <v>552</v>
      </c>
    </row>
    <row r="46" spans="2:7" ht="20.25" customHeight="1" x14ac:dyDescent="0.25">
      <c r="B46" s="422"/>
      <c r="C46" s="69" t="s">
        <v>17</v>
      </c>
      <c r="D46" s="114">
        <f>'Charges Data'!F492</f>
        <v>6</v>
      </c>
      <c r="E46" s="157">
        <f>'Charges Data'!G492</f>
        <v>160</v>
      </c>
      <c r="F46" s="157">
        <f>'Charges Data'!H492</f>
        <v>243.96666666666667</v>
      </c>
      <c r="G46" s="158">
        <f>'Charges Data'!I492</f>
        <v>330</v>
      </c>
    </row>
    <row r="47" spans="2:7" ht="20.25" customHeight="1" x14ac:dyDescent="0.25">
      <c r="B47" s="422"/>
      <c r="C47" s="69" t="s">
        <v>168</v>
      </c>
      <c r="D47" s="114">
        <f>'Charges Data'!F493</f>
        <v>7</v>
      </c>
      <c r="E47" s="157">
        <f>'Charges Data'!G493</f>
        <v>160</v>
      </c>
      <c r="F47" s="157">
        <f>'Charges Data'!H493</f>
        <v>286.83571428571429</v>
      </c>
      <c r="G47" s="158">
        <f>'Charges Data'!I493</f>
        <v>432.85</v>
      </c>
    </row>
    <row r="48" spans="2:7" ht="20.25" customHeight="1" x14ac:dyDescent="0.25">
      <c r="B48" s="421"/>
      <c r="C48" s="69" t="s">
        <v>143</v>
      </c>
      <c r="D48" s="114">
        <f>'Charges Data'!F494</f>
        <v>4</v>
      </c>
      <c r="E48" s="157">
        <f>'Charges Data'!G494</f>
        <v>160</v>
      </c>
      <c r="F48" s="157">
        <f>'Charges Data'!H494</f>
        <v>220.9375</v>
      </c>
      <c r="G48" s="158">
        <f>'Charges Data'!I494</f>
        <v>310.75</v>
      </c>
    </row>
    <row r="49" spans="2:7" ht="20.25" customHeight="1" x14ac:dyDescent="0.25">
      <c r="B49" s="435" t="s">
        <v>284</v>
      </c>
      <c r="C49" s="139" t="s">
        <v>16</v>
      </c>
      <c r="D49" s="140">
        <f>'Charges Data'!F519</f>
        <v>6</v>
      </c>
      <c r="E49" s="155">
        <f>'Charges Data'!G519</f>
        <v>14.4</v>
      </c>
      <c r="F49" s="155">
        <f>'Charges Data'!H519</f>
        <v>266.59999999999997</v>
      </c>
      <c r="G49" s="156">
        <f>'Charges Data'!I519</f>
        <v>497.2</v>
      </c>
    </row>
    <row r="50" spans="2:7" ht="20.25" customHeight="1" x14ac:dyDescent="0.25">
      <c r="B50" s="436"/>
      <c r="C50" s="139" t="s">
        <v>17</v>
      </c>
      <c r="D50" s="140">
        <f>'Charges Data'!F520</f>
        <v>5</v>
      </c>
      <c r="E50" s="155">
        <f>'Charges Data'!G520</f>
        <v>7.2</v>
      </c>
      <c r="F50" s="155">
        <f>'Charges Data'!H520</f>
        <v>187.6</v>
      </c>
      <c r="G50" s="156">
        <f>'Charges Data'!I520</f>
        <v>354</v>
      </c>
    </row>
    <row r="51" spans="2:7" ht="20.25" customHeight="1" x14ac:dyDescent="0.25">
      <c r="B51" s="436"/>
      <c r="C51" s="139" t="s">
        <v>168</v>
      </c>
      <c r="D51" s="140">
        <f>'Charges Data'!F521</f>
        <v>4</v>
      </c>
      <c r="E51" s="155">
        <f>'Charges Data'!G521</f>
        <v>5.0999999999999996</v>
      </c>
      <c r="F51" s="155">
        <f>'Charges Data'!H521</f>
        <v>237.98750000000001</v>
      </c>
      <c r="G51" s="156">
        <f>'Charges Data'!I521</f>
        <v>432.85</v>
      </c>
    </row>
    <row r="52" spans="2:7" ht="20.25" customHeight="1" x14ac:dyDescent="0.25">
      <c r="B52" s="437"/>
      <c r="C52" s="139" t="s">
        <v>143</v>
      </c>
      <c r="D52" s="140">
        <f>'Charges Data'!F522</f>
        <v>4</v>
      </c>
      <c r="E52" s="155">
        <f>'Charges Data'!G522</f>
        <v>7.2</v>
      </c>
      <c r="F52" s="155">
        <f>'Charges Data'!H522</f>
        <v>155.48750000000001</v>
      </c>
      <c r="G52" s="156">
        <f>'Charges Data'!I522</f>
        <v>310.75</v>
      </c>
    </row>
    <row r="53" spans="2:7" ht="20.25" customHeight="1" x14ac:dyDescent="0.25">
      <c r="B53" s="420" t="s">
        <v>285</v>
      </c>
      <c r="C53" s="69" t="s">
        <v>16</v>
      </c>
      <c r="D53" s="114">
        <f>'Charges Data'!F487</f>
        <v>8</v>
      </c>
      <c r="E53" s="157">
        <f>'Charges Data'!G487</f>
        <v>20</v>
      </c>
      <c r="F53" s="157">
        <f>'Charges Data'!H487</f>
        <v>28.373750000000001</v>
      </c>
      <c r="G53" s="158">
        <f>'Charges Data'!I487</f>
        <v>45.99</v>
      </c>
    </row>
    <row r="54" spans="2:7" ht="20.25" customHeight="1" x14ac:dyDescent="0.25">
      <c r="B54" s="422"/>
      <c r="C54" s="69" t="s">
        <v>17</v>
      </c>
      <c r="D54" s="114">
        <f>'Charges Data'!F488</f>
        <v>6</v>
      </c>
      <c r="E54" s="157">
        <f>'Charges Data'!G488</f>
        <v>12</v>
      </c>
      <c r="F54" s="157">
        <f>'Charges Data'!H488</f>
        <v>18.516666666666666</v>
      </c>
      <c r="G54" s="158">
        <f>'Charges Data'!I488</f>
        <v>24.8</v>
      </c>
    </row>
    <row r="55" spans="2:7" ht="20.25" customHeight="1" x14ac:dyDescent="0.25">
      <c r="B55" s="422"/>
      <c r="C55" s="69" t="s">
        <v>168</v>
      </c>
      <c r="D55" s="114">
        <f>'Charges Data'!F489</f>
        <v>8</v>
      </c>
      <c r="E55" s="157">
        <f>'Charges Data'!G489</f>
        <v>12</v>
      </c>
      <c r="F55" s="157">
        <f>'Charges Data'!H489</f>
        <v>24.142499999999998</v>
      </c>
      <c r="G55" s="158">
        <f>'Charges Data'!I489</f>
        <v>39.35</v>
      </c>
    </row>
    <row r="56" spans="2:7" ht="20.25" customHeight="1" x14ac:dyDescent="0.25">
      <c r="B56" s="421"/>
      <c r="C56" s="69" t="s">
        <v>143</v>
      </c>
      <c r="D56" s="114">
        <f>'Charges Data'!F490</f>
        <v>6</v>
      </c>
      <c r="E56" s="157">
        <f>'Charges Data'!G490</f>
        <v>1</v>
      </c>
      <c r="F56" s="157">
        <f>'Charges Data'!H490</f>
        <v>15.924999999999999</v>
      </c>
      <c r="G56" s="158">
        <f>'Charges Data'!I490</f>
        <v>28.25</v>
      </c>
    </row>
    <row r="57" spans="2:7" ht="20.25" customHeight="1" x14ac:dyDescent="0.25">
      <c r="B57" s="435" t="s">
        <v>286</v>
      </c>
      <c r="C57" s="139" t="s">
        <v>16</v>
      </c>
      <c r="D57" s="140">
        <f>'Charges Data'!F515</f>
        <v>5</v>
      </c>
      <c r="E57" s="155">
        <f>'Charges Data'!G515</f>
        <v>20</v>
      </c>
      <c r="F57" s="155">
        <f>'Charges Data'!H515</f>
        <v>27.74</v>
      </c>
      <c r="G57" s="156">
        <f>'Charges Data'!I515</f>
        <v>45.2</v>
      </c>
    </row>
    <row r="58" spans="2:7" ht="20.25" customHeight="1" x14ac:dyDescent="0.25">
      <c r="B58" s="436"/>
      <c r="C58" s="139" t="s">
        <v>17</v>
      </c>
      <c r="D58" s="140">
        <f>'Charges Data'!F516</f>
        <v>7</v>
      </c>
      <c r="E58" s="155">
        <f>'Charges Data'!G516</f>
        <v>12</v>
      </c>
      <c r="F58" s="155">
        <f>'Charges Data'!H516</f>
        <v>19.385714285714283</v>
      </c>
      <c r="G58" s="156">
        <f>'Charges Data'!I516</f>
        <v>29.5</v>
      </c>
    </row>
    <row r="59" spans="2:7" ht="20.25" customHeight="1" x14ac:dyDescent="0.25">
      <c r="B59" s="436"/>
      <c r="C59" s="139" t="s">
        <v>168</v>
      </c>
      <c r="D59" s="140">
        <f>'Charges Data'!F517</f>
        <v>6</v>
      </c>
      <c r="E59" s="155">
        <f>'Charges Data'!G517</f>
        <v>10.1</v>
      </c>
      <c r="F59" s="155">
        <f>'Charges Data'!H517</f>
        <v>21.491666666666664</v>
      </c>
      <c r="G59" s="156">
        <f>'Charges Data'!I517</f>
        <v>39.35</v>
      </c>
    </row>
    <row r="60" spans="2:7" ht="20.25" customHeight="1" x14ac:dyDescent="0.25">
      <c r="B60" s="437"/>
      <c r="C60" s="139" t="s">
        <v>143</v>
      </c>
      <c r="D60" s="140">
        <f>'Charges Data'!F518</f>
        <v>5</v>
      </c>
      <c r="E60" s="155">
        <f>'Charges Data'!G518</f>
        <v>8</v>
      </c>
      <c r="F60" s="155">
        <f>'Charges Data'!H518</f>
        <v>17.73</v>
      </c>
      <c r="G60" s="156">
        <f>'Charges Data'!I518</f>
        <v>28.25</v>
      </c>
    </row>
    <row r="61" spans="2:7" ht="20.25" customHeight="1" x14ac:dyDescent="0.25">
      <c r="B61" s="420" t="s">
        <v>287</v>
      </c>
      <c r="C61" s="69" t="s">
        <v>16</v>
      </c>
      <c r="D61" s="114">
        <f>'Charges Data'!F531</f>
        <v>2</v>
      </c>
      <c r="E61" s="157">
        <f>'Charges Data'!G531</f>
        <v>3.1</v>
      </c>
      <c r="F61" s="157">
        <f>'Charges Data'!H531</f>
        <v>8.75</v>
      </c>
      <c r="G61" s="158">
        <f>'Charges Data'!I531</f>
        <v>14.4</v>
      </c>
    </row>
    <row r="62" spans="2:7" ht="20.25" customHeight="1" x14ac:dyDescent="0.25">
      <c r="B62" s="422"/>
      <c r="C62" s="69" t="s">
        <v>17</v>
      </c>
      <c r="D62" s="114">
        <f>'Charges Data'!F532</f>
        <v>1</v>
      </c>
      <c r="E62" s="157">
        <f>'Charges Data'!G532</f>
        <v>3.1</v>
      </c>
      <c r="F62" s="157">
        <f>'Charges Data'!H532</f>
        <v>3.1</v>
      </c>
      <c r="G62" s="158">
        <f>'Charges Data'!I532</f>
        <v>3.1</v>
      </c>
    </row>
    <row r="63" spans="2:7" ht="20.25" customHeight="1" x14ac:dyDescent="0.25">
      <c r="B63" s="422"/>
      <c r="C63" s="69" t="s">
        <v>168</v>
      </c>
      <c r="D63" s="114">
        <f>'Charges Data'!F533</f>
        <v>1</v>
      </c>
      <c r="E63" s="157">
        <f>'Charges Data'!G533</f>
        <v>3.1</v>
      </c>
      <c r="F63" s="157">
        <f>'Charges Data'!H533</f>
        <v>3.1</v>
      </c>
      <c r="G63" s="158">
        <f>'Charges Data'!I533</f>
        <v>3.1</v>
      </c>
    </row>
    <row r="64" spans="2:7" ht="20.25" customHeight="1" x14ac:dyDescent="0.25">
      <c r="B64" s="421"/>
      <c r="C64" s="69" t="s">
        <v>143</v>
      </c>
      <c r="D64" s="114">
        <f>'Charges Data'!F534</f>
        <v>1</v>
      </c>
      <c r="E64" s="157">
        <f>'Charges Data'!G534</f>
        <v>3.1</v>
      </c>
      <c r="F64" s="157">
        <f>'Charges Data'!H534</f>
        <v>3.1</v>
      </c>
      <c r="G64" s="158">
        <f>'Charges Data'!I534</f>
        <v>3.1</v>
      </c>
    </row>
    <row r="65" spans="2:7" ht="20.25" customHeight="1" x14ac:dyDescent="0.25">
      <c r="B65" s="435" t="s">
        <v>288</v>
      </c>
      <c r="C65" s="139" t="s">
        <v>16</v>
      </c>
      <c r="D65" s="140">
        <f>'Charges Data'!F499</f>
        <v>8</v>
      </c>
      <c r="E65" s="155">
        <f>'Charges Data'!G499</f>
        <v>3.2</v>
      </c>
      <c r="F65" s="155">
        <f>'Charges Data'!H499</f>
        <v>6.15</v>
      </c>
      <c r="G65" s="156">
        <f>'Charges Data'!I499</f>
        <v>9.6</v>
      </c>
    </row>
    <row r="66" spans="2:7" ht="20.25" customHeight="1" x14ac:dyDescent="0.25">
      <c r="B66" s="436"/>
      <c r="C66" s="139" t="s">
        <v>17</v>
      </c>
      <c r="D66" s="140">
        <f>'Charges Data'!F500</f>
        <v>8</v>
      </c>
      <c r="E66" s="155">
        <f>'Charges Data'!G500</f>
        <v>3</v>
      </c>
      <c r="F66" s="155">
        <f>'Charges Data'!H500</f>
        <v>4.4000000000000004</v>
      </c>
      <c r="G66" s="156">
        <f>'Charges Data'!I500</f>
        <v>5.9</v>
      </c>
    </row>
    <row r="67" spans="2:7" ht="20.25" customHeight="1" x14ac:dyDescent="0.25">
      <c r="B67" s="437"/>
      <c r="C67" s="139" t="s">
        <v>143</v>
      </c>
      <c r="D67" s="140">
        <f>'Charges Data'!F502</f>
        <v>6</v>
      </c>
      <c r="E67" s="155">
        <f>'Charges Data'!G502</f>
        <v>0.5</v>
      </c>
      <c r="F67" s="155">
        <f>'Charges Data'!H502</f>
        <v>3.7416666666666667</v>
      </c>
      <c r="G67" s="156">
        <f>'Charges Data'!I502</f>
        <v>5.9</v>
      </c>
    </row>
    <row r="68" spans="2:7" ht="20.25" customHeight="1" x14ac:dyDescent="0.25">
      <c r="B68" s="420" t="s">
        <v>289</v>
      </c>
      <c r="C68" s="69" t="s">
        <v>16</v>
      </c>
      <c r="D68" s="114">
        <f>'Charges Data'!F527</f>
        <v>1</v>
      </c>
      <c r="E68" s="157">
        <f>'Charges Data'!G527</f>
        <v>28.8</v>
      </c>
      <c r="F68" s="157">
        <f>'Charges Data'!H527</f>
        <v>28.8</v>
      </c>
      <c r="G68" s="158">
        <f>'Charges Data'!I527</f>
        <v>28.8</v>
      </c>
    </row>
    <row r="69" spans="2:7" ht="20.25" customHeight="1" x14ac:dyDescent="0.25">
      <c r="B69" s="422"/>
      <c r="C69" s="69" t="s">
        <v>17</v>
      </c>
      <c r="D69" s="114">
        <f>'Charges Data'!F528</f>
        <v>1</v>
      </c>
      <c r="E69" s="157">
        <f>'Charges Data'!G528</f>
        <v>14.4</v>
      </c>
      <c r="F69" s="157">
        <f>'Charges Data'!H528</f>
        <v>14.4</v>
      </c>
      <c r="G69" s="158">
        <f>'Charges Data'!I528</f>
        <v>14.4</v>
      </c>
    </row>
    <row r="70" spans="2:7" ht="20.25" customHeight="1" x14ac:dyDescent="0.25">
      <c r="B70" s="421"/>
      <c r="C70" s="69" t="s">
        <v>143</v>
      </c>
      <c r="D70" s="114">
        <f>'Charges Data'!F530</f>
        <v>1</v>
      </c>
      <c r="E70" s="157">
        <f>'Charges Data'!G530</f>
        <v>14.4</v>
      </c>
      <c r="F70" s="157">
        <f>'Charges Data'!H530</f>
        <v>14.4</v>
      </c>
      <c r="G70" s="157">
        <f>'Charges Data'!I530</f>
        <v>14.4</v>
      </c>
    </row>
    <row r="71" spans="2:7" ht="20.25" customHeight="1" x14ac:dyDescent="0.25">
      <c r="B71" s="435" t="s">
        <v>290</v>
      </c>
      <c r="C71" s="139" t="s">
        <v>16</v>
      </c>
      <c r="D71" s="140">
        <f>'Charges Data'!F535</f>
        <v>20</v>
      </c>
      <c r="E71" s="141">
        <f>'Charges Data'!G535</f>
        <v>4.5</v>
      </c>
      <c r="F71" s="141">
        <f>'Charges Data'!H535</f>
        <v>7.2350000000000012</v>
      </c>
      <c r="G71" s="142">
        <f>'Charges Data'!I535</f>
        <v>9.65</v>
      </c>
    </row>
    <row r="72" spans="2:7" ht="20.25" customHeight="1" x14ac:dyDescent="0.25">
      <c r="B72" s="436"/>
      <c r="C72" s="139" t="s">
        <v>17</v>
      </c>
      <c r="D72" s="140">
        <f>'Charges Data'!F536</f>
        <v>11</v>
      </c>
      <c r="E72" s="141">
        <f>'Charges Data'!G536</f>
        <v>3.27</v>
      </c>
      <c r="F72" s="141">
        <f>'Charges Data'!H536</f>
        <v>4.4927272727272731</v>
      </c>
      <c r="G72" s="142">
        <f>'Charges Data'!I536</f>
        <v>6.5</v>
      </c>
    </row>
    <row r="73" spans="2:7" ht="20.25" customHeight="1" x14ac:dyDescent="0.25">
      <c r="B73" s="436"/>
      <c r="C73" s="139" t="s">
        <v>168</v>
      </c>
      <c r="D73" s="140">
        <f>'Charges Data'!F537</f>
        <v>20</v>
      </c>
      <c r="E73" s="141">
        <f>'Charges Data'!G537</f>
        <v>3.27</v>
      </c>
      <c r="F73" s="141">
        <f>'Charges Data'!H537</f>
        <v>5.2984999999999998</v>
      </c>
      <c r="G73" s="142">
        <f>'Charges Data'!I537</f>
        <v>9</v>
      </c>
    </row>
    <row r="74" spans="2:7" ht="20.25" customHeight="1" x14ac:dyDescent="0.25">
      <c r="B74" s="437"/>
      <c r="C74" s="139" t="s">
        <v>143</v>
      </c>
      <c r="D74" s="140">
        <f>'Charges Data'!F538</f>
        <v>14</v>
      </c>
      <c r="E74" s="141">
        <f>'Charges Data'!G538</f>
        <v>0.5</v>
      </c>
      <c r="F74" s="141">
        <f>'Charges Data'!H538</f>
        <v>3.5271428571428571</v>
      </c>
      <c r="G74" s="142">
        <f>'Charges Data'!I538</f>
        <v>9</v>
      </c>
    </row>
    <row r="75" spans="2:7" ht="20.25" customHeight="1" x14ac:dyDescent="0.25">
      <c r="B75" s="420" t="s">
        <v>291</v>
      </c>
      <c r="C75" s="69" t="s">
        <v>16</v>
      </c>
      <c r="D75" s="114">
        <f>'Charges Data'!F539</f>
        <v>6</v>
      </c>
      <c r="E75" s="116">
        <f>'Charges Data'!G539</f>
        <v>5</v>
      </c>
      <c r="F75" s="116">
        <f>'Charges Data'!H539</f>
        <v>8.375</v>
      </c>
      <c r="G75" s="117">
        <f>'Charges Data'!I539</f>
        <v>9.65</v>
      </c>
    </row>
    <row r="76" spans="2:7" ht="20.25" customHeight="1" x14ac:dyDescent="0.25">
      <c r="B76" s="422"/>
      <c r="C76" s="69" t="s">
        <v>17</v>
      </c>
      <c r="D76" s="114">
        <f>'Charges Data'!F540</f>
        <v>3</v>
      </c>
      <c r="E76" s="116">
        <f>'Charges Data'!G540</f>
        <v>4.8</v>
      </c>
      <c r="F76" s="116">
        <f>'Charges Data'!H540</f>
        <v>22.933333333333334</v>
      </c>
      <c r="G76" s="117">
        <f>'Charges Data'!I540</f>
        <v>57.5</v>
      </c>
    </row>
    <row r="77" spans="2:7" ht="20.25" customHeight="1" x14ac:dyDescent="0.25">
      <c r="B77" s="422"/>
      <c r="C77" s="69" t="s">
        <v>168</v>
      </c>
      <c r="D77" s="114">
        <f>'Charges Data'!F541</f>
        <v>6</v>
      </c>
      <c r="E77" s="116">
        <f>'Charges Data'!G541</f>
        <v>4.8</v>
      </c>
      <c r="F77" s="116">
        <f>'Charges Data'!H541</f>
        <v>12.25</v>
      </c>
      <c r="G77" s="117">
        <f>'Charges Data'!I541</f>
        <v>40.299999999999997</v>
      </c>
    </row>
    <row r="78" spans="2:7" ht="20.25" customHeight="1" x14ac:dyDescent="0.25">
      <c r="B78" s="421"/>
      <c r="C78" s="69" t="s">
        <v>143</v>
      </c>
      <c r="D78" s="114">
        <f>'Charges Data'!F542</f>
        <v>4</v>
      </c>
      <c r="E78" s="116">
        <f>'Charges Data'!G542</f>
        <v>0.5</v>
      </c>
      <c r="F78" s="116">
        <f>'Charges Data'!H542</f>
        <v>15.5</v>
      </c>
      <c r="G78" s="117">
        <f>'Charges Data'!I542</f>
        <v>57.5</v>
      </c>
    </row>
    <row r="79" spans="2:7" x14ac:dyDescent="0.25"/>
    <row r="87" x14ac:dyDescent="0.25"/>
  </sheetData>
  <mergeCells count="19">
    <mergeCell ref="B49:B52"/>
    <mergeCell ref="B5:B8"/>
    <mergeCell ref="B9:B12"/>
    <mergeCell ref="B13:B16"/>
    <mergeCell ref="B17:B20"/>
    <mergeCell ref="B21:B24"/>
    <mergeCell ref="B25:B28"/>
    <mergeCell ref="B29:B32"/>
    <mergeCell ref="B33:B36"/>
    <mergeCell ref="B37:B40"/>
    <mergeCell ref="B41:B44"/>
    <mergeCell ref="B45:B48"/>
    <mergeCell ref="B75:B78"/>
    <mergeCell ref="B53:B56"/>
    <mergeCell ref="B57:B60"/>
    <mergeCell ref="B61:B64"/>
    <mergeCell ref="B65:B67"/>
    <mergeCell ref="B68:B70"/>
    <mergeCell ref="B71:B74"/>
  </mergeCells>
  <phoneticPr fontId="0" type="noConversion"/>
  <pageMargins left="0.27559055118110237" right="0.6692913385826772" top="0.39370078740157483" bottom="0.78740157480314965" header="0.51181102362204722" footer="0.51181102362204722"/>
  <pageSetup paperSize="9" orientation="portrait" horizontalDpi="4294967292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>
    <tabColor rgb="FF00B050"/>
  </sheetPr>
  <dimension ref="A1:N66"/>
  <sheetViews>
    <sheetView showGridLines="0" zoomScaleNormal="100" workbookViewId="0"/>
  </sheetViews>
  <sheetFormatPr defaultColWidth="0" defaultRowHeight="12.5" zeroHeight="1" x14ac:dyDescent="0.25"/>
  <cols>
    <col min="1" max="1" width="3.6328125" customWidth="1"/>
    <col min="2" max="2" width="28.36328125" style="26" customWidth="1"/>
    <col min="3" max="3" width="40.54296875" customWidth="1"/>
    <col min="4" max="4" width="15.36328125" customWidth="1"/>
    <col min="5" max="5" width="11.453125" customWidth="1"/>
    <col min="6" max="6" width="10.6328125" customWidth="1"/>
    <col min="7" max="7" width="14" customWidth="1"/>
    <col min="8" max="8" width="3.6328125" customWidth="1"/>
    <col min="9" max="9" width="4.54296875" hidden="1" customWidth="1"/>
    <col min="10" max="14" width="0" hidden="1" customWidth="1"/>
    <col min="15" max="16384" width="9.36328125" hidden="1"/>
  </cols>
  <sheetData>
    <row r="1" spans="2:7" ht="14" x14ac:dyDescent="0.25">
      <c r="B1" s="40" t="s">
        <v>8</v>
      </c>
    </row>
    <row r="2" spans="2:7" ht="20" x14ac:dyDescent="0.25">
      <c r="B2" s="33" t="str">
        <f>'Charges Data'!B2</f>
        <v>Charges for Sports Facilities in Scotland 2024/25</v>
      </c>
      <c r="E2" s="81"/>
    </row>
    <row r="3" spans="2:7" ht="14" x14ac:dyDescent="0.25">
      <c r="B3" s="39" t="s">
        <v>292</v>
      </c>
    </row>
    <row r="4" spans="2:7" x14ac:dyDescent="0.25"/>
    <row r="5" spans="2:7" s="10" customFormat="1" ht="30.75" customHeight="1" x14ac:dyDescent="0.25">
      <c r="B5" s="38" t="s">
        <v>293</v>
      </c>
      <c r="C5" s="41" t="s">
        <v>294</v>
      </c>
      <c r="D5" s="36" t="s">
        <v>156</v>
      </c>
      <c r="E5" s="36" t="s">
        <v>157</v>
      </c>
      <c r="F5" s="36" t="s">
        <v>158</v>
      </c>
      <c r="G5" s="37" t="s">
        <v>159</v>
      </c>
    </row>
    <row r="6" spans="2:7" s="27" customFormat="1" ht="20.25" customHeight="1" x14ac:dyDescent="0.25">
      <c r="B6" s="444" t="s">
        <v>295</v>
      </c>
      <c r="C6" s="25" t="s">
        <v>296</v>
      </c>
      <c r="D6" s="268">
        <f>'Charges Data'!F105</f>
        <v>5</v>
      </c>
      <c r="E6" s="264">
        <f>'Charges Data'!G105</f>
        <v>203.88</v>
      </c>
      <c r="F6" s="264">
        <f>'Charges Data'!H105</f>
        <v>285.976</v>
      </c>
      <c r="G6" s="265">
        <f>'Charges Data'!I105</f>
        <v>346</v>
      </c>
    </row>
    <row r="7" spans="2:7" s="27" customFormat="1" ht="20.25" customHeight="1" x14ac:dyDescent="0.25">
      <c r="B7" s="445"/>
      <c r="C7" s="25" t="s">
        <v>297</v>
      </c>
      <c r="D7" s="268">
        <f>'Charges Data'!F117</f>
        <v>6</v>
      </c>
      <c r="E7" s="264">
        <f>'Charges Data'!G117</f>
        <v>20.5</v>
      </c>
      <c r="F7" s="264">
        <f>'Charges Data'!H117</f>
        <v>309.3966666666667</v>
      </c>
      <c r="G7" s="265">
        <f>'Charges Data'!I117</f>
        <v>462</v>
      </c>
    </row>
    <row r="8" spans="2:7" s="27" customFormat="1" ht="20.25" customHeight="1" x14ac:dyDescent="0.25">
      <c r="B8" s="445"/>
      <c r="C8" s="25" t="s">
        <v>298</v>
      </c>
      <c r="D8" s="268">
        <f>'Charges Data'!F129</f>
        <v>8</v>
      </c>
      <c r="E8" s="264">
        <f>'Charges Data'!G129</f>
        <v>300</v>
      </c>
      <c r="F8" s="264">
        <f>'Charges Data'!H129</f>
        <v>345.875</v>
      </c>
      <c r="G8" s="265">
        <f>'Charges Data'!I129</f>
        <v>429</v>
      </c>
    </row>
    <row r="9" spans="2:7" s="27" customFormat="1" ht="20.25" customHeight="1" x14ac:dyDescent="0.25">
      <c r="B9" s="446"/>
      <c r="C9" s="25" t="s">
        <v>299</v>
      </c>
      <c r="D9" s="268">
        <f>'Charges Data'!F141</f>
        <v>18</v>
      </c>
      <c r="E9" s="264">
        <f>'Charges Data'!G141</f>
        <v>288</v>
      </c>
      <c r="F9" s="264">
        <f>'Charges Data'!H141</f>
        <v>375.37666666666667</v>
      </c>
      <c r="G9" s="265">
        <f>'Charges Data'!I141</f>
        <v>720</v>
      </c>
    </row>
    <row r="10" spans="2:7" s="27" customFormat="1" ht="20.25" customHeight="1" x14ac:dyDescent="0.25">
      <c r="B10" s="449" t="s">
        <v>300</v>
      </c>
      <c r="C10" s="148" t="s">
        <v>296</v>
      </c>
      <c r="D10" s="269">
        <f>'Charges Data'!F109</f>
        <v>9</v>
      </c>
      <c r="E10" s="266">
        <f>'Charges Data'!G109</f>
        <v>16.989999999999998</v>
      </c>
      <c r="F10" s="266">
        <f>'Charges Data'!H109</f>
        <v>27.954444444444444</v>
      </c>
      <c r="G10" s="267">
        <f>'Charges Data'!I109</f>
        <v>35</v>
      </c>
    </row>
    <row r="11" spans="2:7" s="27" customFormat="1" ht="20.25" customHeight="1" x14ac:dyDescent="0.25">
      <c r="B11" s="447"/>
      <c r="C11" s="148" t="s">
        <v>297</v>
      </c>
      <c r="D11" s="269">
        <f>'Charges Data'!F121</f>
        <v>7</v>
      </c>
      <c r="E11" s="266">
        <f>'Charges Data'!G121</f>
        <v>16.989999999999998</v>
      </c>
      <c r="F11" s="266">
        <f>'Charges Data'!H121</f>
        <v>30.427142857142858</v>
      </c>
      <c r="G11" s="267">
        <f>'Charges Data'!I121</f>
        <v>44.5</v>
      </c>
    </row>
    <row r="12" spans="2:7" s="27" customFormat="1" ht="20.25" customHeight="1" x14ac:dyDescent="0.25">
      <c r="B12" s="447"/>
      <c r="C12" s="148" t="s">
        <v>298</v>
      </c>
      <c r="D12" s="269">
        <f>'Charges Data'!F133</f>
        <v>13</v>
      </c>
      <c r="E12" s="266">
        <f>'Charges Data'!G133</f>
        <v>20.5</v>
      </c>
      <c r="F12" s="266">
        <f>'Charges Data'!H133</f>
        <v>29.691538461538464</v>
      </c>
      <c r="G12" s="267">
        <f>'Charges Data'!I133</f>
        <v>39</v>
      </c>
    </row>
    <row r="13" spans="2:7" s="27" customFormat="1" ht="20.25" customHeight="1" x14ac:dyDescent="0.25">
      <c r="B13" s="448"/>
      <c r="C13" s="148" t="s">
        <v>299</v>
      </c>
      <c r="D13" s="269">
        <f>'Charges Data'!F145</f>
        <v>21</v>
      </c>
      <c r="E13" s="266">
        <f>'Charges Data'!G145</f>
        <v>20.5</v>
      </c>
      <c r="F13" s="266">
        <f>'Charges Data'!H145</f>
        <v>33.279523809523816</v>
      </c>
      <c r="G13" s="267">
        <f>'Charges Data'!I145</f>
        <v>59.99</v>
      </c>
    </row>
    <row r="14" spans="2:7" s="27" customFormat="1" ht="20.25" customHeight="1" x14ac:dyDescent="0.25">
      <c r="B14" s="444" t="s">
        <v>301</v>
      </c>
      <c r="C14" s="25" t="s">
        <v>296</v>
      </c>
      <c r="D14" s="268">
        <f>'Charges Data'!F113</f>
        <v>3</v>
      </c>
      <c r="E14" s="264">
        <f>'Charges Data'!G113</f>
        <v>462</v>
      </c>
      <c r="F14" s="264">
        <f>'Charges Data'!H113</f>
        <v>527.33333333333337</v>
      </c>
      <c r="G14" s="265">
        <f>'Charges Data'!I113</f>
        <v>620</v>
      </c>
    </row>
    <row r="15" spans="2:7" s="27" customFormat="1" ht="20.25" customHeight="1" x14ac:dyDescent="0.25">
      <c r="B15" s="445"/>
      <c r="C15" s="25" t="s">
        <v>297</v>
      </c>
      <c r="D15" s="268">
        <f>'Charges Data'!F125</f>
        <v>3</v>
      </c>
      <c r="E15" s="264">
        <f>'Charges Data'!G125</f>
        <v>462</v>
      </c>
      <c r="F15" s="264">
        <f>'Charges Data'!H125</f>
        <v>655.33333333333337</v>
      </c>
      <c r="G15" s="265">
        <f>'Charges Data'!I125</f>
        <v>791</v>
      </c>
    </row>
    <row r="16" spans="2:7" s="27" customFormat="1" ht="20.25" customHeight="1" x14ac:dyDescent="0.25">
      <c r="B16" s="445"/>
      <c r="C16" s="25" t="s">
        <v>298</v>
      </c>
      <c r="D16" s="268">
        <f>'Charges Data'!F137</f>
        <v>4</v>
      </c>
      <c r="E16" s="264">
        <f>'Charges Data'!G137</f>
        <v>462</v>
      </c>
      <c r="F16" s="264">
        <f>'Charges Data'!H137</f>
        <v>623.82500000000005</v>
      </c>
      <c r="G16" s="265">
        <f>'Charges Data'!I137</f>
        <v>729.3</v>
      </c>
    </row>
    <row r="17" spans="2:7" s="27" customFormat="1" ht="20.25" customHeight="1" x14ac:dyDescent="0.25">
      <c r="B17" s="446"/>
      <c r="C17" s="25" t="s">
        <v>299</v>
      </c>
      <c r="D17" s="268">
        <f>'Charges Data'!F149</f>
        <v>11</v>
      </c>
      <c r="E17" s="264">
        <f>'Charges Data'!G149</f>
        <v>275</v>
      </c>
      <c r="F17" s="264">
        <f>'Charges Data'!H149</f>
        <v>676.5272727272727</v>
      </c>
      <c r="G17" s="265">
        <f>'Charges Data'!I149</f>
        <v>1296</v>
      </c>
    </row>
    <row r="18" spans="2:7" s="27" customFormat="1" ht="20.25" customHeight="1" x14ac:dyDescent="0.25">
      <c r="B18" s="449" t="s">
        <v>302</v>
      </c>
      <c r="C18" s="148" t="s">
        <v>296</v>
      </c>
      <c r="D18" s="269">
        <f>'Charges Data'!F114</f>
        <v>4</v>
      </c>
      <c r="E18" s="266">
        <f>'Charges Data'!G114</f>
        <v>27.5</v>
      </c>
      <c r="F18" s="266">
        <f>'Charges Data'!H114</f>
        <v>44.5</v>
      </c>
      <c r="G18" s="267">
        <f>'Charges Data'!I114</f>
        <v>62</v>
      </c>
    </row>
    <row r="19" spans="2:7" s="27" customFormat="1" ht="20.25" customHeight="1" x14ac:dyDescent="0.25">
      <c r="B19" s="447"/>
      <c r="C19" s="148" t="s">
        <v>297</v>
      </c>
      <c r="D19" s="269">
        <f>'Charges Data'!F126</f>
        <v>4</v>
      </c>
      <c r="E19" s="266">
        <f>'Charges Data'!G126</f>
        <v>20.5</v>
      </c>
      <c r="F19" s="266">
        <f>'Charges Data'!H126</f>
        <v>52.349999999999994</v>
      </c>
      <c r="G19" s="267">
        <f>'Charges Data'!I126</f>
        <v>79.099999999999994</v>
      </c>
    </row>
    <row r="20" spans="2:7" s="27" customFormat="1" ht="20.25" customHeight="1" x14ac:dyDescent="0.25">
      <c r="B20" s="447"/>
      <c r="C20" s="148" t="s">
        <v>298</v>
      </c>
      <c r="D20" s="269">
        <f>'Charges Data'!F138</f>
        <v>5</v>
      </c>
      <c r="E20" s="266">
        <f>'Charges Data'!G138</f>
        <v>20.5</v>
      </c>
      <c r="F20" s="266">
        <f>'Charges Data'!H138</f>
        <v>49.660000000000004</v>
      </c>
      <c r="G20" s="267">
        <f>'Charges Data'!I138</f>
        <v>66.3</v>
      </c>
    </row>
    <row r="21" spans="2:7" s="27" customFormat="1" ht="20.25" customHeight="1" x14ac:dyDescent="0.25">
      <c r="B21" s="448"/>
      <c r="C21" s="148" t="s">
        <v>299</v>
      </c>
      <c r="D21" s="269">
        <f>'Charges Data'!F150</f>
        <v>12</v>
      </c>
      <c r="E21" s="266">
        <f>'Charges Data'!G150</f>
        <v>25</v>
      </c>
      <c r="F21" s="266">
        <f>'Charges Data'!H150</f>
        <v>57.910833333333329</v>
      </c>
      <c r="G21" s="267">
        <f>'Charges Data'!I150</f>
        <v>107.99</v>
      </c>
    </row>
    <row r="22" spans="2:7" s="27" customFormat="1" ht="20.25" customHeight="1" x14ac:dyDescent="0.25">
      <c r="B22" s="444" t="s">
        <v>303</v>
      </c>
      <c r="C22" s="25" t="s">
        <v>296</v>
      </c>
      <c r="D22" s="268">
        <f>'Charges Data'!F115</f>
        <v>2</v>
      </c>
      <c r="E22" s="264">
        <f>'Charges Data'!G115</f>
        <v>299.88</v>
      </c>
      <c r="F22" s="264">
        <f>'Charges Data'!H115</f>
        <v>380.94</v>
      </c>
      <c r="G22" s="265">
        <f>'Charges Data'!I115</f>
        <v>462</v>
      </c>
    </row>
    <row r="23" spans="2:7" s="27" customFormat="1" ht="20.25" customHeight="1" x14ac:dyDescent="0.25">
      <c r="B23" s="445"/>
      <c r="C23" s="25" t="s">
        <v>297</v>
      </c>
      <c r="D23" s="268">
        <f>'Charges Data'!F127</f>
        <v>1</v>
      </c>
      <c r="E23" s="264">
        <f>'Charges Data'!G127</f>
        <v>462</v>
      </c>
      <c r="F23" s="264">
        <f>'Charges Data'!H127</f>
        <v>462</v>
      </c>
      <c r="G23" s="265">
        <f>'Charges Data'!I127</f>
        <v>462</v>
      </c>
    </row>
    <row r="24" spans="2:7" s="27" customFormat="1" ht="20.25" customHeight="1" x14ac:dyDescent="0.25">
      <c r="B24" s="445"/>
      <c r="C24" s="25" t="s">
        <v>298</v>
      </c>
      <c r="D24" s="268">
        <f>'Charges Data'!F139</f>
        <v>1</v>
      </c>
      <c r="E24" s="264">
        <f>'Charges Data'!G139</f>
        <v>462</v>
      </c>
      <c r="F24" s="264">
        <f>'Charges Data'!H139</f>
        <v>462</v>
      </c>
      <c r="G24" s="265">
        <f>'Charges Data'!I139</f>
        <v>462</v>
      </c>
    </row>
    <row r="25" spans="2:7" s="27" customFormat="1" ht="20.25" customHeight="1" x14ac:dyDescent="0.25">
      <c r="B25" s="446"/>
      <c r="C25" s="25" t="s">
        <v>299</v>
      </c>
      <c r="D25" s="268">
        <f>'Charges Data'!F151</f>
        <v>6</v>
      </c>
      <c r="E25" s="264">
        <f>'Charges Data'!G151</f>
        <v>275</v>
      </c>
      <c r="F25" s="264">
        <f>'Charges Data'!H151</f>
        <v>444.29666666666662</v>
      </c>
      <c r="G25" s="265">
        <f>'Charges Data'!I151</f>
        <v>561</v>
      </c>
    </row>
    <row r="26" spans="2:7" s="27" customFormat="1" ht="20.25" customHeight="1" x14ac:dyDescent="0.25">
      <c r="B26" s="447" t="s">
        <v>304</v>
      </c>
      <c r="C26" s="148" t="s">
        <v>296</v>
      </c>
      <c r="D26" s="269">
        <f>'Charges Data'!F116</f>
        <v>3</v>
      </c>
      <c r="E26" s="266">
        <f>'Charges Data'!G116</f>
        <v>24.99</v>
      </c>
      <c r="F26" s="266">
        <f>'Charges Data'!H116</f>
        <v>30.33</v>
      </c>
      <c r="G26" s="267">
        <f>'Charges Data'!I116</f>
        <v>38.5</v>
      </c>
    </row>
    <row r="27" spans="2:7" s="27" customFormat="1" ht="20.25" customHeight="1" x14ac:dyDescent="0.25">
      <c r="B27" s="447"/>
      <c r="C27" s="148" t="s">
        <v>297</v>
      </c>
      <c r="D27" s="269">
        <f>'Charges Data'!F128</f>
        <v>2</v>
      </c>
      <c r="E27" s="266">
        <f>'Charges Data'!G128</f>
        <v>27.5</v>
      </c>
      <c r="F27" s="266">
        <f>'Charges Data'!H128</f>
        <v>33</v>
      </c>
      <c r="G27" s="267">
        <f>'Charges Data'!I128</f>
        <v>38.5</v>
      </c>
    </row>
    <row r="28" spans="2:7" s="27" customFormat="1" ht="20.25" customHeight="1" x14ac:dyDescent="0.25">
      <c r="B28" s="447"/>
      <c r="C28" s="148" t="s">
        <v>298</v>
      </c>
      <c r="D28" s="269">
        <f>'Charges Data'!F140</f>
        <v>2</v>
      </c>
      <c r="E28" s="266">
        <f>'Charges Data'!G140</f>
        <v>27.5</v>
      </c>
      <c r="F28" s="266">
        <f>'Charges Data'!H140</f>
        <v>33</v>
      </c>
      <c r="G28" s="267">
        <f>'Charges Data'!I140</f>
        <v>38.5</v>
      </c>
    </row>
    <row r="29" spans="2:7" s="27" customFormat="1" ht="20.25" customHeight="1" x14ac:dyDescent="0.25">
      <c r="B29" s="448"/>
      <c r="C29" s="148" t="s">
        <v>299</v>
      </c>
      <c r="D29" s="269">
        <f>'Charges Data'!F152</f>
        <v>7</v>
      </c>
      <c r="E29" s="266">
        <f>'Charges Data'!G152</f>
        <v>25</v>
      </c>
      <c r="F29" s="266">
        <f>'Charges Data'!H152</f>
        <v>35.961428571428577</v>
      </c>
      <c r="G29" s="267">
        <f>'Charges Data'!I152</f>
        <v>46.75</v>
      </c>
    </row>
    <row r="30" spans="2:7" ht="20.25" customHeight="1" x14ac:dyDescent="0.25"/>
    <row r="31" spans="2:7" ht="17.25" hidden="1" customHeight="1" x14ac:dyDescent="0.25">
      <c r="B31" s="170"/>
      <c r="C31" s="171"/>
      <c r="D31" s="12"/>
    </row>
    <row r="32" spans="2:7" ht="17.25" hidden="1" customHeight="1" x14ac:dyDescent="0.25"/>
    <row r="33" spans="5:7" ht="17.25" hidden="1" customHeight="1" x14ac:dyDescent="0.25"/>
    <row r="34" spans="5:7" ht="17.25" hidden="1" customHeight="1" x14ac:dyDescent="0.25"/>
    <row r="35" spans="5:7" ht="17.25" hidden="1" customHeight="1" x14ac:dyDescent="0.25"/>
    <row r="36" spans="5:7" ht="17.25" hidden="1" customHeight="1" x14ac:dyDescent="0.25"/>
    <row r="37" spans="5:7" ht="17.25" hidden="1" customHeight="1" x14ac:dyDescent="0.25"/>
    <row r="40" spans="5:7" hidden="1" x14ac:dyDescent="0.25">
      <c r="E40" s="6"/>
      <c r="F40" s="6"/>
      <c r="G40" s="6"/>
    </row>
    <row r="41" spans="5:7" hidden="1" x14ac:dyDescent="0.25">
      <c r="E41" s="6"/>
      <c r="F41" s="6"/>
      <c r="G41" s="6"/>
    </row>
    <row r="42" spans="5:7" hidden="1" x14ac:dyDescent="0.25">
      <c r="E42" s="6"/>
      <c r="F42" s="6"/>
      <c r="G42" s="6"/>
    </row>
    <row r="43" spans="5:7" hidden="1" x14ac:dyDescent="0.25">
      <c r="E43" s="6"/>
      <c r="F43" s="6"/>
      <c r="G43" s="6"/>
    </row>
    <row r="44" spans="5:7" hidden="1" x14ac:dyDescent="0.25">
      <c r="E44" s="6"/>
      <c r="F44" s="6"/>
      <c r="G44" s="6"/>
    </row>
    <row r="45" spans="5:7" hidden="1" x14ac:dyDescent="0.25">
      <c r="E45" s="6"/>
      <c r="F45" s="6"/>
      <c r="G45" s="6"/>
    </row>
    <row r="46" spans="5:7" hidden="1" x14ac:dyDescent="0.25">
      <c r="E46" s="6"/>
      <c r="F46" s="6"/>
      <c r="G46" s="6"/>
    </row>
    <row r="47" spans="5:7" hidden="1" x14ac:dyDescent="0.25">
      <c r="E47" s="6"/>
      <c r="F47" s="6"/>
      <c r="G47" s="6"/>
    </row>
    <row r="48" spans="5:7" hidden="1" x14ac:dyDescent="0.25">
      <c r="E48" s="6"/>
      <c r="F48" s="6"/>
      <c r="G48" s="6"/>
    </row>
    <row r="49" spans="5:7" hidden="1" x14ac:dyDescent="0.25">
      <c r="E49" s="6"/>
      <c r="F49" s="6"/>
      <c r="G49" s="6"/>
    </row>
    <row r="50" spans="5:7" hidden="1" x14ac:dyDescent="0.25">
      <c r="E50" s="6"/>
      <c r="F50" s="6"/>
      <c r="G50" s="6"/>
    </row>
    <row r="51" spans="5:7" hidden="1" x14ac:dyDescent="0.25">
      <c r="E51" s="6"/>
      <c r="F51" s="6"/>
      <c r="G51" s="6"/>
    </row>
    <row r="52" spans="5:7" hidden="1" x14ac:dyDescent="0.25">
      <c r="E52" s="6"/>
      <c r="F52" s="6"/>
      <c r="G52" s="6"/>
    </row>
    <row r="53" spans="5:7" hidden="1" x14ac:dyDescent="0.25">
      <c r="E53" s="6"/>
      <c r="F53" s="6"/>
      <c r="G53" s="6"/>
    </row>
    <row r="54" spans="5:7" hidden="1" x14ac:dyDescent="0.25">
      <c r="E54" s="6"/>
      <c r="F54" s="6"/>
      <c r="G54" s="6"/>
    </row>
    <row r="55" spans="5:7" hidden="1" x14ac:dyDescent="0.25">
      <c r="E55" s="6"/>
      <c r="F55" s="6"/>
      <c r="G55" s="6"/>
    </row>
    <row r="56" spans="5:7" hidden="1" x14ac:dyDescent="0.25">
      <c r="E56" s="6"/>
      <c r="F56" s="6"/>
      <c r="G56" s="6"/>
    </row>
    <row r="57" spans="5:7" hidden="1" x14ac:dyDescent="0.25">
      <c r="E57" s="6"/>
      <c r="F57" s="6"/>
      <c r="G57" s="6"/>
    </row>
    <row r="58" spans="5:7" hidden="1" x14ac:dyDescent="0.25">
      <c r="E58" s="6"/>
      <c r="F58" s="6"/>
      <c r="G58" s="6"/>
    </row>
    <row r="59" spans="5:7" hidden="1" x14ac:dyDescent="0.25">
      <c r="E59" s="6"/>
      <c r="F59" s="6"/>
      <c r="G59" s="6"/>
    </row>
    <row r="60" spans="5:7" hidden="1" x14ac:dyDescent="0.25">
      <c r="E60" s="6"/>
      <c r="F60" s="6"/>
      <c r="G60" s="6"/>
    </row>
    <row r="61" spans="5:7" hidden="1" x14ac:dyDescent="0.25">
      <c r="E61" s="6"/>
      <c r="F61" s="6"/>
      <c r="G61" s="6"/>
    </row>
    <row r="62" spans="5:7" hidden="1" x14ac:dyDescent="0.25">
      <c r="E62" s="6"/>
      <c r="F62" s="6"/>
      <c r="G62" s="6"/>
    </row>
    <row r="63" spans="5:7" hidden="1" x14ac:dyDescent="0.25">
      <c r="E63" s="6"/>
      <c r="F63" s="6"/>
      <c r="G63" s="6"/>
    </row>
    <row r="64" spans="5:7" hidden="1" x14ac:dyDescent="0.25">
      <c r="E64" s="6"/>
      <c r="F64" s="6"/>
      <c r="G64" s="6"/>
    </row>
    <row r="65" spans="5:7" hidden="1" x14ac:dyDescent="0.25">
      <c r="E65" s="6"/>
      <c r="F65" s="6"/>
      <c r="G65" s="6"/>
    </row>
    <row r="66" spans="5:7" hidden="1" x14ac:dyDescent="0.25">
      <c r="E66" s="6"/>
      <c r="F66" s="6"/>
      <c r="G66" s="6"/>
    </row>
  </sheetData>
  <mergeCells count="6">
    <mergeCell ref="B6:B9"/>
    <mergeCell ref="B26:B29"/>
    <mergeCell ref="B10:B13"/>
    <mergeCell ref="B14:B17"/>
    <mergeCell ref="B18:B21"/>
    <mergeCell ref="B22:B25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8FB3A-C2A6-473F-B171-992845017ED2}">
  <sheetPr codeName="Sheet14">
    <tabColor rgb="FF00B050"/>
    <pageSetUpPr fitToPage="1"/>
  </sheetPr>
  <dimension ref="A1:DU147"/>
  <sheetViews>
    <sheetView showGridLines="0" showRowColHeaders="0" tabSelected="1" topLeftCell="B1" zoomScaleNormal="100" workbookViewId="0">
      <selection activeCell="D2" sqref="D2"/>
    </sheetView>
  </sheetViews>
  <sheetFormatPr defaultRowHeight="12.5" x14ac:dyDescent="0.25"/>
  <cols>
    <col min="1" max="1" width="3.6328125" style="262" customWidth="1"/>
    <col min="2" max="2" width="47.36328125" customWidth="1"/>
    <col min="3" max="3" width="22" customWidth="1"/>
    <col min="4" max="4" width="7.54296875" bestFit="1" customWidth="1"/>
    <col min="5" max="5" width="14.36328125" customWidth="1"/>
    <col min="6" max="6" width="15.54296875" bestFit="1" customWidth="1"/>
    <col min="7" max="7" width="13.6328125" bestFit="1" customWidth="1"/>
    <col min="8" max="8" width="3.6328125" style="262" customWidth="1"/>
    <col min="9" max="26" width="9.36328125" style="365"/>
  </cols>
  <sheetData>
    <row r="1" spans="1:125" ht="14" x14ac:dyDescent="0.25">
      <c r="A1"/>
      <c r="B1" s="391" t="s">
        <v>8</v>
      </c>
      <c r="C1" s="392"/>
      <c r="D1" s="392"/>
      <c r="H1"/>
      <c r="I1" s="263"/>
      <c r="J1" s="263"/>
      <c r="K1" s="263"/>
      <c r="L1" s="263"/>
      <c r="M1" s="263"/>
      <c r="N1" s="263"/>
      <c r="O1" s="263"/>
      <c r="P1" s="263"/>
      <c r="Q1" s="263"/>
      <c r="R1" s="263"/>
      <c r="S1" s="263"/>
      <c r="T1" s="263"/>
      <c r="U1" s="263"/>
      <c r="V1" s="263"/>
      <c r="W1" s="263"/>
      <c r="X1" s="263"/>
      <c r="Y1" s="263"/>
      <c r="Z1" s="263"/>
      <c r="AA1" s="263"/>
      <c r="AB1" s="263"/>
      <c r="AC1" s="263"/>
      <c r="AD1" s="263"/>
      <c r="AE1" s="263"/>
      <c r="AF1" s="263"/>
      <c r="AG1" s="263"/>
      <c r="AH1" s="263"/>
      <c r="AI1" s="263"/>
      <c r="AJ1" s="263"/>
      <c r="AK1" s="263"/>
      <c r="AL1" s="263"/>
      <c r="AM1" s="263"/>
      <c r="AN1" s="263"/>
      <c r="AO1" s="263"/>
      <c r="AP1" s="263"/>
      <c r="AQ1" s="263"/>
      <c r="AR1" s="263"/>
      <c r="AS1" s="263"/>
      <c r="AT1" s="263"/>
      <c r="AU1" s="263"/>
      <c r="AV1" s="263"/>
      <c r="AW1" s="263"/>
      <c r="AX1" s="263"/>
      <c r="AY1" s="263"/>
      <c r="AZ1" s="263"/>
      <c r="BA1" s="263"/>
      <c r="BB1" s="263"/>
      <c r="BC1" s="263"/>
      <c r="BD1" s="263"/>
      <c r="BE1" s="263"/>
      <c r="BF1" s="263"/>
      <c r="BG1" s="263"/>
      <c r="BH1" s="263"/>
      <c r="BI1" s="263"/>
      <c r="BJ1" s="263"/>
      <c r="BK1" s="263"/>
      <c r="BL1" s="263"/>
      <c r="BM1" s="263"/>
      <c r="BN1" s="263"/>
      <c r="BO1" s="263"/>
      <c r="BP1" s="263"/>
      <c r="BQ1" s="263"/>
      <c r="BR1" s="263"/>
      <c r="BS1" s="263"/>
      <c r="BT1" s="263"/>
      <c r="BU1" s="263"/>
      <c r="BV1" s="263"/>
      <c r="BW1" s="263"/>
      <c r="BX1" s="263"/>
      <c r="BY1" s="263"/>
      <c r="BZ1" s="263"/>
      <c r="CA1" s="263"/>
      <c r="CB1" s="263"/>
      <c r="CC1" s="263"/>
      <c r="CD1" s="263"/>
      <c r="CE1" s="263"/>
      <c r="CF1" s="263"/>
      <c r="CG1" s="263"/>
      <c r="CH1" s="263"/>
      <c r="CI1" s="263"/>
      <c r="CJ1" s="263"/>
      <c r="CK1" s="263"/>
      <c r="CL1" s="263"/>
      <c r="CM1" s="263"/>
      <c r="CN1" s="263"/>
      <c r="CO1" s="263"/>
      <c r="CP1" s="263"/>
      <c r="CQ1" s="263"/>
      <c r="CR1" s="263"/>
      <c r="CS1" s="263"/>
      <c r="CT1" s="263"/>
      <c r="CU1" s="263"/>
      <c r="CV1" s="263"/>
      <c r="CW1" s="263"/>
      <c r="CX1" s="263"/>
      <c r="CY1" s="263"/>
      <c r="CZ1" s="263"/>
      <c r="DA1" s="263"/>
      <c r="DB1" s="263"/>
      <c r="DC1" s="263"/>
      <c r="DD1" s="263"/>
      <c r="DE1" s="263"/>
      <c r="DF1" s="263"/>
      <c r="DG1" s="263"/>
      <c r="DH1" s="263"/>
      <c r="DI1" s="263"/>
      <c r="DJ1" s="263"/>
      <c r="DK1" s="263"/>
      <c r="DL1" s="263"/>
      <c r="DM1" s="263"/>
      <c r="DN1" s="263"/>
      <c r="DO1" s="263"/>
      <c r="DP1" s="263"/>
      <c r="DQ1" s="263"/>
      <c r="DR1" s="263"/>
      <c r="DS1" s="263"/>
      <c r="DT1" s="263"/>
      <c r="DU1" s="263"/>
    </row>
    <row r="2" spans="1:125" ht="20" x14ac:dyDescent="0.4">
      <c r="A2"/>
      <c r="B2" s="393" t="s">
        <v>28</v>
      </c>
      <c r="C2" s="392"/>
      <c r="D2" s="450" t="s">
        <v>537</v>
      </c>
      <c r="H2"/>
      <c r="I2" s="263"/>
      <c r="J2" s="263"/>
      <c r="K2" s="263"/>
      <c r="L2" s="263"/>
      <c r="M2" s="263"/>
      <c r="N2" s="263"/>
      <c r="O2" s="263"/>
      <c r="P2" s="263"/>
      <c r="Q2" s="263"/>
      <c r="R2" s="263"/>
      <c r="S2" s="263"/>
      <c r="T2" s="263"/>
      <c r="U2" s="263"/>
      <c r="V2" s="263"/>
      <c r="W2" s="263"/>
      <c r="X2" s="263"/>
      <c r="Y2" s="263"/>
      <c r="Z2" s="263"/>
      <c r="AA2" s="263"/>
      <c r="AB2" s="263"/>
      <c r="AC2" s="263"/>
      <c r="AD2" s="263"/>
      <c r="AE2" s="263"/>
      <c r="AF2" s="263"/>
      <c r="AG2" s="263"/>
      <c r="AH2" s="263"/>
      <c r="AI2" s="263"/>
      <c r="AJ2" s="263"/>
      <c r="AK2" s="263"/>
      <c r="AL2" s="263"/>
      <c r="AM2" s="263"/>
      <c r="AN2" s="263"/>
      <c r="AO2" s="263"/>
      <c r="AP2" s="263"/>
      <c r="AQ2" s="263"/>
      <c r="AR2" s="263"/>
      <c r="AS2" s="263"/>
      <c r="AT2" s="263"/>
      <c r="AU2" s="263"/>
      <c r="AV2" s="263"/>
      <c r="AW2" s="263"/>
      <c r="AX2" s="263"/>
      <c r="AY2" s="263"/>
      <c r="AZ2" s="263"/>
      <c r="BA2" s="263"/>
      <c r="BB2" s="263"/>
      <c r="BC2" s="263"/>
      <c r="BD2" s="263"/>
      <c r="BE2" s="263"/>
      <c r="BF2" s="263"/>
      <c r="BG2" s="263"/>
      <c r="BH2" s="263"/>
      <c r="BI2" s="263"/>
      <c r="BJ2" s="263"/>
      <c r="BK2" s="263"/>
      <c r="BL2" s="263"/>
      <c r="BM2" s="263"/>
      <c r="BN2" s="263"/>
      <c r="BO2" s="263"/>
      <c r="BP2" s="263"/>
      <c r="BQ2" s="263"/>
      <c r="BR2" s="263"/>
      <c r="BS2" s="263"/>
      <c r="BT2" s="263"/>
      <c r="BU2" s="263"/>
      <c r="BV2" s="263"/>
      <c r="BW2" s="263"/>
      <c r="BX2" s="263"/>
      <c r="BY2" s="263"/>
      <c r="BZ2" s="263"/>
      <c r="CA2" s="263"/>
      <c r="CB2" s="263"/>
      <c r="CC2" s="263"/>
      <c r="CD2" s="263"/>
      <c r="CE2" s="263"/>
      <c r="CF2" s="263"/>
      <c r="CG2" s="263"/>
      <c r="CH2" s="263"/>
      <c r="CI2" s="263"/>
      <c r="CJ2" s="263"/>
      <c r="CK2" s="263"/>
      <c r="CL2" s="263"/>
      <c r="CM2" s="263"/>
      <c r="CN2" s="263"/>
      <c r="CO2" s="263"/>
      <c r="CP2" s="263"/>
      <c r="CQ2" s="263"/>
      <c r="CR2" s="263"/>
      <c r="CS2" s="263"/>
      <c r="CT2" s="263"/>
      <c r="CU2" s="263"/>
      <c r="CV2" s="263"/>
      <c r="CW2" s="263"/>
      <c r="CX2" s="263"/>
      <c r="CY2" s="263"/>
      <c r="CZ2" s="263"/>
      <c r="DA2" s="263"/>
      <c r="DB2" s="263"/>
      <c r="DC2" s="263"/>
      <c r="DD2" s="263"/>
      <c r="DE2" s="263"/>
      <c r="DF2" s="263"/>
      <c r="DG2" s="263"/>
      <c r="DH2" s="263"/>
      <c r="DI2" s="263"/>
      <c r="DJ2" s="263"/>
      <c r="DK2" s="263"/>
      <c r="DL2" s="263"/>
      <c r="DM2" s="263"/>
      <c r="DN2" s="263"/>
      <c r="DO2" s="263"/>
      <c r="DP2" s="263"/>
      <c r="DQ2" s="263"/>
      <c r="DR2" s="263"/>
      <c r="DS2" s="263"/>
      <c r="DT2" s="263"/>
      <c r="DU2" s="263"/>
    </row>
    <row r="3" spans="1:125" ht="14" x14ac:dyDescent="0.25">
      <c r="A3"/>
      <c r="B3" s="394" t="s">
        <v>305</v>
      </c>
      <c r="C3" s="392"/>
      <c r="D3" s="392"/>
      <c r="H3"/>
      <c r="I3" s="263"/>
      <c r="J3" s="263"/>
      <c r="K3" s="263"/>
      <c r="L3" s="263"/>
      <c r="M3" s="263"/>
      <c r="N3" s="263"/>
      <c r="O3" s="263"/>
      <c r="P3" s="263"/>
      <c r="Q3" s="263"/>
      <c r="R3" s="263"/>
      <c r="S3" s="263"/>
      <c r="T3" s="263"/>
      <c r="U3" s="263"/>
      <c r="V3" s="263"/>
      <c r="W3" s="263"/>
      <c r="X3" s="263"/>
      <c r="Y3" s="263"/>
      <c r="Z3" s="263"/>
      <c r="AA3" s="263"/>
      <c r="AB3" s="263"/>
      <c r="AC3" s="263"/>
      <c r="AD3" s="263"/>
      <c r="AE3" s="263"/>
      <c r="AF3" s="263"/>
      <c r="AG3" s="263"/>
      <c r="AH3" s="263"/>
      <c r="AI3" s="263"/>
      <c r="AJ3" s="263"/>
      <c r="AK3" s="263"/>
      <c r="AL3" s="263"/>
      <c r="AM3" s="263"/>
      <c r="AN3" s="263"/>
      <c r="AO3" s="263"/>
      <c r="AP3" s="263"/>
      <c r="AQ3" s="263"/>
      <c r="AR3" s="263"/>
      <c r="AS3" s="263"/>
      <c r="AT3" s="263"/>
      <c r="AU3" s="263"/>
      <c r="AV3" s="263"/>
      <c r="AW3" s="263"/>
      <c r="AX3" s="263"/>
      <c r="AY3" s="263"/>
      <c r="AZ3" s="263"/>
      <c r="BA3" s="263"/>
      <c r="BB3" s="263"/>
      <c r="BC3" s="263"/>
      <c r="BD3" s="263"/>
      <c r="BE3" s="263"/>
      <c r="BF3" s="263"/>
      <c r="BG3" s="263"/>
      <c r="BH3" s="263"/>
      <c r="BI3" s="263"/>
      <c r="BJ3" s="263"/>
      <c r="BK3" s="263"/>
      <c r="BL3" s="263"/>
      <c r="BM3" s="263"/>
      <c r="BN3" s="263"/>
      <c r="BO3" s="263"/>
      <c r="BP3" s="263"/>
      <c r="BQ3" s="263"/>
      <c r="BR3" s="263"/>
      <c r="BS3" s="263"/>
      <c r="BT3" s="263"/>
      <c r="BU3" s="263"/>
      <c r="BV3" s="263"/>
      <c r="BW3" s="263"/>
      <c r="BX3" s="263"/>
      <c r="BY3" s="263"/>
      <c r="BZ3" s="263"/>
      <c r="CA3" s="263"/>
      <c r="CB3" s="263"/>
      <c r="CC3" s="263"/>
      <c r="CD3" s="263"/>
      <c r="CE3" s="263"/>
      <c r="CF3" s="263"/>
      <c r="CG3" s="263"/>
      <c r="CH3" s="263"/>
      <c r="CI3" s="263"/>
      <c r="CJ3" s="263"/>
      <c r="CK3" s="263"/>
      <c r="CL3" s="263"/>
      <c r="CM3" s="263"/>
      <c r="CN3" s="263"/>
      <c r="CO3" s="263"/>
      <c r="CP3" s="263"/>
      <c r="CQ3" s="263"/>
      <c r="CR3" s="263"/>
      <c r="CS3" s="263"/>
      <c r="CT3" s="263"/>
      <c r="CU3" s="263"/>
      <c r="CV3" s="263"/>
      <c r="CW3" s="263"/>
      <c r="CX3" s="263"/>
      <c r="CY3" s="263"/>
      <c r="CZ3" s="263"/>
      <c r="DA3" s="263"/>
      <c r="DB3" s="263"/>
      <c r="DC3" s="263"/>
      <c r="DD3" s="263"/>
      <c r="DE3" s="263"/>
      <c r="DF3" s="263"/>
      <c r="DG3" s="263"/>
      <c r="DH3" s="263"/>
      <c r="DI3" s="263"/>
      <c r="DJ3" s="263"/>
      <c r="DK3" s="263"/>
      <c r="DL3" s="263"/>
      <c r="DM3" s="263"/>
      <c r="DN3" s="263"/>
      <c r="DO3" s="263"/>
      <c r="DP3" s="263"/>
      <c r="DQ3" s="263"/>
      <c r="DR3" s="263"/>
      <c r="DS3" s="263"/>
      <c r="DT3" s="263"/>
      <c r="DU3" s="263"/>
    </row>
    <row r="4" spans="1:125" ht="13" x14ac:dyDescent="0.3">
      <c r="A4"/>
      <c r="B4" s="416" t="s">
        <v>306</v>
      </c>
      <c r="C4" s="413" t="s">
        <v>307</v>
      </c>
      <c r="D4" s="417" t="s">
        <v>16</v>
      </c>
      <c r="E4" s="414" t="s">
        <v>17</v>
      </c>
      <c r="F4" s="414" t="s">
        <v>168</v>
      </c>
      <c r="G4" s="415" t="s">
        <v>143</v>
      </c>
      <c r="H4"/>
      <c r="I4" s="263"/>
      <c r="J4" s="263"/>
      <c r="K4" s="263"/>
      <c r="L4" s="263"/>
      <c r="M4" s="263"/>
      <c r="N4" s="263"/>
      <c r="O4" s="263"/>
      <c r="P4" s="263"/>
      <c r="Q4" s="263"/>
      <c r="R4" s="263"/>
      <c r="S4" s="263"/>
      <c r="T4" s="263"/>
      <c r="U4" s="263"/>
      <c r="V4" s="263"/>
      <c r="W4" s="263"/>
      <c r="X4" s="263"/>
      <c r="Y4" s="263"/>
      <c r="Z4" s="263"/>
      <c r="AA4" s="263"/>
      <c r="AB4" s="263"/>
      <c r="AC4" s="263"/>
      <c r="AD4" s="263"/>
      <c r="AE4" s="263"/>
      <c r="AF4" s="263"/>
      <c r="AG4" s="263"/>
      <c r="AH4" s="263"/>
      <c r="AI4" s="263"/>
      <c r="AJ4" s="263"/>
      <c r="AK4" s="263"/>
      <c r="AL4" s="263"/>
      <c r="AM4" s="263"/>
      <c r="AN4" s="263"/>
      <c r="AO4" s="263"/>
      <c r="AP4" s="263"/>
      <c r="AQ4" s="263"/>
      <c r="AR4" s="263"/>
      <c r="AS4" s="263"/>
      <c r="AT4" s="263"/>
      <c r="AU4" s="263"/>
      <c r="AV4" s="263"/>
      <c r="AW4" s="263"/>
      <c r="AX4" s="263"/>
      <c r="AY4" s="263"/>
      <c r="AZ4" s="263"/>
      <c r="BA4" s="263"/>
      <c r="BB4" s="263"/>
      <c r="BC4" s="263"/>
      <c r="BD4" s="263"/>
      <c r="BE4" s="263"/>
      <c r="BF4" s="263"/>
      <c r="BG4" s="263"/>
      <c r="BH4" s="263"/>
      <c r="BI4" s="263"/>
      <c r="BJ4" s="263"/>
      <c r="BK4" s="263"/>
      <c r="BL4" s="263"/>
      <c r="BM4" s="263"/>
      <c r="BN4" s="263"/>
      <c r="BO4" s="263"/>
      <c r="BP4" s="263"/>
      <c r="BQ4" s="263"/>
      <c r="BR4" s="263"/>
      <c r="BS4" s="263"/>
      <c r="BT4" s="263"/>
      <c r="BU4" s="263"/>
      <c r="BV4" s="263"/>
      <c r="BW4" s="263"/>
      <c r="BX4" s="263"/>
      <c r="BY4" s="263"/>
      <c r="BZ4" s="263"/>
      <c r="CA4" s="263"/>
      <c r="CB4" s="263"/>
      <c r="CC4" s="263"/>
      <c r="CD4" s="263"/>
      <c r="CE4" s="263"/>
      <c r="CF4" s="263"/>
      <c r="CG4" s="263"/>
      <c r="CH4" s="263"/>
      <c r="CI4" s="263"/>
      <c r="CJ4" s="263"/>
      <c r="CK4" s="263"/>
      <c r="CL4" s="263"/>
      <c r="CM4" s="263"/>
      <c r="CN4" s="263"/>
      <c r="CO4" s="263"/>
      <c r="CP4" s="263"/>
      <c r="CQ4" s="263"/>
      <c r="CR4" s="263"/>
      <c r="CS4" s="263"/>
      <c r="CT4" s="263"/>
      <c r="CU4" s="263"/>
      <c r="CV4" s="263"/>
      <c r="CW4" s="263"/>
      <c r="CX4" s="263"/>
      <c r="CY4" s="263"/>
      <c r="CZ4" s="263"/>
      <c r="DA4" s="263"/>
      <c r="DB4" s="263"/>
      <c r="DC4" s="263"/>
      <c r="DD4" s="263"/>
      <c r="DE4" s="263"/>
      <c r="DF4" s="263"/>
      <c r="DG4" s="263"/>
      <c r="DH4" s="263"/>
      <c r="DI4" s="263"/>
      <c r="DJ4" s="263"/>
      <c r="DK4" s="263"/>
      <c r="DL4" s="263"/>
      <c r="DM4" s="263"/>
      <c r="DN4" s="263"/>
      <c r="DO4" s="263"/>
      <c r="DP4" s="263"/>
      <c r="DQ4" s="263"/>
      <c r="DR4" s="263"/>
      <c r="DS4" s="263"/>
      <c r="DT4" s="263"/>
      <c r="DU4" s="263"/>
    </row>
    <row r="5" spans="1:125" ht="20.25" customHeight="1" x14ac:dyDescent="0.3">
      <c r="A5"/>
      <c r="B5" s="366" t="s">
        <v>308</v>
      </c>
      <c r="C5" s="374" t="s">
        <v>112</v>
      </c>
      <c r="D5" s="375">
        <f>IF('Charges Data'!L105="","-",'Charges Data'!L105)</f>
        <v>203.88</v>
      </c>
      <c r="E5" s="375">
        <f>IF('Charges Data'!L106="","-",'Charges Data'!L106)</f>
        <v>179.88</v>
      </c>
      <c r="F5" s="375">
        <f>IF('Charges Data'!L107="","-",'Charges Data'!L107)</f>
        <v>203.88</v>
      </c>
      <c r="G5" s="376">
        <f>IF('Charges Data'!L108="","-",'Charges Data'!L108)</f>
        <v>203.88</v>
      </c>
      <c r="H5"/>
      <c r="I5" s="263"/>
      <c r="J5" s="263"/>
      <c r="K5" s="263"/>
      <c r="L5" s="263"/>
      <c r="M5" s="263"/>
      <c r="N5" s="263"/>
      <c r="O5" s="263"/>
      <c r="P5" s="263"/>
      <c r="Q5" s="263"/>
      <c r="R5" s="263"/>
      <c r="S5" s="263"/>
      <c r="T5" s="263"/>
      <c r="U5" s="263"/>
      <c r="V5" s="263"/>
      <c r="W5" s="263"/>
      <c r="X5" s="263"/>
      <c r="Y5" s="263"/>
      <c r="Z5" s="263"/>
      <c r="AA5" s="263"/>
      <c r="AB5" s="263"/>
      <c r="AC5" s="263"/>
      <c r="AD5" s="263"/>
      <c r="AE5" s="263"/>
      <c r="AF5" s="263"/>
      <c r="AG5" s="263"/>
      <c r="AH5" s="263"/>
      <c r="AI5" s="263"/>
      <c r="AJ5" s="263"/>
      <c r="AK5" s="263"/>
      <c r="AL5" s="263"/>
      <c r="AM5" s="263"/>
      <c r="AN5" s="263"/>
      <c r="AO5" s="263"/>
      <c r="AP5" s="263"/>
      <c r="AQ5" s="263"/>
      <c r="AR5" s="263"/>
      <c r="AS5" s="263"/>
      <c r="AT5" s="263"/>
      <c r="AU5" s="263"/>
      <c r="AV5" s="263"/>
      <c r="AW5" s="263"/>
      <c r="AX5" s="263"/>
      <c r="AY5" s="263"/>
      <c r="AZ5" s="263"/>
      <c r="BA5" s="263"/>
      <c r="BB5" s="263"/>
      <c r="BC5" s="263"/>
      <c r="BD5" s="263"/>
      <c r="BE5" s="263"/>
      <c r="BF5" s="263"/>
      <c r="BG5" s="263"/>
      <c r="BH5" s="263"/>
      <c r="BI5" s="263"/>
      <c r="BJ5" s="263"/>
      <c r="BK5" s="263"/>
      <c r="BL5" s="263"/>
      <c r="BM5" s="263"/>
      <c r="BN5" s="263"/>
      <c r="BO5" s="263"/>
      <c r="BP5" s="263"/>
      <c r="BQ5" s="263"/>
      <c r="BR5" s="263"/>
      <c r="BS5" s="263"/>
      <c r="BT5" s="263"/>
      <c r="BU5" s="263"/>
      <c r="BV5" s="263"/>
      <c r="BW5" s="263"/>
      <c r="BX5" s="263"/>
      <c r="BY5" s="263"/>
      <c r="BZ5" s="263"/>
      <c r="CA5" s="263"/>
      <c r="CB5" s="263"/>
      <c r="CC5" s="263"/>
      <c r="CD5" s="263"/>
      <c r="CE5" s="263"/>
      <c r="CF5" s="263"/>
      <c r="CG5" s="263"/>
      <c r="CH5" s="263"/>
      <c r="CI5" s="263"/>
      <c r="CJ5" s="263"/>
      <c r="CK5" s="263"/>
      <c r="CL5" s="263"/>
      <c r="CM5" s="263"/>
      <c r="CN5" s="263"/>
      <c r="CO5" s="263"/>
      <c r="CP5" s="263"/>
      <c r="CQ5" s="263"/>
      <c r="CR5" s="263"/>
      <c r="CS5" s="263"/>
      <c r="CT5" s="263"/>
      <c r="CU5" s="263"/>
      <c r="CV5" s="263"/>
      <c r="CW5" s="263"/>
      <c r="CX5" s="263"/>
      <c r="CY5" s="263"/>
      <c r="CZ5" s="263"/>
      <c r="DA5" s="263"/>
      <c r="DB5" s="263"/>
      <c r="DC5" s="263"/>
      <c r="DD5" s="263"/>
      <c r="DE5" s="263"/>
      <c r="DF5" s="263"/>
      <c r="DG5" s="263"/>
      <c r="DH5" s="263"/>
      <c r="DI5" s="263"/>
      <c r="DJ5" s="263"/>
      <c r="DK5" s="263"/>
      <c r="DL5" s="263"/>
      <c r="DM5" s="263"/>
      <c r="DN5" s="263"/>
      <c r="DO5" s="263"/>
      <c r="DP5" s="263"/>
      <c r="DQ5" s="263"/>
      <c r="DR5" s="263"/>
      <c r="DS5" s="263"/>
      <c r="DT5" s="263"/>
      <c r="DU5" s="263"/>
    </row>
    <row r="6" spans="1:125" ht="20.25" customHeight="1" x14ac:dyDescent="0.25">
      <c r="A6"/>
      <c r="B6" s="369"/>
      <c r="C6" t="s">
        <v>125</v>
      </c>
      <c r="D6" s="367">
        <f>IF('Charges Data'!Y105="","-",'Charges Data'!Y105)</f>
        <v>300</v>
      </c>
      <c r="E6" s="367">
        <f>IF('Charges Data'!Y106="","-",'Charges Data'!Y106)</f>
        <v>210</v>
      </c>
      <c r="F6" s="367">
        <f>IF('Charges Data'!Y107="","-",'Charges Data'!Y107)</f>
        <v>210</v>
      </c>
      <c r="G6" s="368">
        <f>IF('Charges Data'!Y108="","-",'Charges Data'!Y108)</f>
        <v>210</v>
      </c>
      <c r="H6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3"/>
      <c r="AA6" s="263"/>
      <c r="AB6" s="263"/>
      <c r="AC6" s="263"/>
      <c r="AD6" s="263"/>
      <c r="AE6" s="263"/>
      <c r="AF6" s="263"/>
      <c r="AG6" s="263"/>
      <c r="AH6" s="263"/>
      <c r="AI6" s="263"/>
      <c r="AJ6" s="263"/>
      <c r="AK6" s="263"/>
      <c r="AL6" s="263"/>
      <c r="AM6" s="263"/>
      <c r="AN6" s="263"/>
      <c r="AO6" s="263"/>
      <c r="AP6" s="263"/>
      <c r="AQ6" s="263"/>
      <c r="AR6" s="263"/>
      <c r="AS6" s="263"/>
      <c r="AT6" s="263"/>
      <c r="AU6" s="263"/>
      <c r="AV6" s="263"/>
      <c r="AW6" s="263"/>
      <c r="AX6" s="263"/>
      <c r="AY6" s="263"/>
      <c r="AZ6" s="263"/>
      <c r="BA6" s="263"/>
      <c r="BB6" s="263"/>
      <c r="BC6" s="263"/>
      <c r="BD6" s="263"/>
      <c r="BE6" s="263"/>
      <c r="BF6" s="263"/>
      <c r="BG6" s="263"/>
      <c r="BH6" s="263"/>
      <c r="BI6" s="263"/>
      <c r="BJ6" s="263"/>
      <c r="BK6" s="263"/>
      <c r="BL6" s="263"/>
      <c r="BM6" s="263"/>
      <c r="BN6" s="263"/>
      <c r="BO6" s="263"/>
      <c r="BP6" s="263"/>
      <c r="BQ6" s="263"/>
      <c r="BR6" s="263"/>
      <c r="BS6" s="263"/>
      <c r="BT6" s="263"/>
      <c r="BU6" s="263"/>
      <c r="BV6" s="263"/>
      <c r="BW6" s="263"/>
      <c r="BX6" s="263"/>
      <c r="BY6" s="263"/>
      <c r="BZ6" s="263"/>
      <c r="CA6" s="263"/>
      <c r="CB6" s="263"/>
      <c r="CC6" s="263"/>
      <c r="CD6" s="263"/>
      <c r="CE6" s="263"/>
      <c r="CF6" s="263"/>
      <c r="CG6" s="263"/>
      <c r="CH6" s="263"/>
      <c r="CI6" s="263"/>
      <c r="CJ6" s="263"/>
      <c r="CK6" s="263"/>
      <c r="CL6" s="263"/>
      <c r="CM6" s="263"/>
      <c r="CN6" s="263"/>
      <c r="CO6" s="263"/>
      <c r="CP6" s="263"/>
      <c r="CQ6" s="263"/>
      <c r="CR6" s="263"/>
      <c r="CS6" s="263"/>
      <c r="CT6" s="263"/>
      <c r="CU6" s="263"/>
      <c r="CV6" s="263"/>
      <c r="CW6" s="263"/>
      <c r="CX6" s="263"/>
      <c r="CY6" s="263"/>
      <c r="CZ6" s="263"/>
      <c r="DA6" s="263"/>
      <c r="DB6" s="263"/>
      <c r="DC6" s="263"/>
      <c r="DD6" s="263"/>
      <c r="DE6" s="263"/>
      <c r="DF6" s="263"/>
      <c r="DG6" s="263"/>
      <c r="DH6" s="263"/>
      <c r="DI6" s="263"/>
      <c r="DJ6" s="263"/>
      <c r="DK6" s="263"/>
      <c r="DL6" s="263"/>
      <c r="DM6" s="263"/>
      <c r="DN6" s="263"/>
      <c r="DO6" s="263"/>
      <c r="DP6" s="263"/>
      <c r="DQ6" s="263"/>
      <c r="DR6" s="263"/>
      <c r="DS6" s="263"/>
      <c r="DT6" s="263"/>
      <c r="DU6" s="263"/>
    </row>
    <row r="7" spans="1:125" ht="20.25" customHeight="1" x14ac:dyDescent="0.25">
      <c r="A7"/>
      <c r="B7" s="369"/>
      <c r="C7" t="s">
        <v>128</v>
      </c>
      <c r="D7" s="367">
        <f>IF('Charges Data'!AB105="","-",'Charges Data'!AB105)</f>
        <v>346</v>
      </c>
      <c r="E7" s="367">
        <f>IF('Charges Data'!AB106="","-",'Charges Data'!AB106)</f>
        <v>213</v>
      </c>
      <c r="F7" s="395" t="str">
        <f>IF('Charges Data'!AB107="","-",'Charges Data'!AB107)</f>
        <v>-</v>
      </c>
      <c r="G7" s="396" t="str">
        <f>IF('Charges Data'!AB108="","-",'Charges Data'!AB108)</f>
        <v>-</v>
      </c>
      <c r="H7"/>
      <c r="I7" s="263"/>
      <c r="J7" s="263"/>
      <c r="K7" s="263"/>
      <c r="L7" s="263"/>
      <c r="M7" s="263"/>
      <c r="N7" s="263"/>
      <c r="O7" s="263"/>
      <c r="P7" s="263"/>
      <c r="Q7" s="263"/>
      <c r="R7" s="263"/>
      <c r="S7" s="263"/>
      <c r="T7" s="263"/>
      <c r="U7" s="263"/>
      <c r="V7" s="263"/>
      <c r="W7" s="263"/>
      <c r="X7" s="263"/>
      <c r="Y7" s="263"/>
      <c r="Z7" s="263"/>
      <c r="AA7" s="263"/>
      <c r="AB7" s="263"/>
      <c r="AC7" s="263"/>
      <c r="AD7" s="263"/>
      <c r="AE7" s="263"/>
      <c r="AF7" s="263"/>
      <c r="AG7" s="263"/>
      <c r="AH7" s="263"/>
      <c r="AI7" s="263"/>
      <c r="AJ7" s="263"/>
      <c r="AK7" s="263"/>
      <c r="AL7" s="263"/>
      <c r="AM7" s="263"/>
      <c r="AN7" s="263"/>
      <c r="AO7" s="263"/>
      <c r="AP7" s="263"/>
      <c r="AQ7" s="263"/>
      <c r="AR7" s="263"/>
      <c r="AS7" s="263"/>
      <c r="AT7" s="263"/>
      <c r="AU7" s="263"/>
      <c r="AV7" s="263"/>
      <c r="AW7" s="263"/>
      <c r="AX7" s="263"/>
      <c r="AY7" s="263"/>
      <c r="AZ7" s="263"/>
      <c r="BA7" s="263"/>
      <c r="BB7" s="263"/>
      <c r="BC7" s="263"/>
      <c r="BD7" s="263"/>
      <c r="BE7" s="263"/>
      <c r="BF7" s="263"/>
      <c r="BG7" s="263"/>
      <c r="BH7" s="263"/>
      <c r="BI7" s="263"/>
      <c r="BJ7" s="263"/>
      <c r="BK7" s="263"/>
      <c r="BL7" s="263"/>
      <c r="BM7" s="263"/>
      <c r="BN7" s="263"/>
      <c r="BO7" s="263"/>
      <c r="BP7" s="263"/>
      <c r="BQ7" s="263"/>
      <c r="BR7" s="263"/>
      <c r="BS7" s="263"/>
      <c r="BT7" s="263"/>
      <c r="BU7" s="263"/>
      <c r="BV7" s="263"/>
      <c r="BW7" s="263"/>
      <c r="BX7" s="263"/>
      <c r="BY7" s="263"/>
      <c r="BZ7" s="263"/>
      <c r="CA7" s="263"/>
      <c r="CB7" s="263"/>
      <c r="CC7" s="263"/>
      <c r="CD7" s="263"/>
      <c r="CE7" s="263"/>
      <c r="CF7" s="263"/>
      <c r="CG7" s="263"/>
      <c r="CH7" s="263"/>
      <c r="CI7" s="263"/>
      <c r="CJ7" s="263"/>
      <c r="CK7" s="263"/>
      <c r="CL7" s="263"/>
      <c r="CM7" s="263"/>
      <c r="CN7" s="263"/>
      <c r="CO7" s="263"/>
      <c r="CP7" s="263"/>
      <c r="CQ7" s="263"/>
      <c r="CR7" s="263"/>
      <c r="CS7" s="263"/>
      <c r="CT7" s="263"/>
      <c r="CU7" s="263"/>
      <c r="CV7" s="263"/>
      <c r="CW7" s="263"/>
      <c r="CX7" s="263"/>
      <c r="CY7" s="263"/>
      <c r="CZ7" s="263"/>
      <c r="DA7" s="263"/>
      <c r="DB7" s="263"/>
      <c r="DC7" s="263"/>
      <c r="DD7" s="263"/>
      <c r="DE7" s="263"/>
      <c r="DF7" s="263"/>
      <c r="DG7" s="263"/>
      <c r="DH7" s="263"/>
      <c r="DI7" s="263"/>
      <c r="DJ7" s="263"/>
      <c r="DK7" s="263"/>
      <c r="DL7" s="263"/>
      <c r="DM7" s="263"/>
      <c r="DN7" s="263"/>
      <c r="DO7" s="263"/>
      <c r="DP7" s="263"/>
      <c r="DQ7" s="263"/>
      <c r="DR7" s="263"/>
      <c r="DS7" s="263"/>
      <c r="DT7" s="263"/>
      <c r="DU7" s="263"/>
    </row>
    <row r="8" spans="1:125" ht="20.25" customHeight="1" x14ac:dyDescent="0.25">
      <c r="A8"/>
      <c r="B8" s="369"/>
      <c r="C8" t="s">
        <v>131</v>
      </c>
      <c r="D8" s="395" t="str">
        <f>IF('Charges Data'!AE105="","-",'Charges Data'!AE105)</f>
        <v>-</v>
      </c>
      <c r="E8" s="367">
        <f>IF('Charges Data'!AE106="","-",'Charges Data'!AE106)</f>
        <v>190</v>
      </c>
      <c r="F8" s="367">
        <f>IF('Charges Data'!AE107="","-",'Charges Data'!AE107)</f>
        <v>60</v>
      </c>
      <c r="G8" s="396" t="str">
        <f>IF('Charges Data'!AE108="","-",'Charges Data'!AE108)</f>
        <v>-</v>
      </c>
      <c r="H8"/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3"/>
      <c r="AA8" s="263"/>
      <c r="AB8" s="263"/>
      <c r="AC8" s="263"/>
      <c r="AD8" s="263"/>
      <c r="AE8" s="263"/>
      <c r="AF8" s="263"/>
      <c r="AG8" s="263"/>
      <c r="AH8" s="263"/>
      <c r="AI8" s="263"/>
      <c r="AJ8" s="263"/>
      <c r="AK8" s="263"/>
      <c r="AL8" s="263"/>
      <c r="AM8" s="263"/>
      <c r="AN8" s="263"/>
      <c r="AO8" s="263"/>
      <c r="AP8" s="263"/>
      <c r="AQ8" s="263"/>
      <c r="AR8" s="263"/>
      <c r="AS8" s="263"/>
      <c r="AT8" s="263"/>
      <c r="AU8" s="263"/>
      <c r="AV8" s="263"/>
      <c r="AW8" s="263"/>
      <c r="AX8" s="263"/>
      <c r="AY8" s="263"/>
      <c r="AZ8" s="263"/>
      <c r="BA8" s="263"/>
      <c r="BB8" s="263"/>
      <c r="BC8" s="263"/>
      <c r="BD8" s="263"/>
      <c r="BE8" s="263"/>
      <c r="BF8" s="263"/>
      <c r="BG8" s="263"/>
      <c r="BH8" s="263"/>
      <c r="BI8" s="263"/>
      <c r="BJ8" s="263"/>
      <c r="BK8" s="263"/>
      <c r="BL8" s="263"/>
      <c r="BM8" s="263"/>
      <c r="BN8" s="263"/>
      <c r="BO8" s="263"/>
      <c r="BP8" s="263"/>
      <c r="BQ8" s="263"/>
      <c r="BR8" s="263"/>
      <c r="BS8" s="263"/>
      <c r="BT8" s="263"/>
      <c r="BU8" s="263"/>
      <c r="BV8" s="263"/>
      <c r="BW8" s="263"/>
      <c r="BX8" s="263"/>
      <c r="BY8" s="263"/>
      <c r="BZ8" s="263"/>
      <c r="CA8" s="263"/>
      <c r="CB8" s="263"/>
      <c r="CC8" s="263"/>
      <c r="CD8" s="263"/>
      <c r="CE8" s="263"/>
      <c r="CF8" s="263"/>
      <c r="CG8" s="263"/>
      <c r="CH8" s="263"/>
      <c r="CI8" s="263"/>
      <c r="CJ8" s="263"/>
      <c r="CK8" s="263"/>
      <c r="CL8" s="263"/>
      <c r="CM8" s="263"/>
      <c r="CN8" s="263"/>
      <c r="CO8" s="263"/>
      <c r="CP8" s="263"/>
      <c r="CQ8" s="263"/>
      <c r="CR8" s="263"/>
      <c r="CS8" s="263"/>
      <c r="CT8" s="263"/>
      <c r="CU8" s="263"/>
      <c r="CV8" s="263"/>
      <c r="CW8" s="263"/>
      <c r="CX8" s="263"/>
      <c r="CY8" s="263"/>
      <c r="CZ8" s="263"/>
      <c r="DA8" s="263"/>
      <c r="DB8" s="263"/>
      <c r="DC8" s="263"/>
      <c r="DD8" s="263"/>
      <c r="DE8" s="263"/>
      <c r="DF8" s="263"/>
      <c r="DG8" s="263"/>
      <c r="DH8" s="263"/>
      <c r="DI8" s="263"/>
      <c r="DJ8" s="263"/>
      <c r="DK8" s="263"/>
      <c r="DL8" s="263"/>
      <c r="DM8" s="263"/>
      <c r="DN8" s="263"/>
      <c r="DO8" s="263"/>
      <c r="DP8" s="263"/>
      <c r="DQ8" s="263"/>
      <c r="DR8" s="263"/>
      <c r="DS8" s="263"/>
      <c r="DT8" s="263"/>
      <c r="DU8" s="263"/>
    </row>
    <row r="9" spans="1:125" ht="20.25" customHeight="1" x14ac:dyDescent="0.25">
      <c r="A9"/>
      <c r="B9" s="369"/>
      <c r="C9" t="s">
        <v>132</v>
      </c>
      <c r="D9" s="367">
        <f>IF('Charges Data'!AF105="","-",'Charges Data'!AF105)</f>
        <v>330</v>
      </c>
      <c r="E9" s="395" t="str">
        <f>IF('Charges Data'!AF106="","-",'Charges Data'!AF106)</f>
        <v>-</v>
      </c>
      <c r="F9" s="367">
        <f>IF('Charges Data'!AF107="","-",'Charges Data'!AF107)</f>
        <v>330</v>
      </c>
      <c r="G9" s="368">
        <f>IF('Charges Data'!AF108="","-",'Charges Data'!AF108)</f>
        <v>330</v>
      </c>
      <c r="H9"/>
      <c r="I9" s="263"/>
      <c r="J9" s="263"/>
      <c r="K9" s="263"/>
      <c r="L9" s="263"/>
      <c r="M9" s="263"/>
      <c r="N9" s="263"/>
      <c r="O9" s="263"/>
      <c r="P9" s="263"/>
      <c r="Q9" s="263"/>
      <c r="R9" s="263"/>
      <c r="S9" s="263"/>
      <c r="T9" s="263"/>
      <c r="U9" s="263"/>
      <c r="V9" s="263"/>
      <c r="W9" s="263"/>
      <c r="X9" s="263"/>
      <c r="Y9" s="263"/>
      <c r="Z9" s="263"/>
      <c r="AA9" s="263"/>
      <c r="AB9" s="263"/>
      <c r="AC9" s="263"/>
      <c r="AD9" s="263"/>
      <c r="AE9" s="263"/>
      <c r="AF9" s="263"/>
      <c r="AG9" s="263"/>
      <c r="AH9" s="263"/>
      <c r="AI9" s="263"/>
      <c r="AJ9" s="263"/>
      <c r="AK9" s="263"/>
      <c r="AL9" s="263"/>
      <c r="AM9" s="263"/>
      <c r="AN9" s="263"/>
      <c r="AO9" s="263"/>
      <c r="AP9" s="263"/>
      <c r="AQ9" s="263"/>
      <c r="AR9" s="263"/>
      <c r="AS9" s="263"/>
      <c r="AT9" s="263"/>
      <c r="AU9" s="263"/>
      <c r="AV9" s="263"/>
      <c r="AW9" s="263"/>
      <c r="AX9" s="263"/>
      <c r="AY9" s="263"/>
      <c r="AZ9" s="263"/>
      <c r="BA9" s="263"/>
      <c r="BB9" s="263"/>
      <c r="BC9" s="263"/>
      <c r="BD9" s="263"/>
      <c r="BE9" s="263"/>
      <c r="BF9" s="263"/>
      <c r="BG9" s="263"/>
      <c r="BH9" s="263"/>
      <c r="BI9" s="263"/>
      <c r="BJ9" s="263"/>
      <c r="BK9" s="263"/>
      <c r="BL9" s="263"/>
      <c r="BM9" s="263"/>
      <c r="BN9" s="263"/>
      <c r="BO9" s="263"/>
      <c r="BP9" s="263"/>
      <c r="BQ9" s="263"/>
      <c r="BR9" s="263"/>
      <c r="BS9" s="263"/>
      <c r="BT9" s="263"/>
      <c r="BU9" s="263"/>
      <c r="BV9" s="263"/>
      <c r="BW9" s="263"/>
      <c r="BX9" s="263"/>
      <c r="BY9" s="263"/>
      <c r="BZ9" s="263"/>
      <c r="CA9" s="263"/>
      <c r="CB9" s="263"/>
      <c r="CC9" s="263"/>
      <c r="CD9" s="263"/>
      <c r="CE9" s="263"/>
      <c r="CF9" s="263"/>
      <c r="CG9" s="263"/>
      <c r="CH9" s="263"/>
      <c r="CI9" s="263"/>
      <c r="CJ9" s="263"/>
      <c r="CK9" s="263"/>
      <c r="CL9" s="263"/>
      <c r="CM9" s="263"/>
      <c r="CN9" s="263"/>
      <c r="CO9" s="263"/>
      <c r="CP9" s="263"/>
      <c r="CQ9" s="263"/>
      <c r="CR9" s="263"/>
      <c r="CS9" s="263"/>
      <c r="CT9" s="263"/>
      <c r="CU9" s="263"/>
      <c r="CV9" s="263"/>
      <c r="CW9" s="263"/>
      <c r="CX9" s="263"/>
      <c r="CY9" s="263"/>
      <c r="CZ9" s="263"/>
      <c r="DA9" s="263"/>
      <c r="DB9" s="263"/>
      <c r="DC9" s="263"/>
      <c r="DD9" s="263"/>
      <c r="DE9" s="263"/>
      <c r="DF9" s="263"/>
      <c r="DG9" s="263"/>
      <c r="DH9" s="263"/>
      <c r="DI9" s="263"/>
      <c r="DJ9" s="263"/>
      <c r="DK9" s="263"/>
      <c r="DL9" s="263"/>
      <c r="DM9" s="263"/>
      <c r="DN9" s="263"/>
      <c r="DO9" s="263"/>
      <c r="DP9" s="263"/>
      <c r="DQ9" s="263"/>
      <c r="DR9" s="263"/>
      <c r="DS9" s="263"/>
      <c r="DT9" s="263"/>
      <c r="DU9" s="263"/>
    </row>
    <row r="10" spans="1:125" ht="20.25" customHeight="1" x14ac:dyDescent="0.25">
      <c r="A10"/>
      <c r="B10" s="370"/>
      <c r="C10" s="371" t="s">
        <v>136</v>
      </c>
      <c r="D10" s="372">
        <f>IF('Charges Data'!AJ105="","-",'Charges Data'!AJ105)</f>
        <v>250</v>
      </c>
      <c r="E10" s="372">
        <f>IF('Charges Data'!AJ106="","-",'Charges Data'!AJ106)</f>
        <v>150</v>
      </c>
      <c r="F10" s="372">
        <f>IF('Charges Data'!AJ107="","-",'Charges Data'!AJ107)</f>
        <v>250</v>
      </c>
      <c r="G10" s="373">
        <f>IF('Charges Data'!AJ108="","-",'Charges Data'!AJ108)</f>
        <v>250</v>
      </c>
      <c r="H10"/>
      <c r="I10" s="263"/>
      <c r="J10" s="263"/>
      <c r="K10" s="263"/>
      <c r="L10" s="263"/>
      <c r="M10" s="263"/>
      <c r="N10" s="263"/>
      <c r="O10" s="263"/>
      <c r="P10" s="263"/>
      <c r="Q10" s="263"/>
      <c r="R10" s="263"/>
      <c r="S10" s="263"/>
      <c r="T10" s="263"/>
      <c r="U10" s="263"/>
      <c r="V10" s="263"/>
      <c r="W10" s="263"/>
      <c r="X10" s="263"/>
      <c r="Y10" s="263"/>
      <c r="Z10" s="263"/>
      <c r="AA10" s="263"/>
      <c r="AB10" s="263"/>
      <c r="AC10" s="263"/>
      <c r="AD10" s="263"/>
      <c r="AE10" s="263"/>
      <c r="AF10" s="263"/>
      <c r="AG10" s="263"/>
      <c r="AH10" s="263"/>
      <c r="AI10" s="263"/>
      <c r="AJ10" s="263"/>
      <c r="AK10" s="263"/>
      <c r="AL10" s="263"/>
      <c r="AM10" s="263"/>
      <c r="AN10" s="263"/>
      <c r="AO10" s="263"/>
      <c r="AP10" s="263"/>
      <c r="AQ10" s="263"/>
      <c r="AR10" s="263"/>
      <c r="AS10" s="263"/>
      <c r="AT10" s="263"/>
      <c r="AU10" s="263"/>
      <c r="AV10" s="263"/>
      <c r="AW10" s="263"/>
      <c r="AX10" s="263"/>
      <c r="AY10" s="263"/>
      <c r="AZ10" s="263"/>
      <c r="BA10" s="263"/>
      <c r="BB10" s="263"/>
      <c r="BC10" s="263"/>
      <c r="BD10" s="263"/>
      <c r="BE10" s="263"/>
      <c r="BF10" s="263"/>
      <c r="BG10" s="263"/>
      <c r="BH10" s="263"/>
      <c r="BI10" s="263"/>
      <c r="BJ10" s="263"/>
      <c r="BK10" s="263"/>
      <c r="BL10" s="263"/>
      <c r="BM10" s="263"/>
      <c r="BN10" s="263"/>
      <c r="BO10" s="263"/>
      <c r="BP10" s="263"/>
      <c r="BQ10" s="263"/>
      <c r="BR10" s="263"/>
      <c r="BS10" s="263"/>
      <c r="BT10" s="263"/>
      <c r="BU10" s="263"/>
      <c r="BV10" s="263"/>
      <c r="BW10" s="263"/>
      <c r="BX10" s="263"/>
      <c r="BY10" s="263"/>
      <c r="BZ10" s="263"/>
      <c r="CA10" s="263"/>
      <c r="CB10" s="263"/>
      <c r="CC10" s="263"/>
      <c r="CD10" s="263"/>
      <c r="CE10" s="263"/>
      <c r="CF10" s="263"/>
      <c r="CG10" s="263"/>
      <c r="CH10" s="263"/>
      <c r="CI10" s="263"/>
      <c r="CJ10" s="263"/>
      <c r="CK10" s="263"/>
      <c r="CL10" s="263"/>
      <c r="CM10" s="263"/>
      <c r="CN10" s="263"/>
      <c r="CO10" s="263"/>
      <c r="CP10" s="263"/>
      <c r="CQ10" s="263"/>
      <c r="CR10" s="263"/>
      <c r="CS10" s="263"/>
      <c r="CT10" s="263"/>
      <c r="CU10" s="263"/>
      <c r="CV10" s="263"/>
      <c r="CW10" s="263"/>
      <c r="CX10" s="263"/>
      <c r="CY10" s="263"/>
      <c r="CZ10" s="263"/>
      <c r="DA10" s="263"/>
      <c r="DB10" s="263"/>
      <c r="DC10" s="263"/>
      <c r="DD10" s="263"/>
      <c r="DE10" s="263"/>
      <c r="DF10" s="263"/>
      <c r="DG10" s="263"/>
      <c r="DH10" s="263"/>
      <c r="DI10" s="263"/>
      <c r="DJ10" s="263"/>
      <c r="DK10" s="263"/>
      <c r="DL10" s="263"/>
      <c r="DM10" s="263"/>
      <c r="DN10" s="263"/>
      <c r="DO10" s="263"/>
      <c r="DP10" s="263"/>
      <c r="DQ10" s="263"/>
      <c r="DR10" s="263"/>
      <c r="DS10" s="263"/>
      <c r="DT10" s="263"/>
      <c r="DU10" s="263"/>
    </row>
    <row r="11" spans="1:125" ht="20.25" customHeight="1" x14ac:dyDescent="0.3">
      <c r="A11"/>
      <c r="B11" s="378" t="s">
        <v>298</v>
      </c>
      <c r="C11" s="379" t="s">
        <v>114</v>
      </c>
      <c r="D11" s="380">
        <f>IF('Charges Data'!N129="","-",'Charges Data'!N129)</f>
        <v>366</v>
      </c>
      <c r="E11" s="400" t="str">
        <f>IF('Charges Data'!N130="","-",'Charges Data'!N130)</f>
        <v>-</v>
      </c>
      <c r="F11" s="400" t="str">
        <f>IF('Charges Data'!N131="","-",'Charges Data'!N131)</f>
        <v>-</v>
      </c>
      <c r="G11" s="399" t="str">
        <f>IF('Charges Data'!N132="","-",'Charges Data'!N132)</f>
        <v>-</v>
      </c>
      <c r="H11"/>
      <c r="I11" s="263"/>
      <c r="J11" s="263"/>
      <c r="K11" s="263"/>
      <c r="L11" s="263"/>
      <c r="M11" s="263"/>
      <c r="N11" s="263"/>
      <c r="O11" s="263"/>
      <c r="P11" s="263"/>
      <c r="Q11" s="263"/>
      <c r="R11" s="263"/>
      <c r="S11" s="263"/>
      <c r="T11" s="263"/>
      <c r="U11" s="263"/>
      <c r="V11" s="263"/>
      <c r="W11" s="263"/>
      <c r="X11" s="263"/>
      <c r="Y11" s="263"/>
      <c r="Z11" s="263"/>
      <c r="AA11" s="263"/>
      <c r="AB11" s="263"/>
      <c r="AC11" s="263"/>
      <c r="AD11" s="263"/>
      <c r="AE11" s="263"/>
      <c r="AF11" s="263"/>
      <c r="AG11" s="263"/>
      <c r="AH11" s="263"/>
      <c r="AI11" s="263"/>
      <c r="AJ11" s="263"/>
      <c r="AK11" s="263"/>
      <c r="AL11" s="263"/>
      <c r="AM11" s="263"/>
      <c r="AN11" s="263"/>
      <c r="AO11" s="263"/>
      <c r="AP11" s="263"/>
      <c r="AQ11" s="263"/>
      <c r="AR11" s="263"/>
      <c r="AS11" s="263"/>
      <c r="AT11" s="263"/>
      <c r="AU11" s="263"/>
      <c r="AV11" s="263"/>
      <c r="AW11" s="263"/>
      <c r="AX11" s="263"/>
      <c r="AY11" s="263"/>
      <c r="AZ11" s="263"/>
      <c r="BA11" s="263"/>
      <c r="BB11" s="263"/>
      <c r="BC11" s="263"/>
      <c r="BD11" s="263"/>
      <c r="BE11" s="263"/>
      <c r="BF11" s="263"/>
      <c r="BG11" s="263"/>
      <c r="BH11" s="263"/>
      <c r="BI11" s="263"/>
      <c r="BJ11" s="263"/>
      <c r="BK11" s="263"/>
      <c r="BL11" s="263"/>
      <c r="BM11" s="263"/>
      <c r="BN11" s="263"/>
      <c r="BO11" s="263"/>
      <c r="BP11" s="263"/>
      <c r="BQ11" s="263"/>
      <c r="BR11" s="263"/>
      <c r="BS11" s="263"/>
      <c r="BT11" s="263"/>
      <c r="BU11" s="263"/>
      <c r="BV11" s="263"/>
      <c r="BW11" s="263"/>
      <c r="BX11" s="263"/>
      <c r="BY11" s="263"/>
      <c r="BZ11" s="263"/>
      <c r="CA11" s="263"/>
      <c r="CB11" s="263"/>
      <c r="CC11" s="263"/>
      <c r="CD11" s="263"/>
      <c r="CE11" s="263"/>
      <c r="CF11" s="263"/>
      <c r="CG11" s="263"/>
      <c r="CH11" s="263"/>
      <c r="CI11" s="263"/>
      <c r="CJ11" s="263"/>
      <c r="CK11" s="263"/>
      <c r="CL11" s="263"/>
      <c r="CM11" s="263"/>
      <c r="CN11" s="263"/>
      <c r="CO11" s="263"/>
      <c r="CP11" s="263"/>
      <c r="CQ11" s="263"/>
      <c r="CR11" s="263"/>
      <c r="CS11" s="263"/>
      <c r="CT11" s="263"/>
      <c r="CU11" s="263"/>
      <c r="CV11" s="263"/>
      <c r="CW11" s="263"/>
      <c r="CX11" s="263"/>
      <c r="CY11" s="263"/>
      <c r="CZ11" s="263"/>
      <c r="DA11" s="263"/>
      <c r="DB11" s="263"/>
      <c r="DC11" s="263"/>
      <c r="DD11" s="263"/>
      <c r="DE11" s="263"/>
      <c r="DF11" s="263"/>
      <c r="DG11" s="263"/>
      <c r="DH11" s="263"/>
      <c r="DI11" s="263"/>
      <c r="DJ11" s="263"/>
      <c r="DK11" s="263"/>
      <c r="DL11" s="263"/>
      <c r="DM11" s="263"/>
      <c r="DN11" s="263"/>
      <c r="DO11" s="263"/>
      <c r="DP11" s="263"/>
      <c r="DQ11" s="263"/>
      <c r="DR11" s="263"/>
      <c r="DS11" s="263"/>
      <c r="DT11" s="263"/>
      <c r="DU11" s="263"/>
    </row>
    <row r="12" spans="1:125" ht="20.25" customHeight="1" x14ac:dyDescent="0.25">
      <c r="A12"/>
      <c r="B12" s="382"/>
      <c r="C12" s="383" t="s">
        <v>117</v>
      </c>
      <c r="D12" s="384">
        <f>IF('Charges Data'!Q129="","-",'Charges Data'!Q129)</f>
        <v>348</v>
      </c>
      <c r="E12" s="384">
        <f>IF('Charges Data'!Q130="","-",'Charges Data'!Q130)</f>
        <v>216</v>
      </c>
      <c r="F12" s="397" t="str">
        <f>IF('Charges Data'!Q131="","-",'Charges Data'!Q131)</f>
        <v>-</v>
      </c>
      <c r="G12" s="385">
        <f>IF('Charges Data'!Q132="","-",'Charges Data'!Q132)</f>
        <v>240</v>
      </c>
      <c r="H12"/>
      <c r="I12" s="263"/>
      <c r="J12" s="263"/>
      <c r="K12" s="263"/>
      <c r="L12" s="263"/>
      <c r="M12" s="263"/>
      <c r="N12" s="263"/>
      <c r="O12" s="263"/>
      <c r="P12" s="263"/>
      <c r="Q12" s="263"/>
      <c r="R12" s="263"/>
      <c r="S12" s="263"/>
      <c r="T12" s="263"/>
      <c r="U12" s="263"/>
      <c r="V12" s="263"/>
      <c r="W12" s="263"/>
      <c r="X12" s="263"/>
      <c r="Y12" s="263"/>
      <c r="Z12" s="263"/>
      <c r="AA12" s="263"/>
      <c r="AB12" s="263"/>
      <c r="AC12" s="263"/>
      <c r="AD12" s="263"/>
      <c r="AE12" s="263"/>
      <c r="AF12" s="263"/>
      <c r="AG12" s="263"/>
      <c r="AH12" s="263"/>
      <c r="AI12" s="263"/>
      <c r="AJ12" s="263"/>
      <c r="AK12" s="263"/>
      <c r="AL12" s="263"/>
      <c r="AM12" s="263"/>
      <c r="AN12" s="263"/>
      <c r="AO12" s="263"/>
      <c r="AP12" s="263"/>
      <c r="AQ12" s="263"/>
      <c r="AR12" s="263"/>
      <c r="AS12" s="263"/>
      <c r="AT12" s="263"/>
      <c r="AU12" s="263"/>
      <c r="AV12" s="263"/>
      <c r="AW12" s="263"/>
      <c r="AX12" s="263"/>
      <c r="AY12" s="263"/>
      <c r="AZ12" s="263"/>
      <c r="BA12" s="263"/>
      <c r="BB12" s="263"/>
      <c r="BC12" s="263"/>
      <c r="BD12" s="263"/>
      <c r="BE12" s="263"/>
      <c r="BF12" s="263"/>
      <c r="BG12" s="263"/>
      <c r="BH12" s="263"/>
      <c r="BI12" s="263"/>
      <c r="BJ12" s="263"/>
      <c r="BK12" s="263"/>
      <c r="BL12" s="263"/>
      <c r="BM12" s="263"/>
      <c r="BN12" s="263"/>
      <c r="BO12" s="263"/>
      <c r="BP12" s="263"/>
      <c r="BQ12" s="263"/>
      <c r="BR12" s="263"/>
      <c r="BS12" s="263"/>
      <c r="BT12" s="263"/>
      <c r="BU12" s="263"/>
      <c r="BV12" s="263"/>
      <c r="BW12" s="263"/>
      <c r="BX12" s="263"/>
      <c r="BY12" s="263"/>
      <c r="BZ12" s="263"/>
      <c r="CA12" s="263"/>
      <c r="CB12" s="263"/>
      <c r="CC12" s="263"/>
      <c r="CD12" s="263"/>
      <c r="CE12" s="263"/>
      <c r="CF12" s="263"/>
      <c r="CG12" s="263"/>
      <c r="CH12" s="263"/>
      <c r="CI12" s="263"/>
      <c r="CJ12" s="263"/>
      <c r="CK12" s="263"/>
      <c r="CL12" s="263"/>
      <c r="CM12" s="263"/>
      <c r="CN12" s="263"/>
      <c r="CO12" s="263"/>
      <c r="CP12" s="263"/>
      <c r="CQ12" s="263"/>
      <c r="CR12" s="263"/>
      <c r="CS12" s="263"/>
      <c r="CT12" s="263"/>
      <c r="CU12" s="263"/>
      <c r="CV12" s="263"/>
      <c r="CW12" s="263"/>
      <c r="CX12" s="263"/>
      <c r="CY12" s="263"/>
      <c r="CZ12" s="263"/>
      <c r="DA12" s="263"/>
      <c r="DB12" s="263"/>
      <c r="DC12" s="263"/>
      <c r="DD12" s="263"/>
      <c r="DE12" s="263"/>
      <c r="DF12" s="263"/>
      <c r="DG12" s="263"/>
      <c r="DH12" s="263"/>
      <c r="DI12" s="263"/>
      <c r="DJ12" s="263"/>
      <c r="DK12" s="263"/>
      <c r="DL12" s="263"/>
      <c r="DM12" s="263"/>
      <c r="DN12" s="263"/>
      <c r="DO12" s="263"/>
      <c r="DP12" s="263"/>
      <c r="DQ12" s="263"/>
      <c r="DR12" s="263"/>
      <c r="DS12" s="263"/>
      <c r="DT12" s="263"/>
      <c r="DU12" s="263"/>
    </row>
    <row r="13" spans="1:125" ht="20.25" customHeight="1" x14ac:dyDescent="0.25">
      <c r="A13"/>
      <c r="B13" s="382"/>
      <c r="C13" s="383" t="s">
        <v>125</v>
      </c>
      <c r="D13" s="384">
        <f>IF('Charges Data'!Y129="","-",'Charges Data'!Y129)</f>
        <v>300</v>
      </c>
      <c r="E13" s="384">
        <f>IF('Charges Data'!Y130="","-",'Charges Data'!Y130)</f>
        <v>210</v>
      </c>
      <c r="F13" s="384">
        <f>IF('Charges Data'!Y131="","-",'Charges Data'!Y131)</f>
        <v>210</v>
      </c>
      <c r="G13" s="385">
        <f>IF('Charges Data'!Y132="","-",'Charges Data'!Y132)</f>
        <v>210</v>
      </c>
      <c r="H13"/>
      <c r="I13" s="263"/>
      <c r="J13" s="263"/>
      <c r="K13" s="263"/>
      <c r="L13" s="263"/>
      <c r="M13" s="263"/>
      <c r="N13" s="263"/>
      <c r="O13" s="263"/>
      <c r="P13" s="263"/>
      <c r="Q13" s="263"/>
      <c r="R13" s="263"/>
      <c r="S13" s="263"/>
      <c r="T13" s="263"/>
      <c r="U13" s="263"/>
      <c r="V13" s="263"/>
      <c r="W13" s="263"/>
      <c r="X13" s="263"/>
      <c r="Y13" s="263"/>
      <c r="Z13" s="263"/>
      <c r="AA13" s="263"/>
      <c r="AB13" s="263"/>
      <c r="AC13" s="263"/>
      <c r="AD13" s="263"/>
      <c r="AE13" s="263"/>
      <c r="AF13" s="263"/>
      <c r="AG13" s="263"/>
      <c r="AH13" s="263"/>
      <c r="AI13" s="263"/>
      <c r="AJ13" s="263"/>
      <c r="AK13" s="263"/>
      <c r="AL13" s="263"/>
      <c r="AM13" s="263"/>
      <c r="AN13" s="263"/>
      <c r="AO13" s="263"/>
      <c r="AP13" s="263"/>
      <c r="AQ13" s="263"/>
      <c r="AR13" s="263"/>
      <c r="AS13" s="263"/>
      <c r="AT13" s="263"/>
      <c r="AU13" s="263"/>
      <c r="AV13" s="263"/>
      <c r="AW13" s="263"/>
      <c r="AX13" s="263"/>
      <c r="AY13" s="263"/>
      <c r="AZ13" s="263"/>
      <c r="BA13" s="263"/>
      <c r="BB13" s="263"/>
      <c r="BC13" s="263"/>
      <c r="BD13" s="263"/>
      <c r="BE13" s="263"/>
      <c r="BF13" s="263"/>
      <c r="BG13" s="263"/>
      <c r="BH13" s="263"/>
      <c r="BI13" s="263"/>
      <c r="BJ13" s="263"/>
      <c r="BK13" s="263"/>
      <c r="BL13" s="263"/>
      <c r="BM13" s="263"/>
      <c r="BN13" s="263"/>
      <c r="BO13" s="263"/>
      <c r="BP13" s="263"/>
      <c r="BQ13" s="263"/>
      <c r="BR13" s="263"/>
      <c r="BS13" s="263"/>
      <c r="BT13" s="263"/>
      <c r="BU13" s="263"/>
      <c r="BV13" s="263"/>
      <c r="BW13" s="263"/>
      <c r="BX13" s="263"/>
      <c r="BY13" s="263"/>
      <c r="BZ13" s="263"/>
      <c r="CA13" s="263"/>
      <c r="CB13" s="263"/>
      <c r="CC13" s="263"/>
      <c r="CD13" s="263"/>
      <c r="CE13" s="263"/>
      <c r="CF13" s="263"/>
      <c r="CG13" s="263"/>
      <c r="CH13" s="263"/>
      <c r="CI13" s="263"/>
      <c r="CJ13" s="263"/>
      <c r="CK13" s="263"/>
      <c r="CL13" s="263"/>
      <c r="CM13" s="263"/>
      <c r="CN13" s="263"/>
      <c r="CO13" s="263"/>
      <c r="CP13" s="263"/>
      <c r="CQ13" s="263"/>
      <c r="CR13" s="263"/>
      <c r="CS13" s="263"/>
      <c r="CT13" s="263"/>
      <c r="CU13" s="263"/>
      <c r="CV13" s="263"/>
      <c r="CW13" s="263"/>
      <c r="CX13" s="263"/>
      <c r="CY13" s="263"/>
      <c r="CZ13" s="263"/>
      <c r="DA13" s="263"/>
      <c r="DB13" s="263"/>
      <c r="DC13" s="263"/>
      <c r="DD13" s="263"/>
      <c r="DE13" s="263"/>
      <c r="DF13" s="263"/>
      <c r="DG13" s="263"/>
      <c r="DH13" s="263"/>
      <c r="DI13" s="263"/>
      <c r="DJ13" s="263"/>
      <c r="DK13" s="263"/>
      <c r="DL13" s="263"/>
      <c r="DM13" s="263"/>
      <c r="DN13" s="263"/>
      <c r="DO13" s="263"/>
      <c r="DP13" s="263"/>
      <c r="DQ13" s="263"/>
      <c r="DR13" s="263"/>
      <c r="DS13" s="263"/>
      <c r="DT13" s="263"/>
      <c r="DU13" s="263"/>
    </row>
    <row r="14" spans="1:125" ht="20.25" customHeight="1" x14ac:dyDescent="0.25">
      <c r="A14"/>
      <c r="B14" s="382"/>
      <c r="C14" s="383" t="s">
        <v>130</v>
      </c>
      <c r="D14" s="384">
        <f>IF('Charges Data'!AD129="","-",'Charges Data'!AD129)</f>
        <v>320</v>
      </c>
      <c r="E14" s="384">
        <f>IF('Charges Data'!AD130="","-",'Charges Data'!AD130)</f>
        <v>203</v>
      </c>
      <c r="F14" s="384">
        <f>IF('Charges Data'!AD131="","-",'Charges Data'!AD131)</f>
        <v>203</v>
      </c>
      <c r="G14" s="385">
        <f>IF('Charges Data'!AD132="","-",'Charges Data'!AD132)</f>
        <v>203</v>
      </c>
      <c r="H14"/>
      <c r="I14" s="263"/>
      <c r="J14" s="263"/>
      <c r="K14" s="263"/>
      <c r="L14" s="263"/>
      <c r="M14" s="263"/>
      <c r="N14" s="263"/>
      <c r="O14" s="263"/>
      <c r="P14" s="263"/>
      <c r="Q14" s="263"/>
      <c r="R14" s="263"/>
      <c r="S14" s="263"/>
      <c r="T14" s="263"/>
      <c r="U14" s="263"/>
      <c r="V14" s="263"/>
      <c r="W14" s="263"/>
      <c r="X14" s="263"/>
      <c r="Y14" s="263"/>
      <c r="Z14" s="263"/>
      <c r="AA14" s="263"/>
      <c r="AB14" s="263"/>
      <c r="AC14" s="263"/>
      <c r="AD14" s="263"/>
      <c r="AE14" s="263"/>
      <c r="AF14" s="263"/>
      <c r="AG14" s="263"/>
      <c r="AH14" s="263"/>
      <c r="AI14" s="263"/>
      <c r="AJ14" s="263"/>
      <c r="AK14" s="263"/>
      <c r="AL14" s="263"/>
      <c r="AM14" s="263"/>
      <c r="AN14" s="263"/>
      <c r="AO14" s="263"/>
      <c r="AP14" s="263"/>
      <c r="AQ14" s="263"/>
      <c r="AR14" s="263"/>
      <c r="AS14" s="263"/>
      <c r="AT14" s="263"/>
      <c r="AU14" s="263"/>
      <c r="AV14" s="263"/>
      <c r="AW14" s="263"/>
      <c r="AX14" s="263"/>
      <c r="AY14" s="263"/>
      <c r="AZ14" s="263"/>
      <c r="BA14" s="263"/>
      <c r="BB14" s="263"/>
      <c r="BC14" s="263"/>
      <c r="BD14" s="263"/>
      <c r="BE14" s="263"/>
      <c r="BF14" s="263"/>
      <c r="BG14" s="263"/>
      <c r="BH14" s="263"/>
      <c r="BI14" s="263"/>
      <c r="BJ14" s="263"/>
      <c r="BK14" s="263"/>
      <c r="BL14" s="263"/>
      <c r="BM14" s="263"/>
      <c r="BN14" s="263"/>
      <c r="BO14" s="263"/>
      <c r="BP14" s="263"/>
      <c r="BQ14" s="263"/>
      <c r="BR14" s="263"/>
      <c r="BS14" s="263"/>
      <c r="BT14" s="263"/>
      <c r="BU14" s="263"/>
      <c r="BV14" s="263"/>
      <c r="BW14" s="263"/>
      <c r="BX14" s="263"/>
      <c r="BY14" s="263"/>
      <c r="BZ14" s="263"/>
      <c r="CA14" s="263"/>
      <c r="CB14" s="263"/>
      <c r="CC14" s="263"/>
      <c r="CD14" s="263"/>
      <c r="CE14" s="263"/>
      <c r="CF14" s="263"/>
      <c r="CG14" s="263"/>
      <c r="CH14" s="263"/>
      <c r="CI14" s="263"/>
      <c r="CJ14" s="263"/>
      <c r="CK14" s="263"/>
      <c r="CL14" s="263"/>
      <c r="CM14" s="263"/>
      <c r="CN14" s="263"/>
      <c r="CO14" s="263"/>
      <c r="CP14" s="263"/>
      <c r="CQ14" s="263"/>
      <c r="CR14" s="263"/>
      <c r="CS14" s="263"/>
      <c r="CT14" s="263"/>
      <c r="CU14" s="263"/>
      <c r="CV14" s="263"/>
      <c r="CW14" s="263"/>
      <c r="CX14" s="263"/>
      <c r="CY14" s="263"/>
      <c r="CZ14" s="263"/>
      <c r="DA14" s="263"/>
      <c r="DB14" s="263"/>
      <c r="DC14" s="263"/>
      <c r="DD14" s="263"/>
      <c r="DE14" s="263"/>
      <c r="DF14" s="263"/>
      <c r="DG14" s="263"/>
      <c r="DH14" s="263"/>
      <c r="DI14" s="263"/>
      <c r="DJ14" s="263"/>
      <c r="DK14" s="263"/>
      <c r="DL14" s="263"/>
      <c r="DM14" s="263"/>
      <c r="DN14" s="263"/>
      <c r="DO14" s="263"/>
      <c r="DP14" s="263"/>
      <c r="DQ14" s="263"/>
      <c r="DR14" s="263"/>
      <c r="DS14" s="263"/>
      <c r="DT14" s="263"/>
      <c r="DU14" s="263"/>
    </row>
    <row r="15" spans="1:125" ht="20.25" customHeight="1" x14ac:dyDescent="0.25">
      <c r="A15"/>
      <c r="B15" s="382"/>
      <c r="C15" s="383" t="s">
        <v>131</v>
      </c>
      <c r="D15" s="384">
        <f>IF('Charges Data'!AE129="","-",'Charges Data'!AE129)</f>
        <v>374</v>
      </c>
      <c r="E15" s="384">
        <f>IF('Charges Data'!AE130="","-",'Charges Data'!AE130)</f>
        <v>190</v>
      </c>
      <c r="F15" s="384">
        <f>IF('Charges Data'!AE131="","-",'Charges Data'!AE131)</f>
        <v>60</v>
      </c>
      <c r="G15" s="385">
        <f>IF('Charges Data'!AE132="","-",'Charges Data'!AE132)</f>
        <v>260</v>
      </c>
      <c r="H15"/>
      <c r="I15" s="263"/>
      <c r="J15" s="263"/>
      <c r="K15" s="263"/>
      <c r="L15" s="263"/>
      <c r="M15" s="263"/>
      <c r="N15" s="263"/>
      <c r="O15" s="263"/>
      <c r="P15" s="263"/>
      <c r="Q15" s="263"/>
      <c r="R15" s="263"/>
      <c r="S15" s="263"/>
      <c r="T15" s="263"/>
      <c r="U15" s="263"/>
      <c r="V15" s="263"/>
      <c r="W15" s="263"/>
      <c r="X15" s="263"/>
      <c r="Y15" s="263"/>
      <c r="Z15" s="263"/>
      <c r="AA15" s="263"/>
      <c r="AB15" s="263"/>
      <c r="AC15" s="263"/>
      <c r="AD15" s="263"/>
      <c r="AE15" s="263"/>
      <c r="AF15" s="263"/>
      <c r="AG15" s="263"/>
      <c r="AH15" s="263"/>
      <c r="AI15" s="263"/>
      <c r="AJ15" s="263"/>
      <c r="AK15" s="263"/>
      <c r="AL15" s="263"/>
      <c r="AM15" s="263"/>
      <c r="AN15" s="263"/>
      <c r="AO15" s="263"/>
      <c r="AP15" s="263"/>
      <c r="AQ15" s="263"/>
      <c r="AR15" s="263"/>
      <c r="AS15" s="263"/>
      <c r="AT15" s="263"/>
      <c r="AU15" s="263"/>
      <c r="AV15" s="263"/>
      <c r="AW15" s="263"/>
      <c r="AX15" s="263"/>
      <c r="AY15" s="263"/>
      <c r="AZ15" s="263"/>
      <c r="BA15" s="263"/>
      <c r="BB15" s="263"/>
      <c r="BC15" s="263"/>
      <c r="BD15" s="263"/>
      <c r="BE15" s="263"/>
      <c r="BF15" s="263"/>
      <c r="BG15" s="263"/>
      <c r="BH15" s="263"/>
      <c r="BI15" s="263"/>
      <c r="BJ15" s="263"/>
      <c r="BK15" s="263"/>
      <c r="BL15" s="263"/>
      <c r="BM15" s="263"/>
      <c r="BN15" s="263"/>
      <c r="BO15" s="263"/>
      <c r="BP15" s="263"/>
      <c r="BQ15" s="263"/>
      <c r="BR15" s="263"/>
      <c r="BS15" s="263"/>
      <c r="BT15" s="263"/>
      <c r="BU15" s="263"/>
      <c r="BV15" s="263"/>
      <c r="BW15" s="263"/>
      <c r="BX15" s="263"/>
      <c r="BY15" s="263"/>
      <c r="BZ15" s="263"/>
      <c r="CA15" s="263"/>
      <c r="CB15" s="263"/>
      <c r="CC15" s="263"/>
      <c r="CD15" s="263"/>
      <c r="CE15" s="263"/>
      <c r="CF15" s="263"/>
      <c r="CG15" s="263"/>
      <c r="CH15" s="263"/>
      <c r="CI15" s="263"/>
      <c r="CJ15" s="263"/>
      <c r="CK15" s="263"/>
      <c r="CL15" s="263"/>
      <c r="CM15" s="263"/>
      <c r="CN15" s="263"/>
      <c r="CO15" s="263"/>
      <c r="CP15" s="263"/>
      <c r="CQ15" s="263"/>
      <c r="CR15" s="263"/>
      <c r="CS15" s="263"/>
      <c r="CT15" s="263"/>
      <c r="CU15" s="263"/>
      <c r="CV15" s="263"/>
      <c r="CW15" s="263"/>
      <c r="CX15" s="263"/>
      <c r="CY15" s="263"/>
      <c r="CZ15" s="263"/>
      <c r="DA15" s="263"/>
      <c r="DB15" s="263"/>
      <c r="DC15" s="263"/>
      <c r="DD15" s="263"/>
      <c r="DE15" s="263"/>
      <c r="DF15" s="263"/>
      <c r="DG15" s="263"/>
      <c r="DH15" s="263"/>
      <c r="DI15" s="263"/>
      <c r="DJ15" s="263"/>
      <c r="DK15" s="263"/>
      <c r="DL15" s="263"/>
      <c r="DM15" s="263"/>
      <c r="DN15" s="263"/>
      <c r="DO15" s="263"/>
      <c r="DP15" s="263"/>
      <c r="DQ15" s="263"/>
      <c r="DR15" s="263"/>
      <c r="DS15" s="263"/>
      <c r="DT15" s="263"/>
      <c r="DU15" s="263"/>
    </row>
    <row r="16" spans="1:125" ht="20.25" customHeight="1" x14ac:dyDescent="0.25">
      <c r="A16"/>
      <c r="B16" s="382"/>
      <c r="C16" s="383" t="s">
        <v>132</v>
      </c>
      <c r="D16" s="384">
        <f>IF('Charges Data'!AF129="","-",'Charges Data'!AF129)</f>
        <v>330</v>
      </c>
      <c r="E16" s="397" t="str">
        <f>IF('Charges Data'!AF130="","-",'Charges Data'!AF130)</f>
        <v>-</v>
      </c>
      <c r="F16" s="384">
        <f>IF('Charges Data'!AF131="","-",'Charges Data'!AF131)</f>
        <v>330</v>
      </c>
      <c r="G16" s="385">
        <f>IF('Charges Data'!AF132="","-",'Charges Data'!AF132)</f>
        <v>330</v>
      </c>
      <c r="H16"/>
      <c r="I16" s="263"/>
      <c r="J16" s="263"/>
      <c r="K16" s="263"/>
      <c r="L16" s="263"/>
      <c r="M16" s="263"/>
      <c r="N16" s="263"/>
      <c r="O16" s="263"/>
      <c r="P16" s="263"/>
      <c r="Q16" s="263"/>
      <c r="R16" s="263"/>
      <c r="S16" s="263"/>
      <c r="T16" s="263"/>
      <c r="U16" s="263"/>
      <c r="V16" s="263"/>
      <c r="W16" s="263"/>
      <c r="X16" s="263"/>
      <c r="Y16" s="263"/>
      <c r="Z16" s="263"/>
      <c r="AA16" s="263"/>
      <c r="AB16" s="263"/>
      <c r="AC16" s="263"/>
      <c r="AD16" s="263"/>
      <c r="AE16" s="263"/>
      <c r="AF16" s="263"/>
      <c r="AG16" s="263"/>
      <c r="AH16" s="263"/>
      <c r="AI16" s="263"/>
      <c r="AJ16" s="263"/>
      <c r="AK16" s="263"/>
      <c r="AL16" s="263"/>
      <c r="AM16" s="263"/>
      <c r="AN16" s="263"/>
      <c r="AO16" s="263"/>
      <c r="AP16" s="263"/>
      <c r="AQ16" s="263"/>
      <c r="AR16" s="263"/>
      <c r="AS16" s="263"/>
      <c r="AT16" s="263"/>
      <c r="AU16" s="263"/>
      <c r="AV16" s="263"/>
      <c r="AW16" s="263"/>
      <c r="AX16" s="263"/>
      <c r="AY16" s="263"/>
      <c r="AZ16" s="263"/>
      <c r="BA16" s="263"/>
      <c r="BB16" s="263"/>
      <c r="BC16" s="263"/>
      <c r="BD16" s="263"/>
      <c r="BE16" s="263"/>
      <c r="BF16" s="263"/>
      <c r="BG16" s="263"/>
      <c r="BH16" s="263"/>
      <c r="BI16" s="263"/>
      <c r="BJ16" s="263"/>
      <c r="BK16" s="263"/>
      <c r="BL16" s="263"/>
      <c r="BM16" s="263"/>
      <c r="BN16" s="263"/>
      <c r="BO16" s="263"/>
      <c r="BP16" s="263"/>
      <c r="BQ16" s="263"/>
      <c r="BR16" s="263"/>
      <c r="BS16" s="263"/>
      <c r="BT16" s="263"/>
      <c r="BU16" s="263"/>
      <c r="BV16" s="263"/>
      <c r="BW16" s="263"/>
      <c r="BX16" s="263"/>
      <c r="BY16" s="263"/>
      <c r="BZ16" s="263"/>
      <c r="CA16" s="263"/>
      <c r="CB16" s="263"/>
      <c r="CC16" s="263"/>
      <c r="CD16" s="263"/>
      <c r="CE16" s="263"/>
      <c r="CF16" s="263"/>
      <c r="CG16" s="263"/>
      <c r="CH16" s="263"/>
      <c r="CI16" s="263"/>
      <c r="CJ16" s="263"/>
      <c r="CK16" s="263"/>
      <c r="CL16" s="263"/>
      <c r="CM16" s="263"/>
      <c r="CN16" s="263"/>
      <c r="CO16" s="263"/>
      <c r="CP16" s="263"/>
      <c r="CQ16" s="263"/>
      <c r="CR16" s="263"/>
      <c r="CS16" s="263"/>
      <c r="CT16" s="263"/>
      <c r="CU16" s="263"/>
      <c r="CV16" s="263"/>
      <c r="CW16" s="263"/>
      <c r="CX16" s="263"/>
      <c r="CY16" s="263"/>
      <c r="CZ16" s="263"/>
      <c r="DA16" s="263"/>
      <c r="DB16" s="263"/>
      <c r="DC16" s="263"/>
      <c r="DD16" s="263"/>
      <c r="DE16" s="263"/>
      <c r="DF16" s="263"/>
      <c r="DG16" s="263"/>
      <c r="DH16" s="263"/>
      <c r="DI16" s="263"/>
      <c r="DJ16" s="263"/>
      <c r="DK16" s="263"/>
      <c r="DL16" s="263"/>
      <c r="DM16" s="263"/>
      <c r="DN16" s="263"/>
      <c r="DO16" s="263"/>
      <c r="DP16" s="263"/>
      <c r="DQ16" s="263"/>
      <c r="DR16" s="263"/>
      <c r="DS16" s="263"/>
      <c r="DT16" s="263"/>
      <c r="DU16" s="263"/>
    </row>
    <row r="17" spans="1:125" ht="20.25" customHeight="1" x14ac:dyDescent="0.25">
      <c r="A17"/>
      <c r="B17" s="382"/>
      <c r="C17" s="383" t="s">
        <v>133</v>
      </c>
      <c r="D17" s="384">
        <f>IF('Charges Data'!AG129="","-",'Charges Data'!AG129)</f>
        <v>429</v>
      </c>
      <c r="E17" s="384">
        <f>IF('Charges Data'!AG130="","-",'Charges Data'!AG130)</f>
        <v>204.6</v>
      </c>
      <c r="F17" s="384">
        <f>IF('Charges Data'!AG131="","-",'Charges Data'!AG131)</f>
        <v>364.65</v>
      </c>
      <c r="G17" s="385">
        <f>IF('Charges Data'!AG132="","-",'Charges Data'!AG132)</f>
        <v>242.55</v>
      </c>
      <c r="H17"/>
      <c r="I17" s="263"/>
      <c r="J17" s="263"/>
      <c r="K17" s="263"/>
      <c r="L17" s="263"/>
      <c r="M17" s="263"/>
      <c r="N17" s="263"/>
      <c r="O17" s="263"/>
      <c r="P17" s="263"/>
      <c r="Q17" s="263"/>
      <c r="R17" s="263"/>
      <c r="S17" s="263"/>
      <c r="T17" s="263"/>
      <c r="U17" s="263"/>
      <c r="V17" s="263"/>
      <c r="W17" s="263"/>
      <c r="X17" s="263"/>
      <c r="Y17" s="263"/>
      <c r="Z17" s="263"/>
      <c r="AA17" s="263"/>
      <c r="AB17" s="263"/>
      <c r="AC17" s="263"/>
      <c r="AD17" s="263"/>
      <c r="AE17" s="263"/>
      <c r="AF17" s="263"/>
      <c r="AG17" s="263"/>
      <c r="AH17" s="263"/>
      <c r="AI17" s="263"/>
      <c r="AJ17" s="263"/>
      <c r="AK17" s="263"/>
      <c r="AL17" s="263"/>
      <c r="AM17" s="263"/>
      <c r="AN17" s="263"/>
      <c r="AO17" s="263"/>
      <c r="AP17" s="263"/>
      <c r="AQ17" s="263"/>
      <c r="AR17" s="263"/>
      <c r="AS17" s="263"/>
      <c r="AT17" s="263"/>
      <c r="AU17" s="263"/>
      <c r="AV17" s="263"/>
      <c r="AW17" s="263"/>
      <c r="AX17" s="263"/>
      <c r="AY17" s="263"/>
      <c r="AZ17" s="263"/>
      <c r="BA17" s="263"/>
      <c r="BB17" s="263"/>
      <c r="BC17" s="263"/>
      <c r="BD17" s="263"/>
      <c r="BE17" s="263"/>
      <c r="BF17" s="263"/>
      <c r="BG17" s="263"/>
      <c r="BH17" s="263"/>
      <c r="BI17" s="263"/>
      <c r="BJ17" s="263"/>
      <c r="BK17" s="263"/>
      <c r="BL17" s="263"/>
      <c r="BM17" s="263"/>
      <c r="BN17" s="263"/>
      <c r="BO17" s="263"/>
      <c r="BP17" s="263"/>
      <c r="BQ17" s="263"/>
      <c r="BR17" s="263"/>
      <c r="BS17" s="263"/>
      <c r="BT17" s="263"/>
      <c r="BU17" s="263"/>
      <c r="BV17" s="263"/>
      <c r="BW17" s="263"/>
      <c r="BX17" s="263"/>
      <c r="BY17" s="263"/>
      <c r="BZ17" s="263"/>
      <c r="CA17" s="263"/>
      <c r="CB17" s="263"/>
      <c r="CC17" s="263"/>
      <c r="CD17" s="263"/>
      <c r="CE17" s="263"/>
      <c r="CF17" s="263"/>
      <c r="CG17" s="263"/>
      <c r="CH17" s="263"/>
      <c r="CI17" s="263"/>
      <c r="CJ17" s="263"/>
      <c r="CK17" s="263"/>
      <c r="CL17" s="263"/>
      <c r="CM17" s="263"/>
      <c r="CN17" s="263"/>
      <c r="CO17" s="263"/>
      <c r="CP17" s="263"/>
      <c r="CQ17" s="263"/>
      <c r="CR17" s="263"/>
      <c r="CS17" s="263"/>
      <c r="CT17" s="263"/>
      <c r="CU17" s="263"/>
      <c r="CV17" s="263"/>
      <c r="CW17" s="263"/>
      <c r="CX17" s="263"/>
      <c r="CY17" s="263"/>
      <c r="CZ17" s="263"/>
      <c r="DA17" s="263"/>
      <c r="DB17" s="263"/>
      <c r="DC17" s="263"/>
      <c r="DD17" s="263"/>
      <c r="DE17" s="263"/>
      <c r="DF17" s="263"/>
      <c r="DG17" s="263"/>
      <c r="DH17" s="263"/>
      <c r="DI17" s="263"/>
      <c r="DJ17" s="263"/>
      <c r="DK17" s="263"/>
      <c r="DL17" s="263"/>
      <c r="DM17" s="263"/>
      <c r="DN17" s="263"/>
      <c r="DO17" s="263"/>
      <c r="DP17" s="263"/>
      <c r="DQ17" s="263"/>
      <c r="DR17" s="263"/>
      <c r="DS17" s="263"/>
      <c r="DT17" s="263"/>
      <c r="DU17" s="263"/>
    </row>
    <row r="18" spans="1:125" ht="20.25" customHeight="1" x14ac:dyDescent="0.25">
      <c r="A18"/>
      <c r="B18" s="386"/>
      <c r="C18" s="387" t="s">
        <v>136</v>
      </c>
      <c r="D18" s="388">
        <f>IF('Charges Data'!AJ129="","-",'Charges Data'!AJ129)</f>
        <v>300</v>
      </c>
      <c r="E18" s="401" t="str">
        <f>IF('Charges Data'!AJ130="","-",'Charges Data'!AJ130)</f>
        <v>-</v>
      </c>
      <c r="F18" s="388">
        <f>IF('Charges Data'!AJ131="","-",'Charges Data'!AJ131)</f>
        <v>300</v>
      </c>
      <c r="G18" s="389">
        <f>IF('Charges Data'!AJ132="","-",'Charges Data'!AJ132)</f>
        <v>300</v>
      </c>
      <c r="H18"/>
      <c r="I18" s="263"/>
      <c r="J18" s="263"/>
      <c r="K18" s="263"/>
      <c r="L18" s="263"/>
      <c r="M18" s="263"/>
      <c r="N18" s="263"/>
      <c r="O18" s="263"/>
      <c r="P18" s="263"/>
      <c r="Q18" s="263"/>
      <c r="R18" s="263"/>
      <c r="S18" s="263"/>
      <c r="T18" s="263"/>
      <c r="U18" s="263"/>
      <c r="V18" s="263"/>
      <c r="W18" s="263"/>
      <c r="X18" s="263"/>
      <c r="Y18" s="263"/>
      <c r="Z18" s="263"/>
      <c r="AA18" s="263"/>
      <c r="AB18" s="263"/>
      <c r="AC18" s="263"/>
      <c r="AD18" s="263"/>
      <c r="AE18" s="263"/>
      <c r="AF18" s="263"/>
      <c r="AG18" s="263"/>
      <c r="AH18" s="263"/>
      <c r="AI18" s="263"/>
      <c r="AJ18" s="263"/>
      <c r="AK18" s="263"/>
      <c r="AL18" s="263"/>
      <c r="AM18" s="263"/>
      <c r="AN18" s="263"/>
      <c r="AO18" s="263"/>
      <c r="AP18" s="263"/>
      <c r="AQ18" s="263"/>
      <c r="AR18" s="263"/>
      <c r="AS18" s="263"/>
      <c r="AT18" s="263"/>
      <c r="AU18" s="263"/>
      <c r="AV18" s="263"/>
      <c r="AW18" s="263"/>
      <c r="AX18" s="263"/>
      <c r="AY18" s="263"/>
      <c r="AZ18" s="263"/>
      <c r="BA18" s="263"/>
      <c r="BB18" s="263"/>
      <c r="BC18" s="263"/>
      <c r="BD18" s="263"/>
      <c r="BE18" s="263"/>
      <c r="BF18" s="263"/>
      <c r="BG18" s="263"/>
      <c r="BH18" s="263"/>
      <c r="BI18" s="263"/>
      <c r="BJ18" s="263"/>
      <c r="BK18" s="263"/>
      <c r="BL18" s="263"/>
      <c r="BM18" s="263"/>
      <c r="BN18" s="263"/>
      <c r="BO18" s="263"/>
      <c r="BP18" s="263"/>
      <c r="BQ18" s="263"/>
      <c r="BR18" s="263"/>
      <c r="BS18" s="263"/>
      <c r="BT18" s="263"/>
      <c r="BU18" s="263"/>
      <c r="BV18" s="263"/>
      <c r="BW18" s="263"/>
      <c r="BX18" s="263"/>
      <c r="BY18" s="263"/>
      <c r="BZ18" s="263"/>
      <c r="CA18" s="263"/>
      <c r="CB18" s="263"/>
      <c r="CC18" s="263"/>
      <c r="CD18" s="263"/>
      <c r="CE18" s="263"/>
      <c r="CF18" s="263"/>
      <c r="CG18" s="263"/>
      <c r="CH18" s="263"/>
      <c r="CI18" s="263"/>
      <c r="CJ18" s="263"/>
      <c r="CK18" s="263"/>
      <c r="CL18" s="263"/>
      <c r="CM18" s="263"/>
      <c r="CN18" s="263"/>
      <c r="CO18" s="263"/>
      <c r="CP18" s="263"/>
      <c r="CQ18" s="263"/>
      <c r="CR18" s="263"/>
      <c r="CS18" s="263"/>
      <c r="CT18" s="263"/>
      <c r="CU18" s="263"/>
      <c r="CV18" s="263"/>
      <c r="CW18" s="263"/>
      <c r="CX18" s="263"/>
      <c r="CY18" s="263"/>
      <c r="CZ18" s="263"/>
      <c r="DA18" s="263"/>
      <c r="DB18" s="263"/>
      <c r="DC18" s="263"/>
      <c r="DD18" s="263"/>
      <c r="DE18" s="263"/>
      <c r="DF18" s="263"/>
      <c r="DG18" s="263"/>
      <c r="DH18" s="263"/>
      <c r="DI18" s="263"/>
      <c r="DJ18" s="263"/>
      <c r="DK18" s="263"/>
      <c r="DL18" s="263"/>
      <c r="DM18" s="263"/>
      <c r="DN18" s="263"/>
      <c r="DO18" s="263"/>
      <c r="DP18" s="263"/>
      <c r="DQ18" s="263"/>
      <c r="DR18" s="263"/>
      <c r="DS18" s="263"/>
      <c r="DT18" s="263"/>
      <c r="DU18" s="263"/>
    </row>
    <row r="19" spans="1:125" ht="20.25" customHeight="1" x14ac:dyDescent="0.3">
      <c r="A19"/>
      <c r="B19" s="377" t="s">
        <v>297</v>
      </c>
      <c r="C19" s="374" t="s">
        <v>112</v>
      </c>
      <c r="D19" s="375">
        <f>IF('Charges Data'!L117="","-",'Charges Data'!L117)</f>
        <v>203.88</v>
      </c>
      <c r="E19" s="375">
        <f>IF('Charges Data'!L118="","-",'Charges Data'!L118)</f>
        <v>179.88</v>
      </c>
      <c r="F19" s="375">
        <f>IF('Charges Data'!L119="","-",'Charges Data'!L119)</f>
        <v>203.88</v>
      </c>
      <c r="G19" s="376">
        <f>IF('Charges Data'!L120="","-",'Charges Data'!L120)</f>
        <v>203.88</v>
      </c>
      <c r="H19"/>
      <c r="I19" s="263"/>
      <c r="J19" s="263"/>
      <c r="K19" s="263"/>
      <c r="L19" s="263"/>
      <c r="M19" s="263"/>
      <c r="N19" s="263"/>
      <c r="O19" s="263"/>
      <c r="P19" s="263"/>
      <c r="Q19" s="263"/>
      <c r="R19" s="263"/>
      <c r="S19" s="263"/>
      <c r="T19" s="263"/>
      <c r="U19" s="263"/>
      <c r="V19" s="263"/>
      <c r="W19" s="263"/>
      <c r="X19" s="263"/>
      <c r="Y19" s="263"/>
      <c r="Z19" s="263"/>
      <c r="AA19" s="263"/>
      <c r="AB19" s="263"/>
      <c r="AC19" s="263"/>
      <c r="AD19" s="263"/>
      <c r="AE19" s="263"/>
      <c r="AF19" s="263"/>
      <c r="AG19" s="263"/>
      <c r="AH19" s="263"/>
      <c r="AI19" s="263"/>
      <c r="AJ19" s="263"/>
      <c r="AK19" s="263"/>
      <c r="AL19" s="263"/>
      <c r="AM19" s="263"/>
      <c r="AN19" s="263"/>
      <c r="AO19" s="263"/>
      <c r="AP19" s="263"/>
      <c r="AQ19" s="263"/>
      <c r="AR19" s="263"/>
      <c r="AS19" s="263"/>
      <c r="AT19" s="263"/>
      <c r="AU19" s="263"/>
      <c r="AV19" s="263"/>
      <c r="AW19" s="263"/>
      <c r="AX19" s="263"/>
      <c r="AY19" s="263"/>
      <c r="AZ19" s="263"/>
      <c r="BA19" s="263"/>
      <c r="BB19" s="263"/>
      <c r="BC19" s="263"/>
      <c r="BD19" s="263"/>
      <c r="BE19" s="263"/>
      <c r="BF19" s="263"/>
      <c r="BG19" s="263"/>
      <c r="BH19" s="263"/>
      <c r="BI19" s="263"/>
      <c r="BJ19" s="263"/>
      <c r="BK19" s="263"/>
      <c r="BL19" s="263"/>
      <c r="BM19" s="263"/>
      <c r="BN19" s="263"/>
      <c r="BO19" s="263"/>
      <c r="BP19" s="263"/>
      <c r="BQ19" s="263"/>
      <c r="BR19" s="263"/>
      <c r="BS19" s="263"/>
      <c r="BT19" s="263"/>
      <c r="BU19" s="263"/>
      <c r="BV19" s="263"/>
      <c r="BW19" s="263"/>
      <c r="BX19" s="263"/>
      <c r="BY19" s="263"/>
      <c r="BZ19" s="263"/>
      <c r="CA19" s="263"/>
      <c r="CB19" s="263"/>
      <c r="CC19" s="263"/>
      <c r="CD19" s="263"/>
      <c r="CE19" s="263"/>
      <c r="CF19" s="263"/>
      <c r="CG19" s="263"/>
      <c r="CH19" s="263"/>
      <c r="CI19" s="263"/>
      <c r="CJ19" s="263"/>
      <c r="CK19" s="263"/>
      <c r="CL19" s="263"/>
      <c r="CM19" s="263"/>
      <c r="CN19" s="263"/>
      <c r="CO19" s="263"/>
      <c r="CP19" s="263"/>
      <c r="CQ19" s="263"/>
      <c r="CR19" s="263"/>
      <c r="CS19" s="263"/>
      <c r="CT19" s="263"/>
      <c r="CU19" s="263"/>
      <c r="CV19" s="263"/>
      <c r="CW19" s="263"/>
      <c r="CX19" s="263"/>
      <c r="CY19" s="263"/>
      <c r="CZ19" s="263"/>
      <c r="DA19" s="263"/>
      <c r="DB19" s="263"/>
      <c r="DC19" s="263"/>
      <c r="DD19" s="263"/>
      <c r="DE19" s="263"/>
      <c r="DF19" s="263"/>
      <c r="DG19" s="263"/>
      <c r="DH19" s="263"/>
      <c r="DI19" s="263"/>
      <c r="DJ19" s="263"/>
      <c r="DK19" s="263"/>
      <c r="DL19" s="263"/>
      <c r="DM19" s="263"/>
      <c r="DN19" s="263"/>
      <c r="DO19" s="263"/>
      <c r="DP19" s="263"/>
      <c r="DQ19" s="263"/>
      <c r="DR19" s="263"/>
      <c r="DS19" s="263"/>
      <c r="DT19" s="263"/>
      <c r="DU19" s="263"/>
    </row>
    <row r="20" spans="1:125" ht="20.25" customHeight="1" x14ac:dyDescent="0.25">
      <c r="A20"/>
      <c r="B20" s="369"/>
      <c r="C20" t="s">
        <v>125</v>
      </c>
      <c r="D20" s="367">
        <f>IF('Charges Data'!Y117="","-",'Charges Data'!Y117)</f>
        <v>300</v>
      </c>
      <c r="E20" s="367">
        <f>IF('Charges Data'!Y118="","-",'Charges Data'!Y118)</f>
        <v>210</v>
      </c>
      <c r="F20" s="367">
        <f>IF('Charges Data'!Y119="","-",'Charges Data'!Y119)</f>
        <v>210</v>
      </c>
      <c r="G20" s="368">
        <f>IF('Charges Data'!Y120="","-",'Charges Data'!Y120)</f>
        <v>210</v>
      </c>
      <c r="H20"/>
      <c r="I20" s="263"/>
      <c r="J20" s="263"/>
      <c r="K20" s="263"/>
      <c r="L20" s="263"/>
      <c r="M20" s="263"/>
      <c r="N20" s="263"/>
      <c r="O20" s="263"/>
      <c r="P20" s="263"/>
      <c r="Q20" s="263"/>
      <c r="R20" s="263"/>
      <c r="S20" s="263"/>
      <c r="T20" s="263"/>
      <c r="U20" s="263"/>
      <c r="V20" s="263"/>
      <c r="W20" s="263"/>
      <c r="X20" s="263"/>
      <c r="Y20" s="263"/>
      <c r="Z20" s="263"/>
      <c r="AA20" s="263"/>
      <c r="AB20" s="263"/>
      <c r="AC20" s="263"/>
      <c r="AD20" s="263"/>
      <c r="AE20" s="263"/>
      <c r="AF20" s="263"/>
      <c r="AG20" s="263"/>
      <c r="AH20" s="263"/>
      <c r="AI20" s="263"/>
      <c r="AJ20" s="263"/>
      <c r="AK20" s="263"/>
      <c r="AL20" s="263"/>
      <c r="AM20" s="263"/>
      <c r="AN20" s="263"/>
      <c r="AO20" s="263"/>
      <c r="AP20" s="263"/>
      <c r="AQ20" s="263"/>
      <c r="AR20" s="263"/>
      <c r="AS20" s="263"/>
      <c r="AT20" s="263"/>
      <c r="AU20" s="263"/>
      <c r="AV20" s="263"/>
      <c r="AW20" s="263"/>
      <c r="AX20" s="263"/>
      <c r="AY20" s="263"/>
      <c r="AZ20" s="263"/>
      <c r="BA20" s="263"/>
      <c r="BB20" s="263"/>
      <c r="BC20" s="263"/>
      <c r="BD20" s="263"/>
      <c r="BE20" s="263"/>
      <c r="BF20" s="263"/>
      <c r="BG20" s="263"/>
      <c r="BH20" s="263"/>
      <c r="BI20" s="263"/>
      <c r="BJ20" s="263"/>
      <c r="BK20" s="263"/>
      <c r="BL20" s="263"/>
      <c r="BM20" s="263"/>
      <c r="BN20" s="263"/>
      <c r="BO20" s="263"/>
      <c r="BP20" s="263"/>
      <c r="BQ20" s="263"/>
      <c r="BR20" s="263"/>
      <c r="BS20" s="263"/>
      <c r="BT20" s="263"/>
      <c r="BU20" s="263"/>
      <c r="BV20" s="263"/>
      <c r="BW20" s="263"/>
      <c r="BX20" s="263"/>
      <c r="BY20" s="263"/>
      <c r="BZ20" s="263"/>
      <c r="CA20" s="263"/>
      <c r="CB20" s="263"/>
      <c r="CC20" s="263"/>
      <c r="CD20" s="263"/>
      <c r="CE20" s="263"/>
      <c r="CF20" s="263"/>
      <c r="CG20" s="263"/>
      <c r="CH20" s="263"/>
      <c r="CI20" s="263"/>
      <c r="CJ20" s="263"/>
      <c r="CK20" s="263"/>
      <c r="CL20" s="263"/>
      <c r="CM20" s="263"/>
      <c r="CN20" s="263"/>
      <c r="CO20" s="263"/>
      <c r="CP20" s="263"/>
      <c r="CQ20" s="263"/>
      <c r="CR20" s="263"/>
      <c r="CS20" s="263"/>
      <c r="CT20" s="263"/>
      <c r="CU20" s="263"/>
      <c r="CV20" s="263"/>
      <c r="CW20" s="263"/>
      <c r="CX20" s="263"/>
      <c r="CY20" s="263"/>
      <c r="CZ20" s="263"/>
      <c r="DA20" s="263"/>
      <c r="DB20" s="263"/>
      <c r="DC20" s="263"/>
      <c r="DD20" s="263"/>
      <c r="DE20" s="263"/>
      <c r="DF20" s="263"/>
      <c r="DG20" s="263"/>
      <c r="DH20" s="263"/>
      <c r="DI20" s="263"/>
      <c r="DJ20" s="263"/>
      <c r="DK20" s="263"/>
      <c r="DL20" s="263"/>
      <c r="DM20" s="263"/>
      <c r="DN20" s="263"/>
      <c r="DO20" s="263"/>
      <c r="DP20" s="263"/>
      <c r="DQ20" s="263"/>
      <c r="DR20" s="263"/>
      <c r="DS20" s="263"/>
      <c r="DT20" s="263"/>
      <c r="DU20" s="263"/>
    </row>
    <row r="21" spans="1:125" ht="20.25" customHeight="1" x14ac:dyDescent="0.25">
      <c r="A21"/>
      <c r="B21" s="369"/>
      <c r="C21" t="s">
        <v>128</v>
      </c>
      <c r="D21" s="367">
        <f>IF('Charges Data'!AB117="","-",'Charges Data'!AB117)</f>
        <v>445</v>
      </c>
      <c r="E21" s="367">
        <f>IF('Charges Data'!AB118="","-",'Charges Data'!AB118)</f>
        <v>225</v>
      </c>
      <c r="F21" s="395" t="str">
        <f>IF('Charges Data'!AB119="","-",'Charges Data'!AB119)</f>
        <v>-</v>
      </c>
      <c r="G21" s="396" t="str">
        <f>IF('Charges Data'!AB120="","-",'Charges Data'!AB120)</f>
        <v>-</v>
      </c>
      <c r="H21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3"/>
      <c r="CA21" s="263"/>
      <c r="CB21" s="263"/>
      <c r="CC21" s="263"/>
      <c r="CD21" s="263"/>
      <c r="CE21" s="263"/>
      <c r="CF21" s="263"/>
      <c r="CG21" s="263"/>
      <c r="CH21" s="263"/>
      <c r="CI21" s="263"/>
      <c r="CJ21" s="263"/>
      <c r="CK21" s="263"/>
      <c r="CL21" s="263"/>
      <c r="CM21" s="263"/>
      <c r="CN21" s="263"/>
      <c r="CO21" s="263"/>
      <c r="CP21" s="263"/>
      <c r="CQ21" s="263"/>
      <c r="CR21" s="263"/>
      <c r="CS21" s="263"/>
      <c r="CT21" s="263"/>
      <c r="CU21" s="263"/>
      <c r="CV21" s="263"/>
      <c r="CW21" s="263"/>
      <c r="CX21" s="263"/>
      <c r="CY21" s="263"/>
      <c r="CZ21" s="263"/>
      <c r="DA21" s="263"/>
      <c r="DB21" s="263"/>
      <c r="DC21" s="263"/>
      <c r="DD21" s="263"/>
      <c r="DE21" s="263"/>
      <c r="DF21" s="263"/>
      <c r="DG21" s="263"/>
      <c r="DH21" s="263"/>
      <c r="DI21" s="263"/>
      <c r="DJ21" s="263"/>
      <c r="DK21" s="263"/>
      <c r="DL21" s="263"/>
      <c r="DM21" s="263"/>
      <c r="DN21" s="263"/>
      <c r="DO21" s="263"/>
      <c r="DP21" s="263"/>
      <c r="DQ21" s="263"/>
      <c r="DR21" s="263"/>
      <c r="DS21" s="263"/>
      <c r="DT21" s="263"/>
      <c r="DU21" s="263"/>
    </row>
    <row r="22" spans="1:125" ht="20.25" customHeight="1" x14ac:dyDescent="0.25">
      <c r="A22"/>
      <c r="B22" s="369"/>
      <c r="C22" t="s">
        <v>132</v>
      </c>
      <c r="D22" s="367">
        <f>IF('Charges Data'!AF117="","-",'Charges Data'!AF117)</f>
        <v>462</v>
      </c>
      <c r="E22" s="395" t="str">
        <f>IF('Charges Data'!AF118="","-",'Charges Data'!AF118)</f>
        <v>-</v>
      </c>
      <c r="F22" s="367">
        <f>IF('Charges Data'!AF119="","-",'Charges Data'!AF119)</f>
        <v>330</v>
      </c>
      <c r="G22" s="368">
        <f>IF('Charges Data'!AF120="","-",'Charges Data'!AF120)</f>
        <v>330</v>
      </c>
      <c r="H22"/>
      <c r="I22" s="263"/>
      <c r="J22" s="263"/>
      <c r="K22" s="263"/>
      <c r="L22" s="263"/>
      <c r="M22" s="263"/>
      <c r="N22" s="263"/>
      <c r="O22" s="263"/>
      <c r="P22" s="263"/>
      <c r="Q22" s="263"/>
      <c r="R22" s="263"/>
      <c r="S22" s="263"/>
      <c r="T22" s="263"/>
      <c r="U22" s="263"/>
      <c r="V22" s="263"/>
      <c r="W22" s="263"/>
      <c r="X22" s="263"/>
      <c r="Y22" s="263"/>
      <c r="Z22" s="263"/>
      <c r="AA22" s="263"/>
      <c r="AB22" s="263"/>
      <c r="AC22" s="263"/>
      <c r="AD22" s="263"/>
      <c r="AE22" s="263"/>
      <c r="AF22" s="263"/>
      <c r="AG22" s="263"/>
      <c r="AH22" s="263"/>
      <c r="AI22" s="263"/>
      <c r="AJ22" s="263"/>
      <c r="AK22" s="263"/>
      <c r="AL22" s="263"/>
      <c r="AM22" s="263"/>
      <c r="AN22" s="263"/>
      <c r="AO22" s="263"/>
      <c r="AP22" s="263"/>
      <c r="AQ22" s="263"/>
      <c r="AR22" s="263"/>
      <c r="AS22" s="263"/>
      <c r="AT22" s="263"/>
      <c r="AU22" s="263"/>
      <c r="AV22" s="263"/>
      <c r="AW22" s="263"/>
      <c r="AX22" s="263"/>
      <c r="AY22" s="263"/>
      <c r="AZ22" s="263"/>
      <c r="BA22" s="263"/>
      <c r="BB22" s="263"/>
      <c r="BC22" s="263"/>
      <c r="BD22" s="263"/>
      <c r="BE22" s="263"/>
      <c r="BF22" s="263"/>
      <c r="BG22" s="263"/>
      <c r="BH22" s="263"/>
      <c r="BI22" s="263"/>
      <c r="BJ22" s="263"/>
      <c r="BK22" s="263"/>
      <c r="BL22" s="263"/>
      <c r="BM22" s="263"/>
      <c r="BN22" s="263"/>
      <c r="BO22" s="263"/>
      <c r="BP22" s="263"/>
      <c r="BQ22" s="263"/>
      <c r="BR22" s="263"/>
      <c r="BS22" s="263"/>
      <c r="BT22" s="263"/>
      <c r="BU22" s="263"/>
      <c r="BV22" s="263"/>
      <c r="BW22" s="263"/>
      <c r="BX22" s="263"/>
      <c r="BY22" s="263"/>
      <c r="BZ22" s="263"/>
      <c r="CA22" s="263"/>
      <c r="CB22" s="263"/>
      <c r="CC22" s="263"/>
      <c r="CD22" s="263"/>
      <c r="CE22" s="263"/>
      <c r="CF22" s="263"/>
      <c r="CG22" s="263"/>
      <c r="CH22" s="263"/>
      <c r="CI22" s="263"/>
      <c r="CJ22" s="263"/>
      <c r="CK22" s="263"/>
      <c r="CL22" s="263"/>
      <c r="CM22" s="263"/>
      <c r="CN22" s="263"/>
      <c r="CO22" s="263"/>
      <c r="CP22" s="263"/>
      <c r="CQ22" s="263"/>
      <c r="CR22" s="263"/>
      <c r="CS22" s="263"/>
      <c r="CT22" s="263"/>
      <c r="CU22" s="263"/>
      <c r="CV22" s="263"/>
      <c r="CW22" s="263"/>
      <c r="CX22" s="263"/>
      <c r="CY22" s="263"/>
      <c r="CZ22" s="263"/>
      <c r="DA22" s="263"/>
      <c r="DB22" s="263"/>
      <c r="DC22" s="263"/>
      <c r="DD22" s="263"/>
      <c r="DE22" s="263"/>
      <c r="DF22" s="263"/>
      <c r="DG22" s="263"/>
      <c r="DH22" s="263"/>
      <c r="DI22" s="263"/>
      <c r="DJ22" s="263"/>
      <c r="DK22" s="263"/>
      <c r="DL22" s="263"/>
      <c r="DM22" s="263"/>
      <c r="DN22" s="263"/>
      <c r="DO22" s="263"/>
      <c r="DP22" s="263"/>
      <c r="DQ22" s="263"/>
      <c r="DR22" s="263"/>
      <c r="DS22" s="263"/>
      <c r="DT22" s="263"/>
      <c r="DU22" s="263"/>
    </row>
    <row r="23" spans="1:125" ht="20.25" customHeight="1" x14ac:dyDescent="0.25">
      <c r="A23"/>
      <c r="B23" s="369"/>
      <c r="C23" t="s">
        <v>140</v>
      </c>
      <c r="D23" s="367">
        <f>IF('Charges Data'!AN117="","-",'Charges Data'!AN117)</f>
        <v>425</v>
      </c>
      <c r="E23" s="367">
        <f>IF('Charges Data'!AN118="","-",'Charges Data'!AN118)</f>
        <v>385</v>
      </c>
      <c r="F23" s="367">
        <f>IF('Charges Data'!AN119="","-",'Charges Data'!AN119)</f>
        <v>259.5</v>
      </c>
      <c r="G23" s="368">
        <f>IF('Charges Data'!AN120="","-",'Charges Data'!AN120)</f>
        <v>179.5</v>
      </c>
      <c r="H23"/>
      <c r="I23" s="263"/>
      <c r="J23" s="263"/>
      <c r="K23" s="263"/>
      <c r="L23" s="263"/>
      <c r="M23" s="263"/>
      <c r="N23" s="263"/>
      <c r="O23" s="263"/>
      <c r="P23" s="263"/>
      <c r="Q23" s="263"/>
      <c r="R23" s="263"/>
      <c r="S23" s="263"/>
      <c r="T23" s="263"/>
      <c r="U23" s="263"/>
      <c r="V23" s="263"/>
      <c r="W23" s="263"/>
      <c r="X23" s="263"/>
      <c r="Y23" s="263"/>
      <c r="Z23" s="263"/>
      <c r="AA23" s="263"/>
      <c r="AB23" s="263"/>
      <c r="AC23" s="263"/>
      <c r="AD23" s="263"/>
      <c r="AE23" s="263"/>
      <c r="AF23" s="263"/>
      <c r="AG23" s="263"/>
      <c r="AH23" s="263"/>
      <c r="AI23" s="263"/>
      <c r="AJ23" s="263"/>
      <c r="AK23" s="263"/>
      <c r="AL23" s="263"/>
      <c r="AM23" s="263"/>
      <c r="AN23" s="263"/>
      <c r="AO23" s="263"/>
      <c r="AP23" s="263"/>
      <c r="AQ23" s="263"/>
      <c r="AR23" s="263"/>
      <c r="AS23" s="263"/>
      <c r="AT23" s="263"/>
      <c r="AU23" s="263"/>
      <c r="AV23" s="263"/>
      <c r="AW23" s="263"/>
      <c r="AX23" s="263"/>
      <c r="AY23" s="263"/>
      <c r="AZ23" s="263"/>
      <c r="BA23" s="263"/>
      <c r="BB23" s="263"/>
      <c r="BC23" s="263"/>
      <c r="BD23" s="263"/>
      <c r="BE23" s="263"/>
      <c r="BF23" s="263"/>
      <c r="BG23" s="263"/>
      <c r="BH23" s="263"/>
      <c r="BI23" s="263"/>
      <c r="BJ23" s="263"/>
      <c r="BK23" s="263"/>
      <c r="BL23" s="263"/>
      <c r="BM23" s="263"/>
      <c r="BN23" s="263"/>
      <c r="BO23" s="263"/>
      <c r="BP23" s="263"/>
      <c r="BQ23" s="263"/>
      <c r="BR23" s="263"/>
      <c r="BS23" s="263"/>
      <c r="BT23" s="263"/>
      <c r="BU23" s="263"/>
      <c r="BV23" s="263"/>
      <c r="BW23" s="263"/>
      <c r="BX23" s="263"/>
      <c r="BY23" s="263"/>
      <c r="BZ23" s="263"/>
      <c r="CA23" s="263"/>
      <c r="CB23" s="263"/>
      <c r="CC23" s="263"/>
      <c r="CD23" s="263"/>
      <c r="CE23" s="263"/>
      <c r="CF23" s="263"/>
      <c r="CG23" s="263"/>
      <c r="CH23" s="263"/>
      <c r="CI23" s="263"/>
      <c r="CJ23" s="263"/>
      <c r="CK23" s="263"/>
      <c r="CL23" s="263"/>
      <c r="CM23" s="263"/>
      <c r="CN23" s="263"/>
      <c r="CO23" s="263"/>
      <c r="CP23" s="263"/>
      <c r="CQ23" s="263"/>
      <c r="CR23" s="263"/>
      <c r="CS23" s="263"/>
      <c r="CT23" s="263"/>
      <c r="CU23" s="263"/>
      <c r="CV23" s="263"/>
      <c r="CW23" s="263"/>
      <c r="CX23" s="263"/>
      <c r="CY23" s="263"/>
      <c r="CZ23" s="263"/>
      <c r="DA23" s="263"/>
      <c r="DB23" s="263"/>
      <c r="DC23" s="263"/>
      <c r="DD23" s="263"/>
      <c r="DE23" s="263"/>
      <c r="DF23" s="263"/>
      <c r="DG23" s="263"/>
      <c r="DH23" s="263"/>
      <c r="DI23" s="263"/>
      <c r="DJ23" s="263"/>
      <c r="DK23" s="263"/>
      <c r="DL23" s="263"/>
      <c r="DM23" s="263"/>
      <c r="DN23" s="263"/>
      <c r="DO23" s="263"/>
      <c r="DP23" s="263"/>
      <c r="DQ23" s="263"/>
      <c r="DR23" s="263"/>
      <c r="DS23" s="263"/>
      <c r="DT23" s="263"/>
      <c r="DU23" s="263"/>
    </row>
    <row r="24" spans="1:125" ht="20.25" customHeight="1" x14ac:dyDescent="0.25">
      <c r="A24"/>
      <c r="B24" s="370"/>
      <c r="C24" s="371" t="s">
        <v>141</v>
      </c>
      <c r="D24" s="372">
        <f>IF('Charges Data'!AO117="","-",'Charges Data'!AO117)</f>
        <v>20.5</v>
      </c>
      <c r="E24" s="372">
        <f>IF('Charges Data'!AO118="","-",'Charges Data'!AO118)</f>
        <v>16.5</v>
      </c>
      <c r="F24" s="372">
        <f>IF('Charges Data'!AO119="","-",'Charges Data'!AO119)</f>
        <v>16.5</v>
      </c>
      <c r="G24" s="373">
        <f>IF('Charges Data'!AO120="","-",'Charges Data'!AO120)</f>
        <v>16.5</v>
      </c>
      <c r="H24"/>
      <c r="I24" s="263"/>
      <c r="J24" s="263"/>
      <c r="K24" s="263"/>
      <c r="L24" s="263"/>
      <c r="M24" s="263"/>
      <c r="N24" s="263"/>
      <c r="O24" s="263"/>
      <c r="P24" s="263"/>
      <c r="Q24" s="263"/>
      <c r="R24" s="263"/>
      <c r="S24" s="263"/>
      <c r="T24" s="263"/>
      <c r="U24" s="263"/>
      <c r="V24" s="263"/>
      <c r="W24" s="263"/>
      <c r="X24" s="263"/>
      <c r="Y24" s="263"/>
      <c r="Z24" s="263"/>
      <c r="AA24" s="263"/>
      <c r="AB24" s="263"/>
      <c r="AC24" s="263"/>
      <c r="AD24" s="263"/>
      <c r="AE24" s="263"/>
      <c r="AF24" s="263"/>
      <c r="AG24" s="263"/>
      <c r="AH24" s="263"/>
      <c r="AI24" s="263"/>
      <c r="AJ24" s="263"/>
      <c r="AK24" s="263"/>
      <c r="AL24" s="263"/>
      <c r="AM24" s="263"/>
      <c r="AN24" s="263"/>
      <c r="AO24" s="263"/>
      <c r="AP24" s="263"/>
      <c r="AQ24" s="263"/>
      <c r="AR24" s="263"/>
      <c r="AS24" s="263"/>
      <c r="AT24" s="263"/>
      <c r="AU24" s="263"/>
      <c r="AV24" s="263"/>
      <c r="AW24" s="263"/>
      <c r="AX24" s="263"/>
      <c r="AY24" s="263"/>
      <c r="AZ24" s="263"/>
      <c r="BA24" s="263"/>
      <c r="BB24" s="263"/>
      <c r="BC24" s="263"/>
      <c r="BD24" s="263"/>
      <c r="BE24" s="263"/>
      <c r="BF24" s="263"/>
      <c r="BG24" s="263"/>
      <c r="BH24" s="263"/>
      <c r="BI24" s="263"/>
      <c r="BJ24" s="263"/>
      <c r="BK24" s="263"/>
      <c r="BL24" s="263"/>
      <c r="BM24" s="263"/>
      <c r="BN24" s="263"/>
      <c r="BO24" s="263"/>
      <c r="BP24" s="263"/>
      <c r="BQ24" s="263"/>
      <c r="BR24" s="263"/>
      <c r="BS24" s="263"/>
      <c r="BT24" s="263"/>
      <c r="BU24" s="263"/>
      <c r="BV24" s="263"/>
      <c r="BW24" s="263"/>
      <c r="BX24" s="263"/>
      <c r="BY24" s="263"/>
      <c r="BZ24" s="263"/>
      <c r="CA24" s="263"/>
      <c r="CB24" s="263"/>
      <c r="CC24" s="263"/>
      <c r="CD24" s="263"/>
      <c r="CE24" s="263"/>
      <c r="CF24" s="263"/>
      <c r="CG24" s="263"/>
      <c r="CH24" s="263"/>
      <c r="CI24" s="263"/>
      <c r="CJ24" s="263"/>
      <c r="CK24" s="263"/>
      <c r="CL24" s="263"/>
      <c r="CM24" s="263"/>
      <c r="CN24" s="263"/>
      <c r="CO24" s="263"/>
      <c r="CP24" s="263"/>
      <c r="CQ24" s="263"/>
      <c r="CR24" s="263"/>
      <c r="CS24" s="263"/>
      <c r="CT24" s="263"/>
      <c r="CU24" s="263"/>
      <c r="CV24" s="263"/>
      <c r="CW24" s="263"/>
      <c r="CX24" s="263"/>
      <c r="CY24" s="263"/>
      <c r="CZ24" s="263"/>
      <c r="DA24" s="263"/>
      <c r="DB24" s="263"/>
      <c r="DC24" s="263"/>
      <c r="DD24" s="263"/>
      <c r="DE24" s="263"/>
      <c r="DF24" s="263"/>
      <c r="DG24" s="263"/>
      <c r="DH24" s="263"/>
      <c r="DI24" s="263"/>
      <c r="DJ24" s="263"/>
      <c r="DK24" s="263"/>
      <c r="DL24" s="263"/>
      <c r="DM24" s="263"/>
      <c r="DN24" s="263"/>
      <c r="DO24" s="263"/>
      <c r="DP24" s="263"/>
      <c r="DQ24" s="263"/>
      <c r="DR24" s="263"/>
      <c r="DS24" s="263"/>
      <c r="DT24" s="263"/>
      <c r="DU24" s="263"/>
    </row>
    <row r="25" spans="1:125" ht="20.25" customHeight="1" x14ac:dyDescent="0.3">
      <c r="A25"/>
      <c r="B25" s="390" t="s">
        <v>299</v>
      </c>
      <c r="C25" s="383" t="s">
        <v>110</v>
      </c>
      <c r="D25" s="384">
        <f>IF('Charges Data'!J141="","-",'Charges Data'!J141)</f>
        <v>288</v>
      </c>
      <c r="E25" s="397" t="str">
        <f>IF('Charges Data'!J142="","-",'Charges Data'!J142)</f>
        <v>-</v>
      </c>
      <c r="F25" s="397" t="str">
        <f>IF('Charges Data'!J143="","-",'Charges Data'!J143)</f>
        <v>-</v>
      </c>
      <c r="G25" s="398" t="str">
        <f>IF('Charges Data'!J144="","-",'Charges Data'!J144)</f>
        <v>-</v>
      </c>
      <c r="H25"/>
      <c r="I25" s="263"/>
      <c r="J25" s="263"/>
      <c r="K25" s="263"/>
      <c r="L25" s="263"/>
      <c r="M25" s="263"/>
      <c r="N25" s="263"/>
      <c r="O25" s="263"/>
      <c r="P25" s="263"/>
      <c r="Q25" s="263"/>
      <c r="R25" s="263"/>
      <c r="S25" s="263"/>
      <c r="T25" s="263"/>
      <c r="U25" s="263"/>
      <c r="V25" s="263"/>
      <c r="W25" s="263"/>
      <c r="X25" s="263"/>
      <c r="Y25" s="263"/>
      <c r="Z25" s="263"/>
      <c r="AA25" s="263"/>
      <c r="AB25" s="263"/>
      <c r="AC25" s="263"/>
      <c r="AD25" s="263"/>
      <c r="AE25" s="263"/>
      <c r="AF25" s="263"/>
      <c r="AG25" s="263"/>
      <c r="AH25" s="263"/>
      <c r="AI25" s="263"/>
      <c r="AJ25" s="263"/>
      <c r="AK25" s="263"/>
      <c r="AL25" s="263"/>
      <c r="AM25" s="263"/>
      <c r="AN25" s="263"/>
      <c r="AO25" s="263"/>
      <c r="AP25" s="263"/>
      <c r="AQ25" s="263"/>
      <c r="AR25" s="263"/>
      <c r="AS25" s="263"/>
      <c r="AT25" s="263"/>
      <c r="AU25" s="263"/>
      <c r="AV25" s="263"/>
      <c r="AW25" s="263"/>
      <c r="AX25" s="263"/>
      <c r="AY25" s="263"/>
      <c r="AZ25" s="263"/>
      <c r="BA25" s="263"/>
      <c r="BB25" s="263"/>
      <c r="BC25" s="263"/>
      <c r="BD25" s="263"/>
      <c r="BE25" s="263"/>
      <c r="BF25" s="263"/>
      <c r="BG25" s="263"/>
      <c r="BH25" s="263"/>
      <c r="BI25" s="263"/>
      <c r="BJ25" s="263"/>
      <c r="BK25" s="263"/>
      <c r="BL25" s="263"/>
      <c r="BM25" s="263"/>
      <c r="BN25" s="263"/>
      <c r="BO25" s="263"/>
      <c r="BP25" s="263"/>
      <c r="BQ25" s="263"/>
      <c r="BR25" s="263"/>
      <c r="BS25" s="263"/>
      <c r="BT25" s="263"/>
      <c r="BU25" s="263"/>
      <c r="BV25" s="263"/>
      <c r="BW25" s="263"/>
      <c r="BX25" s="263"/>
      <c r="BY25" s="263"/>
      <c r="BZ25" s="263"/>
      <c r="CA25" s="263"/>
      <c r="CB25" s="263"/>
      <c r="CC25" s="263"/>
      <c r="CD25" s="263"/>
      <c r="CE25" s="263"/>
      <c r="CF25" s="263"/>
      <c r="CG25" s="263"/>
      <c r="CH25" s="263"/>
      <c r="CI25" s="263"/>
      <c r="CJ25" s="263"/>
      <c r="CK25" s="263"/>
      <c r="CL25" s="263"/>
      <c r="CM25" s="263"/>
      <c r="CN25" s="263"/>
      <c r="CO25" s="263"/>
      <c r="CP25" s="263"/>
      <c r="CQ25" s="263"/>
      <c r="CR25" s="263"/>
      <c r="CS25" s="263"/>
      <c r="CT25" s="263"/>
      <c r="CU25" s="263"/>
      <c r="CV25" s="263"/>
      <c r="CW25" s="263"/>
      <c r="CX25" s="263"/>
      <c r="CY25" s="263"/>
      <c r="CZ25" s="263"/>
      <c r="DA25" s="263"/>
      <c r="DB25" s="263"/>
      <c r="DC25" s="263"/>
      <c r="DD25" s="263"/>
      <c r="DE25" s="263"/>
      <c r="DF25" s="263"/>
      <c r="DG25" s="263"/>
      <c r="DH25" s="263"/>
      <c r="DI25" s="263"/>
      <c r="DJ25" s="263"/>
      <c r="DK25" s="263"/>
      <c r="DL25" s="263"/>
      <c r="DM25" s="263"/>
      <c r="DN25" s="263"/>
      <c r="DO25" s="263"/>
      <c r="DP25" s="263"/>
      <c r="DQ25" s="263"/>
      <c r="DR25" s="263"/>
      <c r="DS25" s="263"/>
      <c r="DT25" s="263"/>
      <c r="DU25" s="263"/>
    </row>
    <row r="26" spans="1:125" ht="20.25" customHeight="1" x14ac:dyDescent="0.25">
      <c r="A26"/>
      <c r="B26" s="382"/>
      <c r="C26" s="383" t="s">
        <v>111</v>
      </c>
      <c r="D26" s="384">
        <f>IF('Charges Data'!K141="","-",'Charges Data'!K141)</f>
        <v>352</v>
      </c>
      <c r="E26" s="384">
        <f>IF('Charges Data'!K142="","-",'Charges Data'!K142)</f>
        <v>275</v>
      </c>
      <c r="F26" s="384">
        <f>IF('Charges Data'!K143="","-",'Charges Data'!K143)</f>
        <v>275</v>
      </c>
      <c r="G26" s="385">
        <f>IF('Charges Data'!K144="","-",'Charges Data'!K144)</f>
        <v>275</v>
      </c>
      <c r="H26"/>
      <c r="I26" s="263"/>
      <c r="J26" s="263"/>
      <c r="K26" s="263"/>
      <c r="L26" s="263"/>
      <c r="M26" s="263"/>
      <c r="N26" s="263"/>
      <c r="O26" s="263"/>
      <c r="P26" s="263"/>
      <c r="Q26" s="263"/>
      <c r="R26" s="263"/>
      <c r="S26" s="263"/>
      <c r="T26" s="263"/>
      <c r="U26" s="263"/>
      <c r="V26" s="263"/>
      <c r="W26" s="263"/>
      <c r="X26" s="263"/>
      <c r="Y26" s="263"/>
      <c r="Z26" s="263"/>
      <c r="AA26" s="263"/>
      <c r="AB26" s="263"/>
      <c r="AC26" s="263"/>
      <c r="AD26" s="263"/>
      <c r="AE26" s="263"/>
      <c r="AF26" s="263"/>
      <c r="AG26" s="263"/>
      <c r="AH26" s="263"/>
      <c r="AI26" s="263"/>
      <c r="AJ26" s="263"/>
      <c r="AK26" s="263"/>
      <c r="AL26" s="263"/>
      <c r="AM26" s="263"/>
      <c r="AN26" s="263"/>
      <c r="AO26" s="263"/>
      <c r="AP26" s="263"/>
      <c r="AQ26" s="263"/>
      <c r="AR26" s="263"/>
      <c r="AS26" s="263"/>
      <c r="AT26" s="263"/>
      <c r="AU26" s="263"/>
      <c r="AV26" s="263"/>
      <c r="AW26" s="263"/>
      <c r="AX26" s="263"/>
      <c r="AY26" s="263"/>
      <c r="AZ26" s="263"/>
      <c r="BA26" s="263"/>
      <c r="BB26" s="263"/>
      <c r="BC26" s="263"/>
      <c r="BD26" s="263"/>
      <c r="BE26" s="263"/>
      <c r="BF26" s="263"/>
      <c r="BG26" s="263"/>
      <c r="BH26" s="263"/>
      <c r="BI26" s="263"/>
      <c r="BJ26" s="263"/>
      <c r="BK26" s="263"/>
      <c r="BL26" s="263"/>
      <c r="BM26" s="263"/>
      <c r="BN26" s="263"/>
      <c r="BO26" s="263"/>
      <c r="BP26" s="263"/>
      <c r="BQ26" s="263"/>
      <c r="BR26" s="263"/>
      <c r="BS26" s="263"/>
      <c r="BT26" s="263"/>
      <c r="BU26" s="263"/>
      <c r="BV26" s="263"/>
      <c r="BW26" s="263"/>
      <c r="BX26" s="263"/>
      <c r="BY26" s="263"/>
      <c r="BZ26" s="263"/>
      <c r="CA26" s="263"/>
      <c r="CB26" s="263"/>
      <c r="CC26" s="263"/>
      <c r="CD26" s="263"/>
      <c r="CE26" s="263"/>
      <c r="CF26" s="263"/>
      <c r="CG26" s="263"/>
      <c r="CH26" s="263"/>
      <c r="CI26" s="263"/>
      <c r="CJ26" s="263"/>
      <c r="CK26" s="263"/>
      <c r="CL26" s="263"/>
      <c r="CM26" s="263"/>
      <c r="CN26" s="263"/>
      <c r="CO26" s="263"/>
      <c r="CP26" s="263"/>
      <c r="CQ26" s="263"/>
      <c r="CR26" s="263"/>
      <c r="CS26" s="263"/>
      <c r="CT26" s="263"/>
      <c r="CU26" s="263"/>
      <c r="CV26" s="263"/>
      <c r="CW26" s="263"/>
      <c r="CX26" s="263"/>
      <c r="CY26" s="263"/>
      <c r="CZ26" s="263"/>
      <c r="DA26" s="263"/>
      <c r="DB26" s="263"/>
      <c r="DC26" s="263"/>
      <c r="DD26" s="263"/>
      <c r="DE26" s="263"/>
      <c r="DF26" s="263"/>
      <c r="DG26" s="263"/>
      <c r="DH26" s="263"/>
      <c r="DI26" s="263"/>
      <c r="DJ26" s="263"/>
      <c r="DK26" s="263"/>
      <c r="DL26" s="263"/>
      <c r="DM26" s="263"/>
      <c r="DN26" s="263"/>
      <c r="DO26" s="263"/>
      <c r="DP26" s="263"/>
      <c r="DQ26" s="263"/>
      <c r="DR26" s="263"/>
      <c r="DS26" s="263"/>
      <c r="DT26" s="263"/>
      <c r="DU26" s="263"/>
    </row>
    <row r="27" spans="1:125" ht="20.25" customHeight="1" x14ac:dyDescent="0.25">
      <c r="A27"/>
      <c r="B27" s="382"/>
      <c r="C27" s="383" t="s">
        <v>112</v>
      </c>
      <c r="D27" s="384">
        <f>IF('Charges Data'!L141="","-",'Charges Data'!L141)</f>
        <v>299.88</v>
      </c>
      <c r="E27" s="384">
        <f>IF('Charges Data'!L142="","-",'Charges Data'!L142)</f>
        <v>179.88</v>
      </c>
      <c r="F27" s="384">
        <f>IF('Charges Data'!L143="","-",'Charges Data'!L143)</f>
        <v>299.88</v>
      </c>
      <c r="G27" s="385">
        <f>IF('Charges Data'!L144="","-",'Charges Data'!L144)</f>
        <v>299.88</v>
      </c>
      <c r="H27"/>
      <c r="I27" s="263"/>
      <c r="J27" s="263"/>
      <c r="K27" s="263"/>
      <c r="L27" s="263"/>
      <c r="M27" s="263"/>
      <c r="N27" s="263"/>
      <c r="O27" s="263"/>
      <c r="P27" s="263"/>
      <c r="Q27" s="263"/>
      <c r="R27" s="263"/>
      <c r="S27" s="263"/>
      <c r="T27" s="263"/>
      <c r="U27" s="263"/>
      <c r="V27" s="263"/>
      <c r="W27" s="263"/>
      <c r="X27" s="263"/>
      <c r="Y27" s="263"/>
      <c r="Z27" s="263"/>
      <c r="AA27" s="263"/>
      <c r="AB27" s="263"/>
      <c r="AC27" s="263"/>
      <c r="AD27" s="263"/>
      <c r="AE27" s="263"/>
      <c r="AF27" s="263"/>
      <c r="AG27" s="263"/>
      <c r="AH27" s="263"/>
      <c r="AI27" s="263"/>
      <c r="AJ27" s="263"/>
      <c r="AK27" s="263"/>
      <c r="AL27" s="263"/>
      <c r="AM27" s="263"/>
      <c r="AN27" s="263"/>
      <c r="AO27" s="263"/>
      <c r="AP27" s="263"/>
      <c r="AQ27" s="263"/>
      <c r="AR27" s="263"/>
      <c r="AS27" s="263"/>
      <c r="AT27" s="263"/>
      <c r="AU27" s="263"/>
      <c r="AV27" s="263"/>
      <c r="AW27" s="263"/>
      <c r="AX27" s="263"/>
      <c r="AY27" s="263"/>
      <c r="AZ27" s="263"/>
      <c r="BA27" s="263"/>
      <c r="BB27" s="263"/>
      <c r="BC27" s="263"/>
      <c r="BD27" s="263"/>
      <c r="BE27" s="263"/>
      <c r="BF27" s="263"/>
      <c r="BG27" s="263"/>
      <c r="BH27" s="263"/>
      <c r="BI27" s="263"/>
      <c r="BJ27" s="263"/>
      <c r="BK27" s="263"/>
      <c r="BL27" s="263"/>
      <c r="BM27" s="263"/>
      <c r="BN27" s="263"/>
      <c r="BO27" s="263"/>
      <c r="BP27" s="263"/>
      <c r="BQ27" s="263"/>
      <c r="BR27" s="263"/>
      <c r="BS27" s="263"/>
      <c r="BT27" s="263"/>
      <c r="BU27" s="263"/>
      <c r="BV27" s="263"/>
      <c r="BW27" s="263"/>
      <c r="BX27" s="263"/>
      <c r="BY27" s="263"/>
      <c r="BZ27" s="263"/>
      <c r="CA27" s="263"/>
      <c r="CB27" s="263"/>
      <c r="CC27" s="263"/>
      <c r="CD27" s="263"/>
      <c r="CE27" s="263"/>
      <c r="CF27" s="263"/>
      <c r="CG27" s="263"/>
      <c r="CH27" s="263"/>
      <c r="CI27" s="263"/>
      <c r="CJ27" s="263"/>
      <c r="CK27" s="263"/>
      <c r="CL27" s="263"/>
      <c r="CM27" s="263"/>
      <c r="CN27" s="263"/>
      <c r="CO27" s="263"/>
      <c r="CP27" s="263"/>
      <c r="CQ27" s="263"/>
      <c r="CR27" s="263"/>
      <c r="CS27" s="263"/>
      <c r="CT27" s="263"/>
      <c r="CU27" s="263"/>
      <c r="CV27" s="263"/>
      <c r="CW27" s="263"/>
      <c r="CX27" s="263"/>
      <c r="CY27" s="263"/>
      <c r="CZ27" s="263"/>
      <c r="DA27" s="263"/>
      <c r="DB27" s="263"/>
      <c r="DC27" s="263"/>
      <c r="DD27" s="263"/>
      <c r="DE27" s="263"/>
      <c r="DF27" s="263"/>
      <c r="DG27" s="263"/>
      <c r="DH27" s="263"/>
      <c r="DI27" s="263"/>
      <c r="DJ27" s="263"/>
      <c r="DK27" s="263"/>
      <c r="DL27" s="263"/>
      <c r="DM27" s="263"/>
      <c r="DN27" s="263"/>
      <c r="DO27" s="263"/>
      <c r="DP27" s="263"/>
      <c r="DQ27" s="263"/>
      <c r="DR27" s="263"/>
      <c r="DS27" s="263"/>
      <c r="DT27" s="263"/>
      <c r="DU27" s="263"/>
    </row>
    <row r="28" spans="1:125" ht="20.25" customHeight="1" x14ac:dyDescent="0.25">
      <c r="A28"/>
      <c r="B28" s="382"/>
      <c r="C28" s="383" t="s">
        <v>115</v>
      </c>
      <c r="D28" s="384">
        <f>IF('Charges Data'!O141="","-",'Charges Data'!O141)</f>
        <v>348</v>
      </c>
      <c r="E28" s="384">
        <f>IF('Charges Data'!O142="","-",'Charges Data'!O142)</f>
        <v>192</v>
      </c>
      <c r="F28" s="384">
        <f>IF('Charges Data'!O143="","-",'Charges Data'!O143)</f>
        <v>180</v>
      </c>
      <c r="G28" s="385">
        <f>IF('Charges Data'!O144="","-",'Charges Data'!O144)</f>
        <v>300</v>
      </c>
      <c r="H28"/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3"/>
      <c r="T28" s="263"/>
      <c r="U28" s="263"/>
      <c r="V28" s="263"/>
      <c r="W28" s="263"/>
      <c r="X28" s="263"/>
      <c r="Y28" s="263"/>
      <c r="Z28" s="263"/>
      <c r="AA28" s="263"/>
      <c r="AB28" s="263"/>
      <c r="AC28" s="263"/>
      <c r="AD28" s="263"/>
      <c r="AE28" s="263"/>
      <c r="AF28" s="263"/>
      <c r="AG28" s="263"/>
      <c r="AH28" s="263"/>
      <c r="AI28" s="263"/>
      <c r="AJ28" s="263"/>
      <c r="AK28" s="263"/>
      <c r="AL28" s="263"/>
      <c r="AM28" s="263"/>
      <c r="AN28" s="263"/>
      <c r="AO28" s="263"/>
      <c r="AP28" s="263"/>
      <c r="AQ28" s="263"/>
      <c r="AR28" s="263"/>
      <c r="AS28" s="263"/>
      <c r="AT28" s="263"/>
      <c r="AU28" s="263"/>
      <c r="AV28" s="263"/>
      <c r="AW28" s="263"/>
      <c r="AX28" s="263"/>
      <c r="AY28" s="263"/>
      <c r="AZ28" s="263"/>
      <c r="BA28" s="263"/>
      <c r="BB28" s="263"/>
      <c r="BC28" s="263"/>
      <c r="BD28" s="263"/>
      <c r="BE28" s="263"/>
      <c r="BF28" s="263"/>
      <c r="BG28" s="263"/>
      <c r="BH28" s="263"/>
      <c r="BI28" s="263"/>
      <c r="BJ28" s="263"/>
      <c r="BK28" s="263"/>
      <c r="BL28" s="263"/>
      <c r="BM28" s="263"/>
      <c r="BN28" s="263"/>
      <c r="BO28" s="263"/>
      <c r="BP28" s="263"/>
      <c r="BQ28" s="263"/>
      <c r="BR28" s="263"/>
      <c r="BS28" s="263"/>
      <c r="BT28" s="263"/>
      <c r="BU28" s="263"/>
      <c r="BV28" s="263"/>
      <c r="BW28" s="263"/>
      <c r="BX28" s="263"/>
      <c r="BY28" s="263"/>
      <c r="BZ28" s="263"/>
      <c r="CA28" s="263"/>
      <c r="CB28" s="263"/>
      <c r="CC28" s="263"/>
      <c r="CD28" s="263"/>
      <c r="CE28" s="263"/>
      <c r="CF28" s="263"/>
      <c r="CG28" s="263"/>
      <c r="CH28" s="263"/>
      <c r="CI28" s="263"/>
      <c r="CJ28" s="263"/>
      <c r="CK28" s="263"/>
      <c r="CL28" s="263"/>
      <c r="CM28" s="263"/>
      <c r="CN28" s="263"/>
      <c r="CO28" s="263"/>
      <c r="CP28" s="263"/>
      <c r="CQ28" s="263"/>
      <c r="CR28" s="263"/>
      <c r="CS28" s="263"/>
      <c r="CT28" s="263"/>
      <c r="CU28" s="263"/>
      <c r="CV28" s="263"/>
      <c r="CW28" s="263"/>
      <c r="CX28" s="263"/>
      <c r="CY28" s="263"/>
      <c r="CZ28" s="263"/>
      <c r="DA28" s="263"/>
      <c r="DB28" s="263"/>
      <c r="DC28" s="263"/>
      <c r="DD28" s="263"/>
      <c r="DE28" s="263"/>
      <c r="DF28" s="263"/>
      <c r="DG28" s="263"/>
      <c r="DH28" s="263"/>
      <c r="DI28" s="263"/>
      <c r="DJ28" s="263"/>
      <c r="DK28" s="263"/>
      <c r="DL28" s="263"/>
      <c r="DM28" s="263"/>
      <c r="DN28" s="263"/>
      <c r="DO28" s="263"/>
      <c r="DP28" s="263"/>
      <c r="DQ28" s="263"/>
      <c r="DR28" s="263"/>
      <c r="DS28" s="263"/>
      <c r="DT28" s="263"/>
      <c r="DU28" s="263"/>
    </row>
    <row r="29" spans="1:125" ht="20.25" customHeight="1" x14ac:dyDescent="0.25">
      <c r="A29"/>
      <c r="B29" s="382"/>
      <c r="C29" s="383" t="s">
        <v>116</v>
      </c>
      <c r="D29" s="384">
        <f>IF('Charges Data'!P141="","-",'Charges Data'!P141)</f>
        <v>720</v>
      </c>
      <c r="E29" s="384">
        <f>IF('Charges Data'!P142="","-",'Charges Data'!P142)</f>
        <v>180</v>
      </c>
      <c r="F29" s="384">
        <f>IF('Charges Data'!P143="","-",'Charges Data'!P143)</f>
        <v>503.88</v>
      </c>
      <c r="G29" s="398" t="str">
        <f>IF('Charges Data'!P144="","-",'Charges Data'!P144)</f>
        <v>-</v>
      </c>
      <c r="H29"/>
      <c r="I29" s="263"/>
      <c r="J29" s="263"/>
      <c r="K29" s="263"/>
      <c r="L29" s="263"/>
      <c r="M29" s="263"/>
      <c r="N29" s="263"/>
      <c r="O29" s="263"/>
      <c r="P29" s="263"/>
      <c r="Q29" s="263"/>
      <c r="R29" s="263"/>
      <c r="S29" s="263"/>
      <c r="T29" s="263"/>
      <c r="U29" s="263"/>
      <c r="V29" s="263"/>
      <c r="W29" s="263"/>
      <c r="X29" s="263"/>
      <c r="Y29" s="263"/>
      <c r="Z29" s="263"/>
      <c r="AA29" s="263"/>
      <c r="AB29" s="263"/>
      <c r="AC29" s="263"/>
      <c r="AD29" s="263"/>
      <c r="AE29" s="263"/>
      <c r="AF29" s="263"/>
      <c r="AG29" s="263"/>
      <c r="AH29" s="263"/>
      <c r="AI29" s="263"/>
      <c r="AJ29" s="263"/>
      <c r="AK29" s="263"/>
      <c r="AL29" s="263"/>
      <c r="AM29" s="263"/>
      <c r="AN29" s="263"/>
      <c r="AO29" s="263"/>
      <c r="AP29" s="263"/>
      <c r="AQ29" s="263"/>
      <c r="AR29" s="263"/>
      <c r="AS29" s="263"/>
      <c r="AT29" s="263"/>
      <c r="AU29" s="263"/>
      <c r="AV29" s="263"/>
      <c r="AW29" s="263"/>
      <c r="AX29" s="263"/>
      <c r="AY29" s="263"/>
      <c r="AZ29" s="263"/>
      <c r="BA29" s="263"/>
      <c r="BB29" s="263"/>
      <c r="BC29" s="263"/>
      <c r="BD29" s="263"/>
      <c r="BE29" s="263"/>
      <c r="BF29" s="263"/>
      <c r="BG29" s="263"/>
      <c r="BH29" s="263"/>
      <c r="BI29" s="263"/>
      <c r="BJ29" s="263"/>
      <c r="BK29" s="263"/>
      <c r="BL29" s="263"/>
      <c r="BM29" s="263"/>
      <c r="BN29" s="263"/>
      <c r="BO29" s="263"/>
      <c r="BP29" s="263"/>
      <c r="BQ29" s="263"/>
      <c r="BR29" s="263"/>
      <c r="BS29" s="263"/>
      <c r="BT29" s="263"/>
      <c r="BU29" s="263"/>
      <c r="BV29" s="263"/>
      <c r="BW29" s="263"/>
      <c r="BX29" s="263"/>
      <c r="BY29" s="263"/>
      <c r="BZ29" s="263"/>
      <c r="CA29" s="263"/>
      <c r="CB29" s="263"/>
      <c r="CC29" s="263"/>
      <c r="CD29" s="263"/>
      <c r="CE29" s="263"/>
      <c r="CF29" s="263"/>
      <c r="CG29" s="263"/>
      <c r="CH29" s="263"/>
      <c r="CI29" s="263"/>
      <c r="CJ29" s="263"/>
      <c r="CK29" s="263"/>
      <c r="CL29" s="263"/>
      <c r="CM29" s="263"/>
      <c r="CN29" s="263"/>
      <c r="CO29" s="263"/>
      <c r="CP29" s="263"/>
      <c r="CQ29" s="263"/>
      <c r="CR29" s="263"/>
      <c r="CS29" s="263"/>
      <c r="CT29" s="263"/>
      <c r="CU29" s="263"/>
      <c r="CV29" s="263"/>
      <c r="CW29" s="263"/>
      <c r="CX29" s="263"/>
      <c r="CY29" s="263"/>
      <c r="CZ29" s="263"/>
      <c r="DA29" s="263"/>
      <c r="DB29" s="263"/>
      <c r="DC29" s="263"/>
      <c r="DD29" s="263"/>
      <c r="DE29" s="263"/>
      <c r="DF29" s="263"/>
      <c r="DG29" s="263"/>
      <c r="DH29" s="263"/>
      <c r="DI29" s="263"/>
      <c r="DJ29" s="263"/>
      <c r="DK29" s="263"/>
      <c r="DL29" s="263"/>
      <c r="DM29" s="263"/>
      <c r="DN29" s="263"/>
      <c r="DO29" s="263"/>
      <c r="DP29" s="263"/>
      <c r="DQ29" s="263"/>
      <c r="DR29" s="263"/>
      <c r="DS29" s="263"/>
      <c r="DT29" s="263"/>
      <c r="DU29" s="263"/>
    </row>
    <row r="30" spans="1:125" ht="20.25" customHeight="1" x14ac:dyDescent="0.25">
      <c r="A30"/>
      <c r="B30" s="382"/>
      <c r="C30" s="383" t="s">
        <v>119</v>
      </c>
      <c r="D30" s="384">
        <f>IF('Charges Data'!S141="","-",'Charges Data'!S141)</f>
        <v>291.5</v>
      </c>
      <c r="E30" s="384">
        <f>IF('Charges Data'!S142="","-",'Charges Data'!S142)</f>
        <v>228</v>
      </c>
      <c r="F30" s="384">
        <f>IF('Charges Data'!S143="","-",'Charges Data'!S143)</f>
        <v>231</v>
      </c>
      <c r="G30" s="385">
        <f>IF('Charges Data'!S144="","-",'Charges Data'!S144)</f>
        <v>159.6</v>
      </c>
      <c r="H30"/>
      <c r="I30" s="263"/>
      <c r="J30" s="263"/>
      <c r="K30" s="263"/>
      <c r="L30" s="263"/>
      <c r="M30" s="263"/>
      <c r="N30" s="263"/>
      <c r="O30" s="263"/>
      <c r="P30" s="263"/>
      <c r="Q30" s="263"/>
      <c r="R30" s="263"/>
      <c r="S30" s="263"/>
      <c r="T30" s="263"/>
      <c r="U30" s="263"/>
      <c r="V30" s="263"/>
      <c r="W30" s="263"/>
      <c r="X30" s="263"/>
      <c r="Y30" s="263"/>
      <c r="Z30" s="263"/>
      <c r="AA30" s="263"/>
      <c r="AB30" s="263"/>
      <c r="AC30" s="263"/>
      <c r="AD30" s="263"/>
      <c r="AE30" s="263"/>
      <c r="AF30" s="263"/>
      <c r="AG30" s="263"/>
      <c r="AH30" s="263"/>
      <c r="AI30" s="263"/>
      <c r="AJ30" s="263"/>
      <c r="AK30" s="263"/>
      <c r="AL30" s="263"/>
      <c r="AM30" s="263"/>
      <c r="AN30" s="263"/>
      <c r="AO30" s="263"/>
      <c r="AP30" s="263"/>
      <c r="AQ30" s="263"/>
      <c r="AR30" s="263"/>
      <c r="AS30" s="263"/>
      <c r="AT30" s="263"/>
      <c r="AU30" s="263"/>
      <c r="AV30" s="263"/>
      <c r="AW30" s="263"/>
      <c r="AX30" s="263"/>
      <c r="AY30" s="263"/>
      <c r="AZ30" s="263"/>
      <c r="BA30" s="263"/>
      <c r="BB30" s="263"/>
      <c r="BC30" s="263"/>
      <c r="BD30" s="263"/>
      <c r="BE30" s="263"/>
      <c r="BF30" s="263"/>
      <c r="BG30" s="263"/>
      <c r="BH30" s="263"/>
      <c r="BI30" s="263"/>
      <c r="BJ30" s="263"/>
      <c r="BK30" s="263"/>
      <c r="BL30" s="263"/>
      <c r="BM30" s="263"/>
      <c r="BN30" s="263"/>
      <c r="BO30" s="263"/>
      <c r="BP30" s="263"/>
      <c r="BQ30" s="263"/>
      <c r="BR30" s="263"/>
      <c r="BS30" s="263"/>
      <c r="BT30" s="263"/>
      <c r="BU30" s="263"/>
      <c r="BV30" s="263"/>
      <c r="BW30" s="263"/>
      <c r="BX30" s="263"/>
      <c r="BY30" s="263"/>
      <c r="BZ30" s="263"/>
      <c r="CA30" s="263"/>
      <c r="CB30" s="263"/>
      <c r="CC30" s="263"/>
      <c r="CD30" s="263"/>
      <c r="CE30" s="263"/>
      <c r="CF30" s="263"/>
      <c r="CG30" s="263"/>
      <c r="CH30" s="263"/>
      <c r="CI30" s="263"/>
      <c r="CJ30" s="263"/>
      <c r="CK30" s="263"/>
      <c r="CL30" s="263"/>
      <c r="CM30" s="263"/>
      <c r="CN30" s="263"/>
      <c r="CO30" s="263"/>
      <c r="CP30" s="263"/>
      <c r="CQ30" s="263"/>
      <c r="CR30" s="263"/>
      <c r="CS30" s="263"/>
      <c r="CT30" s="263"/>
      <c r="CU30" s="263"/>
      <c r="CV30" s="263"/>
      <c r="CW30" s="263"/>
      <c r="CX30" s="263"/>
      <c r="CY30" s="263"/>
      <c r="CZ30" s="263"/>
      <c r="DA30" s="263"/>
      <c r="DB30" s="263"/>
      <c r="DC30" s="263"/>
      <c r="DD30" s="263"/>
      <c r="DE30" s="263"/>
      <c r="DF30" s="263"/>
      <c r="DG30" s="263"/>
      <c r="DH30" s="263"/>
      <c r="DI30" s="263"/>
      <c r="DJ30" s="263"/>
      <c r="DK30" s="263"/>
      <c r="DL30" s="263"/>
      <c r="DM30" s="263"/>
      <c r="DN30" s="263"/>
      <c r="DO30" s="263"/>
      <c r="DP30" s="263"/>
      <c r="DQ30" s="263"/>
      <c r="DR30" s="263"/>
      <c r="DS30" s="263"/>
      <c r="DT30" s="263"/>
      <c r="DU30" s="263"/>
    </row>
    <row r="31" spans="1:125" ht="20.25" customHeight="1" x14ac:dyDescent="0.25">
      <c r="A31"/>
      <c r="B31" s="382"/>
      <c r="C31" s="383" t="s">
        <v>122</v>
      </c>
      <c r="D31" s="384">
        <f>IF('Charges Data'!V141="","-",'Charges Data'!V141)</f>
        <v>437</v>
      </c>
      <c r="E31" s="384">
        <f>IF('Charges Data'!V142="","-",'Charges Data'!V142)</f>
        <v>297</v>
      </c>
      <c r="F31" s="384">
        <f>IF('Charges Data'!V143="","-",'Charges Data'!V143)</f>
        <v>297</v>
      </c>
      <c r="G31" s="398" t="str">
        <f>IF('Charges Data'!V144="","-",'Charges Data'!V144)</f>
        <v>-</v>
      </c>
      <c r="H31"/>
      <c r="I31" s="263"/>
      <c r="J31" s="263"/>
      <c r="K31" s="263"/>
      <c r="L31" s="263"/>
      <c r="M31" s="263"/>
      <c r="N31" s="263"/>
      <c r="O31" s="263"/>
      <c r="P31" s="263"/>
      <c r="Q31" s="263"/>
      <c r="R31" s="263"/>
      <c r="S31" s="263"/>
      <c r="T31" s="263"/>
      <c r="U31" s="263"/>
      <c r="V31" s="263"/>
      <c r="W31" s="263"/>
      <c r="X31" s="263"/>
      <c r="Y31" s="263"/>
      <c r="Z31" s="263"/>
      <c r="AA31" s="263"/>
      <c r="AB31" s="263"/>
      <c r="AC31" s="263"/>
      <c r="AD31" s="263"/>
      <c r="AE31" s="263"/>
      <c r="AF31" s="263"/>
      <c r="AG31" s="263"/>
      <c r="AH31" s="263"/>
      <c r="AI31" s="263"/>
      <c r="AJ31" s="263"/>
      <c r="AK31" s="263"/>
      <c r="AL31" s="263"/>
      <c r="AM31" s="263"/>
      <c r="AN31" s="263"/>
      <c r="AO31" s="263"/>
      <c r="AP31" s="263"/>
      <c r="AQ31" s="263"/>
      <c r="AR31" s="263"/>
      <c r="AS31" s="263"/>
      <c r="AT31" s="263"/>
      <c r="AU31" s="263"/>
      <c r="AV31" s="263"/>
      <c r="AW31" s="263"/>
      <c r="AX31" s="263"/>
      <c r="AY31" s="263"/>
      <c r="AZ31" s="263"/>
      <c r="BA31" s="263"/>
      <c r="BB31" s="263"/>
      <c r="BC31" s="263"/>
      <c r="BD31" s="263"/>
      <c r="BE31" s="263"/>
      <c r="BF31" s="263"/>
      <c r="BG31" s="263"/>
      <c r="BH31" s="263"/>
      <c r="BI31" s="263"/>
      <c r="BJ31" s="263"/>
      <c r="BK31" s="263"/>
      <c r="BL31" s="263"/>
      <c r="BM31" s="263"/>
      <c r="BN31" s="263"/>
      <c r="BO31" s="263"/>
      <c r="BP31" s="263"/>
      <c r="BQ31" s="263"/>
      <c r="BR31" s="263"/>
      <c r="BS31" s="263"/>
      <c r="BT31" s="263"/>
      <c r="BU31" s="263"/>
      <c r="BV31" s="263"/>
      <c r="BW31" s="263"/>
      <c r="BX31" s="263"/>
      <c r="BY31" s="263"/>
      <c r="BZ31" s="263"/>
      <c r="CA31" s="263"/>
      <c r="CB31" s="263"/>
      <c r="CC31" s="263"/>
      <c r="CD31" s="263"/>
      <c r="CE31" s="263"/>
      <c r="CF31" s="263"/>
      <c r="CG31" s="263"/>
      <c r="CH31" s="263"/>
      <c r="CI31" s="263"/>
      <c r="CJ31" s="263"/>
      <c r="CK31" s="263"/>
      <c r="CL31" s="263"/>
      <c r="CM31" s="263"/>
      <c r="CN31" s="263"/>
      <c r="CO31" s="263"/>
      <c r="CP31" s="263"/>
      <c r="CQ31" s="263"/>
      <c r="CR31" s="263"/>
      <c r="CS31" s="263"/>
      <c r="CT31" s="263"/>
      <c r="CU31" s="263"/>
      <c r="CV31" s="263"/>
      <c r="CW31" s="263"/>
      <c r="CX31" s="263"/>
      <c r="CY31" s="263"/>
      <c r="CZ31" s="263"/>
      <c r="DA31" s="263"/>
      <c r="DB31" s="263"/>
      <c r="DC31" s="263"/>
      <c r="DD31" s="263"/>
      <c r="DE31" s="263"/>
      <c r="DF31" s="263"/>
      <c r="DG31" s="263"/>
      <c r="DH31" s="263"/>
      <c r="DI31" s="263"/>
      <c r="DJ31" s="263"/>
      <c r="DK31" s="263"/>
      <c r="DL31" s="263"/>
      <c r="DM31" s="263"/>
      <c r="DN31" s="263"/>
      <c r="DO31" s="263"/>
      <c r="DP31" s="263"/>
      <c r="DQ31" s="263"/>
      <c r="DR31" s="263"/>
      <c r="DS31" s="263"/>
      <c r="DT31" s="263"/>
      <c r="DU31" s="263"/>
    </row>
    <row r="32" spans="1:125" ht="20.25" customHeight="1" x14ac:dyDescent="0.25">
      <c r="A32"/>
      <c r="B32" s="382"/>
      <c r="C32" s="383" t="s">
        <v>124</v>
      </c>
      <c r="D32" s="384">
        <f>IF('Charges Data'!X141="","-",'Charges Data'!X141)</f>
        <v>370</v>
      </c>
      <c r="E32" s="397" t="str">
        <f>IF('Charges Data'!X142="","-",'Charges Data'!X142)</f>
        <v>-</v>
      </c>
      <c r="F32" s="384">
        <f>IF('Charges Data'!X143="","-",'Charges Data'!X143)</f>
        <v>370</v>
      </c>
      <c r="G32" s="385">
        <f>IF('Charges Data'!X144="","-",'Charges Data'!X144)</f>
        <v>370</v>
      </c>
      <c r="H32"/>
      <c r="I32" s="263"/>
      <c r="J32" s="263"/>
      <c r="K32" s="263"/>
      <c r="L32" s="263"/>
      <c r="M32" s="263"/>
      <c r="N32" s="263"/>
      <c r="O32" s="263"/>
      <c r="P32" s="263"/>
      <c r="Q32" s="263"/>
      <c r="R32" s="263"/>
      <c r="S32" s="263"/>
      <c r="T32" s="263"/>
      <c r="U32" s="263"/>
      <c r="V32" s="263"/>
      <c r="W32" s="263"/>
      <c r="X32" s="263"/>
      <c r="Y32" s="263"/>
      <c r="Z32" s="263"/>
      <c r="AA32" s="263"/>
      <c r="AB32" s="263"/>
      <c r="AC32" s="263"/>
      <c r="AD32" s="263"/>
      <c r="AE32" s="263"/>
      <c r="AF32" s="263"/>
      <c r="AG32" s="263"/>
      <c r="AH32" s="263"/>
      <c r="AI32" s="263"/>
      <c r="AJ32" s="263"/>
      <c r="AK32" s="263"/>
      <c r="AL32" s="263"/>
      <c r="AM32" s="263"/>
      <c r="AN32" s="263"/>
      <c r="AO32" s="263"/>
      <c r="AP32" s="263"/>
      <c r="AQ32" s="263"/>
      <c r="AR32" s="263"/>
      <c r="AS32" s="263"/>
      <c r="AT32" s="263"/>
      <c r="AU32" s="263"/>
      <c r="AV32" s="263"/>
      <c r="AW32" s="263"/>
      <c r="AX32" s="263"/>
      <c r="AY32" s="263"/>
      <c r="AZ32" s="263"/>
      <c r="BA32" s="263"/>
      <c r="BB32" s="263"/>
      <c r="BC32" s="263"/>
      <c r="BD32" s="263"/>
      <c r="BE32" s="263"/>
      <c r="BF32" s="263"/>
      <c r="BG32" s="263"/>
      <c r="BH32" s="263"/>
      <c r="BI32" s="263"/>
      <c r="BJ32" s="263"/>
      <c r="BK32" s="263"/>
      <c r="BL32" s="263"/>
      <c r="BM32" s="263"/>
      <c r="BN32" s="263"/>
      <c r="BO32" s="263"/>
      <c r="BP32" s="263"/>
      <c r="BQ32" s="263"/>
      <c r="BR32" s="263"/>
      <c r="BS32" s="263"/>
      <c r="BT32" s="263"/>
      <c r="BU32" s="263"/>
      <c r="BV32" s="263"/>
      <c r="BW32" s="263"/>
      <c r="BX32" s="263"/>
      <c r="BY32" s="263"/>
      <c r="BZ32" s="263"/>
      <c r="CA32" s="263"/>
      <c r="CB32" s="263"/>
      <c r="CC32" s="263"/>
      <c r="CD32" s="263"/>
      <c r="CE32" s="263"/>
      <c r="CF32" s="263"/>
      <c r="CG32" s="263"/>
      <c r="CH32" s="263"/>
      <c r="CI32" s="263"/>
      <c r="CJ32" s="263"/>
      <c r="CK32" s="263"/>
      <c r="CL32" s="263"/>
      <c r="CM32" s="263"/>
      <c r="CN32" s="263"/>
      <c r="CO32" s="263"/>
      <c r="CP32" s="263"/>
      <c r="CQ32" s="263"/>
      <c r="CR32" s="263"/>
      <c r="CS32" s="263"/>
      <c r="CT32" s="263"/>
      <c r="CU32" s="263"/>
      <c r="CV32" s="263"/>
      <c r="CW32" s="263"/>
      <c r="CX32" s="263"/>
      <c r="CY32" s="263"/>
      <c r="CZ32" s="263"/>
      <c r="DA32" s="263"/>
      <c r="DB32" s="263"/>
      <c r="DC32" s="263"/>
      <c r="DD32" s="263"/>
      <c r="DE32" s="263"/>
      <c r="DF32" s="263"/>
      <c r="DG32" s="263"/>
      <c r="DH32" s="263"/>
      <c r="DI32" s="263"/>
      <c r="DJ32" s="263"/>
      <c r="DK32" s="263"/>
      <c r="DL32" s="263"/>
      <c r="DM32" s="263"/>
      <c r="DN32" s="263"/>
      <c r="DO32" s="263"/>
      <c r="DP32" s="263"/>
      <c r="DQ32" s="263"/>
      <c r="DR32" s="263"/>
      <c r="DS32" s="263"/>
      <c r="DT32" s="263"/>
      <c r="DU32" s="263"/>
    </row>
    <row r="33" spans="1:125" ht="20.25" customHeight="1" x14ac:dyDescent="0.25">
      <c r="A33"/>
      <c r="B33" s="382"/>
      <c r="C33" s="383" t="s">
        <v>125</v>
      </c>
      <c r="D33" s="384">
        <f>IF('Charges Data'!Y141="","-",'Charges Data'!Y141)</f>
        <v>300</v>
      </c>
      <c r="E33" s="384">
        <f>IF('Charges Data'!Y142="","-",'Charges Data'!Y142)</f>
        <v>210</v>
      </c>
      <c r="F33" s="384">
        <f>IF('Charges Data'!Y143="","-",'Charges Data'!Y143)</f>
        <v>210</v>
      </c>
      <c r="G33" s="385">
        <f>IF('Charges Data'!Y144="","-",'Charges Data'!Y144)</f>
        <v>210</v>
      </c>
      <c r="H33"/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3"/>
      <c r="T33" s="263"/>
      <c r="U33" s="263"/>
      <c r="V33" s="263"/>
      <c r="W33" s="263"/>
      <c r="X33" s="263"/>
      <c r="Y33" s="263"/>
      <c r="Z33" s="263"/>
      <c r="AA33" s="263"/>
      <c r="AB33" s="263"/>
      <c r="AC33" s="263"/>
      <c r="AD33" s="263"/>
      <c r="AE33" s="263"/>
      <c r="AF33" s="263"/>
      <c r="AG33" s="263"/>
      <c r="AH33" s="263"/>
      <c r="AI33" s="263"/>
      <c r="AJ33" s="263"/>
      <c r="AK33" s="263"/>
      <c r="AL33" s="263"/>
      <c r="AM33" s="263"/>
      <c r="AN33" s="263"/>
      <c r="AO33" s="263"/>
      <c r="AP33" s="263"/>
      <c r="AQ33" s="263"/>
      <c r="AR33" s="263"/>
      <c r="AS33" s="263"/>
      <c r="AT33" s="263"/>
      <c r="AU33" s="263"/>
      <c r="AV33" s="263"/>
      <c r="AW33" s="263"/>
      <c r="AX33" s="263"/>
      <c r="AY33" s="263"/>
      <c r="AZ33" s="263"/>
      <c r="BA33" s="263"/>
      <c r="BB33" s="263"/>
      <c r="BC33" s="263"/>
      <c r="BD33" s="263"/>
      <c r="BE33" s="263"/>
      <c r="BF33" s="263"/>
      <c r="BG33" s="263"/>
      <c r="BH33" s="263"/>
      <c r="BI33" s="263"/>
      <c r="BJ33" s="263"/>
      <c r="BK33" s="263"/>
      <c r="BL33" s="263"/>
      <c r="BM33" s="263"/>
      <c r="BN33" s="263"/>
      <c r="BO33" s="263"/>
      <c r="BP33" s="263"/>
      <c r="BQ33" s="263"/>
      <c r="BR33" s="263"/>
      <c r="BS33" s="263"/>
      <c r="BT33" s="263"/>
      <c r="BU33" s="263"/>
      <c r="BV33" s="263"/>
      <c r="BW33" s="263"/>
      <c r="BX33" s="263"/>
      <c r="BY33" s="263"/>
      <c r="BZ33" s="263"/>
      <c r="CA33" s="263"/>
      <c r="CB33" s="263"/>
      <c r="CC33" s="263"/>
      <c r="CD33" s="263"/>
      <c r="CE33" s="263"/>
      <c r="CF33" s="263"/>
      <c r="CG33" s="263"/>
      <c r="CH33" s="263"/>
      <c r="CI33" s="263"/>
      <c r="CJ33" s="263"/>
      <c r="CK33" s="263"/>
      <c r="CL33" s="263"/>
      <c r="CM33" s="263"/>
      <c r="CN33" s="263"/>
      <c r="CO33" s="263"/>
      <c r="CP33" s="263"/>
      <c r="CQ33" s="263"/>
      <c r="CR33" s="263"/>
      <c r="CS33" s="263"/>
      <c r="CT33" s="263"/>
      <c r="CU33" s="263"/>
      <c r="CV33" s="263"/>
      <c r="CW33" s="263"/>
      <c r="CX33" s="263"/>
      <c r="CY33" s="263"/>
      <c r="CZ33" s="263"/>
      <c r="DA33" s="263"/>
      <c r="DB33" s="263"/>
      <c r="DC33" s="263"/>
      <c r="DD33" s="263"/>
      <c r="DE33" s="263"/>
      <c r="DF33" s="263"/>
      <c r="DG33" s="263"/>
      <c r="DH33" s="263"/>
      <c r="DI33" s="263"/>
      <c r="DJ33" s="263"/>
      <c r="DK33" s="263"/>
      <c r="DL33" s="263"/>
      <c r="DM33" s="263"/>
      <c r="DN33" s="263"/>
      <c r="DO33" s="263"/>
      <c r="DP33" s="263"/>
      <c r="DQ33" s="263"/>
      <c r="DR33" s="263"/>
      <c r="DS33" s="263"/>
      <c r="DT33" s="263"/>
      <c r="DU33" s="263"/>
    </row>
    <row r="34" spans="1:125" ht="20.25" customHeight="1" x14ac:dyDescent="0.25">
      <c r="A34"/>
      <c r="B34" s="382"/>
      <c r="C34" s="383" t="s">
        <v>126</v>
      </c>
      <c r="D34" s="384">
        <f>IF('Charges Data'!Z141="","-",'Charges Data'!Z141)</f>
        <v>319.2</v>
      </c>
      <c r="E34" s="384">
        <f>IF('Charges Data'!Z142="","-",'Charges Data'!Z142)</f>
        <v>319.2</v>
      </c>
      <c r="F34" s="384">
        <f>IF('Charges Data'!Z143="","-",'Charges Data'!Z143)</f>
        <v>319.2</v>
      </c>
      <c r="G34" s="398" t="str">
        <f>IF('Charges Data'!Z144="","-",'Charges Data'!Z144)</f>
        <v>-</v>
      </c>
      <c r="H34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3"/>
      <c r="W34" s="263"/>
      <c r="X34" s="263"/>
      <c r="Y34" s="263"/>
      <c r="Z34" s="263"/>
      <c r="AA34" s="263"/>
      <c r="AB34" s="263"/>
      <c r="AC34" s="263"/>
      <c r="AD34" s="263"/>
      <c r="AE34" s="263"/>
      <c r="AF34" s="263"/>
      <c r="AG34" s="263"/>
      <c r="AH34" s="263"/>
      <c r="AI34" s="263"/>
      <c r="AJ34" s="263"/>
      <c r="AK34" s="263"/>
      <c r="AL34" s="263"/>
      <c r="AM34" s="263"/>
      <c r="AN34" s="263"/>
      <c r="AO34" s="263"/>
      <c r="AP34" s="263"/>
      <c r="AQ34" s="263"/>
      <c r="AR34" s="263"/>
      <c r="AS34" s="263"/>
      <c r="AT34" s="263"/>
      <c r="AU34" s="263"/>
      <c r="AV34" s="263"/>
      <c r="AW34" s="263"/>
      <c r="AX34" s="263"/>
      <c r="AY34" s="263"/>
      <c r="AZ34" s="263"/>
      <c r="BA34" s="263"/>
      <c r="BB34" s="263"/>
      <c r="BC34" s="263"/>
      <c r="BD34" s="263"/>
      <c r="BE34" s="263"/>
      <c r="BF34" s="263"/>
      <c r="BG34" s="263"/>
      <c r="BH34" s="263"/>
      <c r="BI34" s="263"/>
      <c r="BJ34" s="263"/>
      <c r="BK34" s="263"/>
      <c r="BL34" s="263"/>
      <c r="BM34" s="263"/>
      <c r="BN34" s="263"/>
      <c r="BO34" s="263"/>
      <c r="BP34" s="263"/>
      <c r="BQ34" s="263"/>
      <c r="BR34" s="263"/>
      <c r="BS34" s="263"/>
      <c r="BT34" s="263"/>
      <c r="BU34" s="263"/>
      <c r="BV34" s="263"/>
      <c r="BW34" s="263"/>
      <c r="BX34" s="263"/>
      <c r="BY34" s="263"/>
      <c r="BZ34" s="263"/>
      <c r="CA34" s="263"/>
      <c r="CB34" s="263"/>
      <c r="CC34" s="263"/>
      <c r="CD34" s="263"/>
      <c r="CE34" s="263"/>
      <c r="CF34" s="263"/>
      <c r="CG34" s="263"/>
      <c r="CH34" s="263"/>
      <c r="CI34" s="263"/>
      <c r="CJ34" s="263"/>
      <c r="CK34" s="263"/>
      <c r="CL34" s="263"/>
      <c r="CM34" s="263"/>
      <c r="CN34" s="263"/>
      <c r="CO34" s="263"/>
      <c r="CP34" s="263"/>
      <c r="CQ34" s="263"/>
      <c r="CR34" s="263"/>
      <c r="CS34" s="263"/>
      <c r="CT34" s="263"/>
      <c r="CU34" s="263"/>
      <c r="CV34" s="263"/>
      <c r="CW34" s="263"/>
      <c r="CX34" s="263"/>
      <c r="CY34" s="263"/>
      <c r="CZ34" s="263"/>
      <c r="DA34" s="263"/>
      <c r="DB34" s="263"/>
      <c r="DC34" s="263"/>
      <c r="DD34" s="263"/>
      <c r="DE34" s="263"/>
      <c r="DF34" s="263"/>
      <c r="DG34" s="263"/>
      <c r="DH34" s="263"/>
      <c r="DI34" s="263"/>
      <c r="DJ34" s="263"/>
      <c r="DK34" s="263"/>
      <c r="DL34" s="263"/>
      <c r="DM34" s="263"/>
      <c r="DN34" s="263"/>
      <c r="DO34" s="263"/>
      <c r="DP34" s="263"/>
      <c r="DQ34" s="263"/>
      <c r="DR34" s="263"/>
      <c r="DS34" s="263"/>
      <c r="DT34" s="263"/>
      <c r="DU34" s="263"/>
    </row>
    <row r="35" spans="1:125" ht="20.25" customHeight="1" x14ac:dyDescent="0.25">
      <c r="A35"/>
      <c r="B35" s="382"/>
      <c r="C35" s="383" t="s">
        <v>128</v>
      </c>
      <c r="D35" s="384">
        <f>IF('Charges Data'!AB141="","-",'Charges Data'!AB141)</f>
        <v>483</v>
      </c>
      <c r="E35" s="384">
        <f>IF('Charges Data'!AB142="","-",'Charges Data'!AB142)</f>
        <v>242</v>
      </c>
      <c r="F35" s="384">
        <f>IF('Charges Data'!AB143="","-",'Charges Data'!AB143)</f>
        <v>312</v>
      </c>
      <c r="G35" s="398" t="str">
        <f>IF('Charges Data'!AB144="","-",'Charges Data'!AB144)</f>
        <v>-</v>
      </c>
      <c r="H35"/>
      <c r="I35" s="263"/>
      <c r="J35" s="263"/>
      <c r="K35" s="263"/>
      <c r="L35" s="263"/>
      <c r="M35" s="263"/>
      <c r="N35" s="263"/>
      <c r="O35" s="263"/>
      <c r="P35" s="263"/>
      <c r="Q35" s="263"/>
      <c r="R35" s="263"/>
      <c r="S35" s="263"/>
      <c r="T35" s="263"/>
      <c r="U35" s="263"/>
      <c r="V35" s="263"/>
      <c r="W35" s="263"/>
      <c r="X35" s="263"/>
      <c r="Y35" s="263"/>
      <c r="Z35" s="263"/>
      <c r="AA35" s="263"/>
      <c r="AB35" s="263"/>
      <c r="AC35" s="263"/>
      <c r="AD35" s="263"/>
      <c r="AE35" s="263"/>
      <c r="AF35" s="263"/>
      <c r="AG35" s="263"/>
      <c r="AH35" s="263"/>
      <c r="AI35" s="263"/>
      <c r="AJ35" s="263"/>
      <c r="AK35" s="263"/>
      <c r="AL35" s="263"/>
      <c r="AM35" s="263"/>
      <c r="AN35" s="263"/>
      <c r="AO35" s="263"/>
      <c r="AP35" s="263"/>
      <c r="AQ35" s="263"/>
      <c r="AR35" s="263"/>
      <c r="AS35" s="263"/>
      <c r="AT35" s="263"/>
      <c r="AU35" s="263"/>
      <c r="AV35" s="263"/>
      <c r="AW35" s="263"/>
      <c r="AX35" s="263"/>
      <c r="AY35" s="263"/>
      <c r="AZ35" s="263"/>
      <c r="BA35" s="263"/>
      <c r="BB35" s="263"/>
      <c r="BC35" s="263"/>
      <c r="BD35" s="263"/>
      <c r="BE35" s="263"/>
      <c r="BF35" s="263"/>
      <c r="BG35" s="263"/>
      <c r="BH35" s="263"/>
      <c r="BI35" s="263"/>
      <c r="BJ35" s="263"/>
      <c r="BK35" s="263"/>
      <c r="BL35" s="263"/>
      <c r="BM35" s="263"/>
      <c r="BN35" s="263"/>
      <c r="BO35" s="263"/>
      <c r="BP35" s="263"/>
      <c r="BQ35" s="263"/>
      <c r="BR35" s="263"/>
      <c r="BS35" s="263"/>
      <c r="BT35" s="263"/>
      <c r="BU35" s="263"/>
      <c r="BV35" s="263"/>
      <c r="BW35" s="263"/>
      <c r="BX35" s="263"/>
      <c r="BY35" s="263"/>
      <c r="BZ35" s="263"/>
      <c r="CA35" s="263"/>
      <c r="CB35" s="263"/>
      <c r="CC35" s="263"/>
      <c r="CD35" s="263"/>
      <c r="CE35" s="263"/>
      <c r="CF35" s="263"/>
      <c r="CG35" s="263"/>
      <c r="CH35" s="263"/>
      <c r="CI35" s="263"/>
      <c r="CJ35" s="263"/>
      <c r="CK35" s="263"/>
      <c r="CL35" s="263"/>
      <c r="CM35" s="263"/>
      <c r="CN35" s="263"/>
      <c r="CO35" s="263"/>
      <c r="CP35" s="263"/>
      <c r="CQ35" s="263"/>
      <c r="CR35" s="263"/>
      <c r="CS35" s="263"/>
      <c r="CT35" s="263"/>
      <c r="CU35" s="263"/>
      <c r="CV35" s="263"/>
      <c r="CW35" s="263"/>
      <c r="CX35" s="263"/>
      <c r="CY35" s="263"/>
      <c r="CZ35" s="263"/>
      <c r="DA35" s="263"/>
      <c r="DB35" s="263"/>
      <c r="DC35" s="263"/>
      <c r="DD35" s="263"/>
      <c r="DE35" s="263"/>
      <c r="DF35" s="263"/>
      <c r="DG35" s="263"/>
      <c r="DH35" s="263"/>
      <c r="DI35" s="263"/>
      <c r="DJ35" s="263"/>
      <c r="DK35" s="263"/>
      <c r="DL35" s="263"/>
      <c r="DM35" s="263"/>
      <c r="DN35" s="263"/>
      <c r="DO35" s="263"/>
      <c r="DP35" s="263"/>
      <c r="DQ35" s="263"/>
      <c r="DR35" s="263"/>
      <c r="DS35" s="263"/>
      <c r="DT35" s="263"/>
      <c r="DU35" s="263"/>
    </row>
    <row r="36" spans="1:125" ht="20.25" customHeight="1" x14ac:dyDescent="0.25">
      <c r="A36"/>
      <c r="B36" s="382"/>
      <c r="C36" s="383" t="s">
        <v>129</v>
      </c>
      <c r="D36" s="384">
        <f>IF('Charges Data'!AC141="","-",'Charges Data'!AC141)</f>
        <v>288</v>
      </c>
      <c r="E36" s="384">
        <f>IF('Charges Data'!AC142="","-",'Charges Data'!AC142)</f>
        <v>288</v>
      </c>
      <c r="F36" s="384">
        <f>IF('Charges Data'!AC143="","-",'Charges Data'!AC143)</f>
        <v>288</v>
      </c>
      <c r="G36" s="398" t="str">
        <f>IF('Charges Data'!AC144="","-",'Charges Data'!AC144)</f>
        <v>-</v>
      </c>
      <c r="H36"/>
      <c r="I36" s="263"/>
      <c r="J36" s="263"/>
      <c r="K36" s="263"/>
      <c r="L36" s="263"/>
      <c r="M36" s="263"/>
      <c r="N36" s="263"/>
      <c r="O36" s="263"/>
      <c r="P36" s="263"/>
      <c r="Q36" s="263"/>
      <c r="R36" s="263"/>
      <c r="S36" s="263"/>
      <c r="T36" s="263"/>
      <c r="U36" s="263"/>
      <c r="V36" s="263"/>
      <c r="W36" s="263"/>
      <c r="X36" s="263"/>
      <c r="Y36" s="263"/>
      <c r="Z36" s="263"/>
      <c r="AA36" s="263"/>
      <c r="AB36" s="263"/>
      <c r="AC36" s="263"/>
      <c r="AD36" s="263"/>
      <c r="AE36" s="263"/>
      <c r="AF36" s="263"/>
      <c r="AG36" s="263"/>
      <c r="AH36" s="263"/>
      <c r="AI36" s="263"/>
      <c r="AJ36" s="263"/>
      <c r="AK36" s="263"/>
      <c r="AL36" s="263"/>
      <c r="AM36" s="263"/>
      <c r="AN36" s="263"/>
      <c r="AO36" s="263"/>
      <c r="AP36" s="263"/>
      <c r="AQ36" s="263"/>
      <c r="AR36" s="263"/>
      <c r="AS36" s="263"/>
      <c r="AT36" s="263"/>
      <c r="AU36" s="263"/>
      <c r="AV36" s="263"/>
      <c r="AW36" s="263"/>
      <c r="AX36" s="263"/>
      <c r="AY36" s="263"/>
      <c r="AZ36" s="263"/>
      <c r="BA36" s="263"/>
      <c r="BB36" s="263"/>
      <c r="BC36" s="263"/>
      <c r="BD36" s="263"/>
      <c r="BE36" s="263"/>
      <c r="BF36" s="263"/>
      <c r="BG36" s="263"/>
      <c r="BH36" s="263"/>
      <c r="BI36" s="263"/>
      <c r="BJ36" s="263"/>
      <c r="BK36" s="263"/>
      <c r="BL36" s="263"/>
      <c r="BM36" s="263"/>
      <c r="BN36" s="263"/>
      <c r="BO36" s="263"/>
      <c r="BP36" s="263"/>
      <c r="BQ36" s="263"/>
      <c r="BR36" s="263"/>
      <c r="BS36" s="263"/>
      <c r="BT36" s="263"/>
      <c r="BU36" s="263"/>
      <c r="BV36" s="263"/>
      <c r="BW36" s="263"/>
      <c r="BX36" s="263"/>
      <c r="BY36" s="263"/>
      <c r="BZ36" s="263"/>
      <c r="CA36" s="263"/>
      <c r="CB36" s="263"/>
      <c r="CC36" s="263"/>
      <c r="CD36" s="263"/>
      <c r="CE36" s="263"/>
      <c r="CF36" s="263"/>
      <c r="CG36" s="263"/>
      <c r="CH36" s="263"/>
      <c r="CI36" s="263"/>
      <c r="CJ36" s="263"/>
      <c r="CK36" s="263"/>
      <c r="CL36" s="263"/>
      <c r="CM36" s="263"/>
      <c r="CN36" s="263"/>
      <c r="CO36" s="263"/>
      <c r="CP36" s="263"/>
      <c r="CQ36" s="263"/>
      <c r="CR36" s="263"/>
      <c r="CS36" s="263"/>
      <c r="CT36" s="263"/>
      <c r="CU36" s="263"/>
      <c r="CV36" s="263"/>
      <c r="CW36" s="263"/>
      <c r="CX36" s="263"/>
      <c r="CY36" s="263"/>
      <c r="CZ36" s="263"/>
      <c r="DA36" s="263"/>
      <c r="DB36" s="263"/>
      <c r="DC36" s="263"/>
      <c r="DD36" s="263"/>
      <c r="DE36" s="263"/>
      <c r="DF36" s="263"/>
      <c r="DG36" s="263"/>
      <c r="DH36" s="263"/>
      <c r="DI36" s="263"/>
      <c r="DJ36" s="263"/>
      <c r="DK36" s="263"/>
      <c r="DL36" s="263"/>
      <c r="DM36" s="263"/>
      <c r="DN36" s="263"/>
      <c r="DO36" s="263"/>
      <c r="DP36" s="263"/>
      <c r="DQ36" s="263"/>
      <c r="DR36" s="263"/>
      <c r="DS36" s="263"/>
      <c r="DT36" s="263"/>
      <c r="DU36" s="263"/>
    </row>
    <row r="37" spans="1:125" ht="20.25" customHeight="1" x14ac:dyDescent="0.25">
      <c r="A37"/>
      <c r="B37" s="382"/>
      <c r="C37" s="383" t="s">
        <v>132</v>
      </c>
      <c r="D37" s="384">
        <f>IF('Charges Data'!AF141="","-",'Charges Data'!AF141)</f>
        <v>330</v>
      </c>
      <c r="E37" s="397" t="str">
        <f>IF('Charges Data'!AF142="","-",'Charges Data'!AF142)</f>
        <v>-</v>
      </c>
      <c r="F37" s="384">
        <f>IF('Charges Data'!AF143="","-",'Charges Data'!AF143)</f>
        <v>330</v>
      </c>
      <c r="G37" s="385">
        <f>IF('Charges Data'!AF144="","-",'Charges Data'!AF144)</f>
        <v>330</v>
      </c>
      <c r="H37"/>
      <c r="I37" s="263"/>
      <c r="J37" s="263"/>
      <c r="K37" s="263"/>
      <c r="L37" s="263"/>
      <c r="M37" s="263"/>
      <c r="N37" s="263"/>
      <c r="O37" s="263"/>
      <c r="P37" s="263"/>
      <c r="Q37" s="263"/>
      <c r="R37" s="263"/>
      <c r="S37" s="263"/>
      <c r="T37" s="263"/>
      <c r="U37" s="263"/>
      <c r="V37" s="263"/>
      <c r="W37" s="263"/>
      <c r="X37" s="263"/>
      <c r="Y37" s="263"/>
      <c r="Z37" s="263"/>
      <c r="AA37" s="263"/>
      <c r="AB37" s="263"/>
      <c r="AC37" s="263"/>
      <c r="AD37" s="263"/>
      <c r="AE37" s="263"/>
      <c r="AF37" s="263"/>
      <c r="AG37" s="263"/>
      <c r="AH37" s="263"/>
      <c r="AI37" s="263"/>
      <c r="AJ37" s="263"/>
      <c r="AK37" s="263"/>
      <c r="AL37" s="263"/>
      <c r="AM37" s="263"/>
      <c r="AN37" s="263"/>
      <c r="AO37" s="263"/>
      <c r="AP37" s="263"/>
      <c r="AQ37" s="263"/>
      <c r="AR37" s="263"/>
      <c r="AS37" s="263"/>
      <c r="AT37" s="263"/>
      <c r="AU37" s="263"/>
      <c r="AV37" s="263"/>
      <c r="AW37" s="263"/>
      <c r="AX37" s="263"/>
      <c r="AY37" s="263"/>
      <c r="AZ37" s="263"/>
      <c r="BA37" s="263"/>
      <c r="BB37" s="263"/>
      <c r="BC37" s="263"/>
      <c r="BD37" s="263"/>
      <c r="BE37" s="263"/>
      <c r="BF37" s="263"/>
      <c r="BG37" s="263"/>
      <c r="BH37" s="263"/>
      <c r="BI37" s="263"/>
      <c r="BJ37" s="263"/>
      <c r="BK37" s="263"/>
      <c r="BL37" s="263"/>
      <c r="BM37" s="263"/>
      <c r="BN37" s="263"/>
      <c r="BO37" s="263"/>
      <c r="BP37" s="263"/>
      <c r="BQ37" s="263"/>
      <c r="BR37" s="263"/>
      <c r="BS37" s="263"/>
      <c r="BT37" s="263"/>
      <c r="BU37" s="263"/>
      <c r="BV37" s="263"/>
      <c r="BW37" s="263"/>
      <c r="BX37" s="263"/>
      <c r="BY37" s="263"/>
      <c r="BZ37" s="263"/>
      <c r="CA37" s="263"/>
      <c r="CB37" s="263"/>
      <c r="CC37" s="263"/>
      <c r="CD37" s="263"/>
      <c r="CE37" s="263"/>
      <c r="CF37" s="263"/>
      <c r="CG37" s="263"/>
      <c r="CH37" s="263"/>
      <c r="CI37" s="263"/>
      <c r="CJ37" s="263"/>
      <c r="CK37" s="263"/>
      <c r="CL37" s="263"/>
      <c r="CM37" s="263"/>
      <c r="CN37" s="263"/>
      <c r="CO37" s="263"/>
      <c r="CP37" s="263"/>
      <c r="CQ37" s="263"/>
      <c r="CR37" s="263"/>
      <c r="CS37" s="263"/>
      <c r="CT37" s="263"/>
      <c r="CU37" s="263"/>
      <c r="CV37" s="263"/>
      <c r="CW37" s="263"/>
      <c r="CX37" s="263"/>
      <c r="CY37" s="263"/>
      <c r="CZ37" s="263"/>
      <c r="DA37" s="263"/>
      <c r="DB37" s="263"/>
      <c r="DC37" s="263"/>
      <c r="DD37" s="263"/>
      <c r="DE37" s="263"/>
      <c r="DF37" s="263"/>
      <c r="DG37" s="263"/>
      <c r="DH37" s="263"/>
      <c r="DI37" s="263"/>
      <c r="DJ37" s="263"/>
      <c r="DK37" s="263"/>
      <c r="DL37" s="263"/>
      <c r="DM37" s="263"/>
      <c r="DN37" s="263"/>
      <c r="DO37" s="263"/>
      <c r="DP37" s="263"/>
      <c r="DQ37" s="263"/>
      <c r="DR37" s="263"/>
      <c r="DS37" s="263"/>
      <c r="DT37" s="263"/>
      <c r="DU37" s="263"/>
    </row>
    <row r="38" spans="1:125" ht="20.25" customHeight="1" x14ac:dyDescent="0.25">
      <c r="A38"/>
      <c r="B38" s="382"/>
      <c r="C38" s="383" t="s">
        <v>133</v>
      </c>
      <c r="D38" s="384">
        <f>IF('Charges Data'!AG141="","-",'Charges Data'!AG141)</f>
        <v>497.2</v>
      </c>
      <c r="E38" s="384">
        <f>IF('Charges Data'!AG142="","-",'Charges Data'!AG142)</f>
        <v>272.8</v>
      </c>
      <c r="F38" s="384">
        <f>IF('Charges Data'!AG143="","-",'Charges Data'!AG143)</f>
        <v>432.85</v>
      </c>
      <c r="G38" s="385">
        <f>IF('Charges Data'!AG144="","-",'Charges Data'!AG144)</f>
        <v>310.75</v>
      </c>
      <c r="H38"/>
      <c r="I38" s="263"/>
      <c r="J38" s="263"/>
      <c r="K38" s="263"/>
      <c r="L38" s="263"/>
      <c r="M38" s="263"/>
      <c r="N38" s="263"/>
      <c r="O38" s="263"/>
      <c r="P38" s="263"/>
      <c r="Q38" s="263"/>
      <c r="R38" s="263"/>
      <c r="S38" s="263"/>
      <c r="T38" s="263"/>
      <c r="U38" s="263"/>
      <c r="V38" s="263"/>
      <c r="W38" s="263"/>
      <c r="X38" s="263"/>
      <c r="Y38" s="263"/>
      <c r="Z38" s="263"/>
      <c r="AA38" s="263"/>
      <c r="AB38" s="263"/>
      <c r="AC38" s="263"/>
      <c r="AD38" s="263"/>
      <c r="AE38" s="263"/>
      <c r="AF38" s="263"/>
      <c r="AG38" s="263"/>
      <c r="AH38" s="263"/>
      <c r="AI38" s="263"/>
      <c r="AJ38" s="263"/>
      <c r="AK38" s="263"/>
      <c r="AL38" s="263"/>
      <c r="AM38" s="263"/>
      <c r="AN38" s="263"/>
      <c r="AO38" s="263"/>
      <c r="AP38" s="263"/>
      <c r="AQ38" s="263"/>
      <c r="AR38" s="263"/>
      <c r="AS38" s="263"/>
      <c r="AT38" s="263"/>
      <c r="AU38" s="263"/>
      <c r="AV38" s="263"/>
      <c r="AW38" s="263"/>
      <c r="AX38" s="263"/>
      <c r="AY38" s="263"/>
      <c r="AZ38" s="263"/>
      <c r="BA38" s="263"/>
      <c r="BB38" s="263"/>
      <c r="BC38" s="263"/>
      <c r="BD38" s="263"/>
      <c r="BE38" s="263"/>
      <c r="BF38" s="263"/>
      <c r="BG38" s="263"/>
      <c r="BH38" s="263"/>
      <c r="BI38" s="263"/>
      <c r="BJ38" s="263"/>
      <c r="BK38" s="263"/>
      <c r="BL38" s="263"/>
      <c r="BM38" s="263"/>
      <c r="BN38" s="263"/>
      <c r="BO38" s="263"/>
      <c r="BP38" s="263"/>
      <c r="BQ38" s="263"/>
      <c r="BR38" s="263"/>
      <c r="BS38" s="263"/>
      <c r="BT38" s="263"/>
      <c r="BU38" s="263"/>
      <c r="BV38" s="263"/>
      <c r="BW38" s="263"/>
      <c r="BX38" s="263"/>
      <c r="BY38" s="263"/>
      <c r="BZ38" s="263"/>
      <c r="CA38" s="263"/>
      <c r="CB38" s="263"/>
      <c r="CC38" s="263"/>
      <c r="CD38" s="263"/>
      <c r="CE38" s="263"/>
      <c r="CF38" s="263"/>
      <c r="CG38" s="263"/>
      <c r="CH38" s="263"/>
      <c r="CI38" s="263"/>
      <c r="CJ38" s="263"/>
      <c r="CK38" s="263"/>
      <c r="CL38" s="263"/>
      <c r="CM38" s="263"/>
      <c r="CN38" s="263"/>
      <c r="CO38" s="263"/>
      <c r="CP38" s="263"/>
      <c r="CQ38" s="263"/>
      <c r="CR38" s="263"/>
      <c r="CS38" s="263"/>
      <c r="CT38" s="263"/>
      <c r="CU38" s="263"/>
      <c r="CV38" s="263"/>
      <c r="CW38" s="263"/>
      <c r="CX38" s="263"/>
      <c r="CY38" s="263"/>
      <c r="CZ38" s="263"/>
      <c r="DA38" s="263"/>
      <c r="DB38" s="263"/>
      <c r="DC38" s="263"/>
      <c r="DD38" s="263"/>
      <c r="DE38" s="263"/>
      <c r="DF38" s="263"/>
      <c r="DG38" s="263"/>
      <c r="DH38" s="263"/>
      <c r="DI38" s="263"/>
      <c r="DJ38" s="263"/>
      <c r="DK38" s="263"/>
      <c r="DL38" s="263"/>
      <c r="DM38" s="263"/>
      <c r="DN38" s="263"/>
      <c r="DO38" s="263"/>
      <c r="DP38" s="263"/>
      <c r="DQ38" s="263"/>
      <c r="DR38" s="263"/>
      <c r="DS38" s="263"/>
      <c r="DT38" s="263"/>
      <c r="DU38" s="263"/>
    </row>
    <row r="39" spans="1:125" ht="20.25" customHeight="1" x14ac:dyDescent="0.25">
      <c r="A39"/>
      <c r="B39" s="382"/>
      <c r="C39" s="383" t="s">
        <v>135</v>
      </c>
      <c r="D39" s="384">
        <f>IF('Charges Data'!AI141="","-",'Charges Data'!AI141)</f>
        <v>354</v>
      </c>
      <c r="E39" s="384">
        <f>IF('Charges Data'!AI142="","-",'Charges Data'!AI142)</f>
        <v>354</v>
      </c>
      <c r="F39" s="384">
        <f>IF('Charges Data'!AI143="","-",'Charges Data'!AI143)</f>
        <v>354</v>
      </c>
      <c r="G39" s="398" t="str">
        <f>IF('Charges Data'!AI144="","-",'Charges Data'!AI144)</f>
        <v>-</v>
      </c>
      <c r="H39"/>
      <c r="I39" s="263"/>
      <c r="J39" s="263"/>
      <c r="K39" s="263"/>
      <c r="L39" s="263"/>
      <c r="M39" s="263"/>
      <c r="N39" s="263"/>
      <c r="O39" s="263"/>
      <c r="P39" s="263"/>
      <c r="Q39" s="263"/>
      <c r="R39" s="263"/>
      <c r="S39" s="263"/>
      <c r="T39" s="263"/>
      <c r="U39" s="263"/>
      <c r="V39" s="263"/>
      <c r="W39" s="263"/>
      <c r="X39" s="263"/>
      <c r="Y39" s="263"/>
      <c r="Z39" s="263"/>
      <c r="AA39" s="263"/>
      <c r="AB39" s="263"/>
      <c r="AC39" s="263"/>
      <c r="AD39" s="263"/>
      <c r="AE39" s="263"/>
      <c r="AF39" s="263"/>
      <c r="AG39" s="263"/>
      <c r="AH39" s="263"/>
      <c r="AI39" s="263"/>
      <c r="AJ39" s="263"/>
      <c r="AK39" s="263"/>
      <c r="AL39" s="263"/>
      <c r="AM39" s="263"/>
      <c r="AN39" s="263"/>
      <c r="AO39" s="263"/>
      <c r="AP39" s="263"/>
      <c r="AQ39" s="263"/>
      <c r="AR39" s="263"/>
      <c r="AS39" s="263"/>
      <c r="AT39" s="263"/>
      <c r="AU39" s="263"/>
      <c r="AV39" s="263"/>
      <c r="AW39" s="263"/>
      <c r="AX39" s="263"/>
      <c r="AY39" s="263"/>
      <c r="AZ39" s="263"/>
      <c r="BA39" s="263"/>
      <c r="BB39" s="263"/>
      <c r="BC39" s="263"/>
      <c r="BD39" s="263"/>
      <c r="BE39" s="263"/>
      <c r="BF39" s="263"/>
      <c r="BG39" s="263"/>
      <c r="BH39" s="263"/>
      <c r="BI39" s="263"/>
      <c r="BJ39" s="263"/>
      <c r="BK39" s="263"/>
      <c r="BL39" s="263"/>
      <c r="BM39" s="263"/>
      <c r="BN39" s="263"/>
      <c r="BO39" s="263"/>
      <c r="BP39" s="263"/>
      <c r="BQ39" s="263"/>
      <c r="BR39" s="263"/>
      <c r="BS39" s="263"/>
      <c r="BT39" s="263"/>
      <c r="BU39" s="263"/>
      <c r="BV39" s="263"/>
      <c r="BW39" s="263"/>
      <c r="BX39" s="263"/>
      <c r="BY39" s="263"/>
      <c r="BZ39" s="263"/>
      <c r="CA39" s="263"/>
      <c r="CB39" s="263"/>
      <c r="CC39" s="263"/>
      <c r="CD39" s="263"/>
      <c r="CE39" s="263"/>
      <c r="CF39" s="263"/>
      <c r="CG39" s="263"/>
      <c r="CH39" s="263"/>
      <c r="CI39" s="263"/>
      <c r="CJ39" s="263"/>
      <c r="CK39" s="263"/>
      <c r="CL39" s="263"/>
      <c r="CM39" s="263"/>
      <c r="CN39" s="263"/>
      <c r="CO39" s="263"/>
      <c r="CP39" s="263"/>
      <c r="CQ39" s="263"/>
      <c r="CR39" s="263"/>
      <c r="CS39" s="263"/>
      <c r="CT39" s="263"/>
      <c r="CU39" s="263"/>
      <c r="CV39" s="263"/>
      <c r="CW39" s="263"/>
      <c r="CX39" s="263"/>
      <c r="CY39" s="263"/>
      <c r="CZ39" s="263"/>
      <c r="DA39" s="263"/>
      <c r="DB39" s="263"/>
      <c r="DC39" s="263"/>
      <c r="DD39" s="263"/>
      <c r="DE39" s="263"/>
      <c r="DF39" s="263"/>
      <c r="DG39" s="263"/>
      <c r="DH39" s="263"/>
      <c r="DI39" s="263"/>
      <c r="DJ39" s="263"/>
      <c r="DK39" s="263"/>
      <c r="DL39" s="263"/>
      <c r="DM39" s="263"/>
      <c r="DN39" s="263"/>
      <c r="DO39" s="263"/>
      <c r="DP39" s="263"/>
      <c r="DQ39" s="263"/>
      <c r="DR39" s="263"/>
      <c r="DS39" s="263"/>
      <c r="DT39" s="263"/>
      <c r="DU39" s="263"/>
    </row>
    <row r="40" spans="1:125" ht="20.25" customHeight="1" x14ac:dyDescent="0.25">
      <c r="A40"/>
      <c r="B40" s="382"/>
      <c r="C40" s="383" t="s">
        <v>137</v>
      </c>
      <c r="D40" s="384">
        <f>IF('Charges Data'!AK141="","-",'Charges Data'!AK141)</f>
        <v>324</v>
      </c>
      <c r="E40" s="384">
        <f>IF('Charges Data'!AK142="","-",'Charges Data'!AK142)</f>
        <v>162</v>
      </c>
      <c r="F40" s="384">
        <f>IF('Charges Data'!AK143="","-",'Charges Data'!AK143)</f>
        <v>162</v>
      </c>
      <c r="G40" s="398" t="str">
        <f>IF('Charges Data'!AK144="","-",'Charges Data'!AK144)</f>
        <v>-</v>
      </c>
      <c r="H40"/>
      <c r="I40" s="263"/>
      <c r="J40" s="263"/>
      <c r="K40" s="263"/>
      <c r="L40" s="263"/>
      <c r="M40" s="263"/>
      <c r="N40" s="263"/>
      <c r="O40" s="263"/>
      <c r="P40" s="263"/>
      <c r="Q40" s="263"/>
      <c r="R40" s="263"/>
      <c r="S40" s="263"/>
      <c r="T40" s="263"/>
      <c r="U40" s="263"/>
      <c r="V40" s="263"/>
      <c r="W40" s="263"/>
      <c r="X40" s="263"/>
      <c r="Y40" s="263"/>
      <c r="Z40" s="263"/>
      <c r="AA40" s="263"/>
      <c r="AB40" s="263"/>
      <c r="AC40" s="263"/>
      <c r="AD40" s="263"/>
      <c r="AE40" s="263"/>
      <c r="AF40" s="263"/>
      <c r="AG40" s="263"/>
      <c r="AH40" s="263"/>
      <c r="AI40" s="263"/>
      <c r="AJ40" s="263"/>
      <c r="AK40" s="263"/>
      <c r="AL40" s="263"/>
      <c r="AM40" s="263"/>
      <c r="AN40" s="263"/>
      <c r="AO40" s="263"/>
      <c r="AP40" s="263"/>
      <c r="AQ40" s="263"/>
      <c r="AR40" s="263"/>
      <c r="AS40" s="263"/>
      <c r="AT40" s="263"/>
      <c r="AU40" s="263"/>
      <c r="AV40" s="263"/>
      <c r="AW40" s="263"/>
      <c r="AX40" s="263"/>
      <c r="AY40" s="263"/>
      <c r="AZ40" s="263"/>
      <c r="BA40" s="263"/>
      <c r="BB40" s="263"/>
      <c r="BC40" s="263"/>
      <c r="BD40" s="263"/>
      <c r="BE40" s="263"/>
      <c r="BF40" s="263"/>
      <c r="BG40" s="263"/>
      <c r="BH40" s="263"/>
      <c r="BI40" s="263"/>
      <c r="BJ40" s="263"/>
      <c r="BK40" s="263"/>
      <c r="BL40" s="263"/>
      <c r="BM40" s="263"/>
      <c r="BN40" s="263"/>
      <c r="BO40" s="263"/>
      <c r="BP40" s="263"/>
      <c r="BQ40" s="263"/>
      <c r="BR40" s="263"/>
      <c r="BS40" s="263"/>
      <c r="BT40" s="263"/>
      <c r="BU40" s="263"/>
      <c r="BV40" s="263"/>
      <c r="BW40" s="263"/>
      <c r="BX40" s="263"/>
      <c r="BY40" s="263"/>
      <c r="BZ40" s="263"/>
      <c r="CA40" s="263"/>
      <c r="CB40" s="263"/>
      <c r="CC40" s="263"/>
      <c r="CD40" s="263"/>
      <c r="CE40" s="263"/>
      <c r="CF40" s="263"/>
      <c r="CG40" s="263"/>
      <c r="CH40" s="263"/>
      <c r="CI40" s="263"/>
      <c r="CJ40" s="263"/>
      <c r="CK40" s="263"/>
      <c r="CL40" s="263"/>
      <c r="CM40" s="263"/>
      <c r="CN40" s="263"/>
      <c r="CO40" s="263"/>
      <c r="CP40" s="263"/>
      <c r="CQ40" s="263"/>
      <c r="CR40" s="263"/>
      <c r="CS40" s="263"/>
      <c r="CT40" s="263"/>
      <c r="CU40" s="263"/>
      <c r="CV40" s="263"/>
      <c r="CW40" s="263"/>
      <c r="CX40" s="263"/>
      <c r="CY40" s="263"/>
      <c r="CZ40" s="263"/>
      <c r="DA40" s="263"/>
      <c r="DB40" s="263"/>
      <c r="DC40" s="263"/>
      <c r="DD40" s="263"/>
      <c r="DE40" s="263"/>
      <c r="DF40" s="263"/>
      <c r="DG40" s="263"/>
      <c r="DH40" s="263"/>
      <c r="DI40" s="263"/>
      <c r="DJ40" s="263"/>
      <c r="DK40" s="263"/>
      <c r="DL40" s="263"/>
      <c r="DM40" s="263"/>
      <c r="DN40" s="263"/>
      <c r="DO40" s="263"/>
      <c r="DP40" s="263"/>
      <c r="DQ40" s="263"/>
      <c r="DR40" s="263"/>
      <c r="DS40" s="263"/>
      <c r="DT40" s="263"/>
      <c r="DU40" s="263"/>
    </row>
    <row r="41" spans="1:125" ht="20.25" customHeight="1" x14ac:dyDescent="0.25">
      <c r="A41"/>
      <c r="B41" s="382"/>
      <c r="C41" s="383" t="s">
        <v>138</v>
      </c>
      <c r="D41" s="384">
        <f>IF('Charges Data'!AL141="","-",'Charges Data'!AL141)</f>
        <v>330</v>
      </c>
      <c r="E41" s="384">
        <f>IF('Charges Data'!AL142="","-",'Charges Data'!AL142)</f>
        <v>297</v>
      </c>
      <c r="F41" s="384">
        <f>IF('Charges Data'!AL143="","-",'Charges Data'!AL143)</f>
        <v>286</v>
      </c>
      <c r="G41" s="385">
        <f>IF('Charges Data'!AL144="","-",'Charges Data'!AL144)</f>
        <v>286</v>
      </c>
      <c r="H41"/>
      <c r="I41" s="263"/>
      <c r="J41" s="263"/>
      <c r="K41" s="263"/>
      <c r="L41" s="263"/>
      <c r="M41" s="263"/>
      <c r="N41" s="263"/>
      <c r="O41" s="263"/>
      <c r="P41" s="263"/>
      <c r="Q41" s="263"/>
      <c r="R41" s="263"/>
      <c r="S41" s="263"/>
      <c r="T41" s="263"/>
      <c r="U41" s="263"/>
      <c r="V41" s="263"/>
      <c r="W41" s="263"/>
      <c r="X41" s="263"/>
      <c r="Y41" s="263"/>
      <c r="Z41" s="263"/>
      <c r="AA41" s="263"/>
      <c r="AB41" s="263"/>
      <c r="AC41" s="263"/>
      <c r="AD41" s="263"/>
      <c r="AE41" s="263"/>
      <c r="AF41" s="263"/>
      <c r="AG41" s="263"/>
      <c r="AH41" s="263"/>
      <c r="AI41" s="263"/>
      <c r="AJ41" s="263"/>
      <c r="AK41" s="263"/>
      <c r="AL41" s="263"/>
      <c r="AM41" s="263"/>
      <c r="AN41" s="263"/>
      <c r="AO41" s="263"/>
      <c r="AP41" s="263"/>
      <c r="AQ41" s="263"/>
      <c r="AR41" s="263"/>
      <c r="AS41" s="263"/>
      <c r="AT41" s="263"/>
      <c r="AU41" s="263"/>
      <c r="AV41" s="263"/>
      <c r="AW41" s="263"/>
      <c r="AX41" s="263"/>
      <c r="AY41" s="263"/>
      <c r="AZ41" s="263"/>
      <c r="BA41" s="263"/>
      <c r="BB41" s="263"/>
      <c r="BC41" s="263"/>
      <c r="BD41" s="263"/>
      <c r="BE41" s="263"/>
      <c r="BF41" s="263"/>
      <c r="BG41" s="263"/>
      <c r="BH41" s="263"/>
      <c r="BI41" s="263"/>
      <c r="BJ41" s="263"/>
      <c r="BK41" s="263"/>
      <c r="BL41" s="263"/>
      <c r="BM41" s="263"/>
      <c r="BN41" s="263"/>
      <c r="BO41" s="263"/>
      <c r="BP41" s="263"/>
      <c r="BQ41" s="263"/>
      <c r="BR41" s="263"/>
      <c r="BS41" s="263"/>
      <c r="BT41" s="263"/>
      <c r="BU41" s="263"/>
      <c r="BV41" s="263"/>
      <c r="BW41" s="263"/>
      <c r="BX41" s="263"/>
      <c r="BY41" s="263"/>
      <c r="BZ41" s="263"/>
      <c r="CA41" s="263"/>
      <c r="CB41" s="263"/>
      <c r="CC41" s="263"/>
      <c r="CD41" s="263"/>
      <c r="CE41" s="263"/>
      <c r="CF41" s="263"/>
      <c r="CG41" s="263"/>
      <c r="CH41" s="263"/>
      <c r="CI41" s="263"/>
      <c r="CJ41" s="263"/>
      <c r="CK41" s="263"/>
      <c r="CL41" s="263"/>
      <c r="CM41" s="263"/>
      <c r="CN41" s="263"/>
      <c r="CO41" s="263"/>
      <c r="CP41" s="263"/>
      <c r="CQ41" s="263"/>
      <c r="CR41" s="263"/>
      <c r="CS41" s="263"/>
      <c r="CT41" s="263"/>
      <c r="CU41" s="263"/>
      <c r="CV41" s="263"/>
      <c r="CW41" s="263"/>
      <c r="CX41" s="263"/>
      <c r="CY41" s="263"/>
      <c r="CZ41" s="263"/>
      <c r="DA41" s="263"/>
      <c r="DB41" s="263"/>
      <c r="DC41" s="263"/>
      <c r="DD41" s="263"/>
      <c r="DE41" s="263"/>
      <c r="DF41" s="263"/>
      <c r="DG41" s="263"/>
      <c r="DH41" s="263"/>
      <c r="DI41" s="263"/>
      <c r="DJ41" s="263"/>
      <c r="DK41" s="263"/>
      <c r="DL41" s="263"/>
      <c r="DM41" s="263"/>
      <c r="DN41" s="263"/>
      <c r="DO41" s="263"/>
      <c r="DP41" s="263"/>
      <c r="DQ41" s="263"/>
      <c r="DR41" s="263"/>
      <c r="DS41" s="263"/>
      <c r="DT41" s="263"/>
      <c r="DU41" s="263"/>
    </row>
    <row r="42" spans="1:125" ht="20.25" customHeight="1" x14ac:dyDescent="0.25">
      <c r="A42"/>
      <c r="B42" s="386"/>
      <c r="C42" s="387" t="s">
        <v>140</v>
      </c>
      <c r="D42" s="388">
        <f>IF('Charges Data'!AN141="","-",'Charges Data'!AN141)</f>
        <v>425</v>
      </c>
      <c r="E42" s="388">
        <f>IF('Charges Data'!AN142="","-",'Charges Data'!AN142)</f>
        <v>385</v>
      </c>
      <c r="F42" s="388">
        <f>IF('Charges Data'!AN143="","-",'Charges Data'!AN143)</f>
        <v>259.5</v>
      </c>
      <c r="G42" s="402" t="str">
        <f>IF('Charges Data'!AN144="","-",'Charges Data'!AN144)</f>
        <v>-</v>
      </c>
      <c r="H42"/>
      <c r="I42" s="263"/>
      <c r="J42" s="263"/>
      <c r="K42" s="263"/>
      <c r="L42" s="263"/>
      <c r="M42" s="263"/>
      <c r="N42" s="263"/>
      <c r="O42" s="263"/>
      <c r="P42" s="263"/>
      <c r="Q42" s="263"/>
      <c r="R42" s="263"/>
      <c r="S42" s="263"/>
      <c r="T42" s="263"/>
      <c r="U42" s="263"/>
      <c r="V42" s="263"/>
      <c r="W42" s="263"/>
      <c r="X42" s="263"/>
      <c r="Y42" s="263"/>
      <c r="Z42" s="263"/>
      <c r="AA42" s="263"/>
      <c r="AB42" s="263"/>
      <c r="AC42" s="263"/>
      <c r="AD42" s="263"/>
      <c r="AE42" s="263"/>
      <c r="AF42" s="263"/>
      <c r="AG42" s="263"/>
      <c r="AH42" s="263"/>
      <c r="AI42" s="263"/>
      <c r="AJ42" s="263"/>
      <c r="AK42" s="263"/>
      <c r="AL42" s="263"/>
      <c r="AM42" s="263"/>
      <c r="AN42" s="263"/>
      <c r="AO42" s="263"/>
      <c r="AP42" s="263"/>
      <c r="AQ42" s="263"/>
      <c r="AR42" s="263"/>
      <c r="AS42" s="263"/>
      <c r="AT42" s="263"/>
      <c r="AU42" s="263"/>
      <c r="AV42" s="263"/>
      <c r="AW42" s="263"/>
      <c r="AX42" s="263"/>
      <c r="AY42" s="263"/>
      <c r="AZ42" s="263"/>
      <c r="BA42" s="263"/>
      <c r="BB42" s="263"/>
      <c r="BC42" s="263"/>
      <c r="BD42" s="263"/>
      <c r="BE42" s="263"/>
      <c r="BF42" s="263"/>
      <c r="BG42" s="263"/>
      <c r="BH42" s="263"/>
      <c r="BI42" s="263"/>
      <c r="BJ42" s="263"/>
      <c r="BK42" s="263"/>
      <c r="BL42" s="263"/>
      <c r="BM42" s="263"/>
      <c r="BN42" s="263"/>
      <c r="BO42" s="263"/>
      <c r="BP42" s="263"/>
      <c r="BQ42" s="263"/>
      <c r="BR42" s="263"/>
      <c r="BS42" s="263"/>
      <c r="BT42" s="263"/>
      <c r="BU42" s="263"/>
      <c r="BV42" s="263"/>
      <c r="BW42" s="263"/>
      <c r="BX42" s="263"/>
      <c r="BY42" s="263"/>
      <c r="BZ42" s="263"/>
      <c r="CA42" s="263"/>
      <c r="CB42" s="263"/>
      <c r="CC42" s="263"/>
      <c r="CD42" s="263"/>
      <c r="CE42" s="263"/>
      <c r="CF42" s="263"/>
      <c r="CG42" s="263"/>
      <c r="CH42" s="263"/>
      <c r="CI42" s="263"/>
      <c r="CJ42" s="263"/>
      <c r="CK42" s="263"/>
      <c r="CL42" s="263"/>
      <c r="CM42" s="263"/>
      <c r="CN42" s="263"/>
      <c r="CO42" s="263"/>
      <c r="CP42" s="263"/>
      <c r="CQ42" s="263"/>
      <c r="CR42" s="263"/>
      <c r="CS42" s="263"/>
      <c r="CT42" s="263"/>
      <c r="CU42" s="263"/>
      <c r="CV42" s="263"/>
      <c r="CW42" s="263"/>
      <c r="CX42" s="263"/>
      <c r="CY42" s="263"/>
      <c r="CZ42" s="263"/>
      <c r="DA42" s="263"/>
      <c r="DB42" s="263"/>
      <c r="DC42" s="263"/>
      <c r="DD42" s="263"/>
      <c r="DE42" s="263"/>
      <c r="DF42" s="263"/>
      <c r="DG42" s="263"/>
      <c r="DH42" s="263"/>
      <c r="DI42" s="263"/>
      <c r="DJ42" s="263"/>
      <c r="DK42" s="263"/>
      <c r="DL42" s="263"/>
      <c r="DM42" s="263"/>
      <c r="DN42" s="263"/>
      <c r="DO42" s="263"/>
      <c r="DP42" s="263"/>
      <c r="DQ42" s="263"/>
      <c r="DR42" s="263"/>
      <c r="DS42" s="263"/>
      <c r="DT42" s="263"/>
      <c r="DU42" s="263"/>
    </row>
    <row r="43" spans="1:125" ht="20.25" customHeight="1" x14ac:dyDescent="0.25">
      <c r="A43"/>
      <c r="B43" t="s">
        <v>537</v>
      </c>
      <c r="H43"/>
      <c r="I43" s="263"/>
      <c r="J43" s="263"/>
      <c r="K43" s="263"/>
      <c r="L43" s="263"/>
      <c r="M43" s="263"/>
      <c r="N43" s="263"/>
      <c r="O43" s="263"/>
      <c r="P43" s="263"/>
      <c r="Q43" s="263"/>
      <c r="R43" s="263"/>
      <c r="S43" s="263"/>
      <c r="T43" s="263"/>
      <c r="U43" s="263"/>
      <c r="V43" s="263"/>
      <c r="W43" s="263"/>
      <c r="X43" s="263"/>
      <c r="Y43" s="263"/>
      <c r="Z43" s="263"/>
      <c r="AA43" s="263"/>
      <c r="AB43" s="263"/>
      <c r="AC43" s="263"/>
      <c r="AD43" s="263"/>
      <c r="AE43" s="263"/>
      <c r="AF43" s="263"/>
      <c r="AG43" s="263"/>
      <c r="AH43" s="263"/>
      <c r="AI43" s="263"/>
      <c r="AJ43" s="263"/>
      <c r="AK43" s="263"/>
      <c r="AL43" s="263"/>
      <c r="AM43" s="263"/>
      <c r="AN43" s="263"/>
      <c r="AO43" s="263"/>
      <c r="AP43" s="263"/>
      <c r="AQ43" s="263"/>
      <c r="AR43" s="263"/>
      <c r="AS43" s="263"/>
      <c r="AT43" s="263"/>
      <c r="AU43" s="263"/>
      <c r="AV43" s="263"/>
      <c r="AW43" s="263"/>
      <c r="AX43" s="263"/>
      <c r="AY43" s="263"/>
      <c r="AZ43" s="263"/>
      <c r="BA43" s="263"/>
      <c r="BB43" s="263"/>
      <c r="BC43" s="263"/>
      <c r="BD43" s="263"/>
      <c r="BE43" s="263"/>
      <c r="BF43" s="263"/>
      <c r="BG43" s="263"/>
      <c r="BH43" s="263"/>
      <c r="BI43" s="263"/>
      <c r="BJ43" s="263"/>
      <c r="BK43" s="263"/>
      <c r="BL43" s="263"/>
      <c r="BM43" s="263"/>
      <c r="BN43" s="263"/>
      <c r="BO43" s="263"/>
      <c r="BP43" s="263"/>
      <c r="BQ43" s="263"/>
      <c r="BR43" s="263"/>
      <c r="BS43" s="263"/>
      <c r="BT43" s="263"/>
      <c r="BU43" s="263"/>
      <c r="BV43" s="263"/>
      <c r="BW43" s="263"/>
      <c r="BX43" s="263"/>
      <c r="BY43" s="263"/>
      <c r="BZ43" s="263"/>
      <c r="CA43" s="263"/>
      <c r="CB43" s="263"/>
      <c r="CC43" s="263"/>
      <c r="CD43" s="263"/>
      <c r="CE43" s="263"/>
      <c r="CF43" s="263"/>
      <c r="CG43" s="263"/>
      <c r="CH43" s="263"/>
      <c r="CI43" s="263"/>
      <c r="CJ43" s="263"/>
      <c r="CK43" s="263"/>
      <c r="CL43" s="263"/>
      <c r="CM43" s="263"/>
      <c r="CN43" s="263"/>
      <c r="CO43" s="263"/>
      <c r="CP43" s="263"/>
      <c r="CQ43" s="263"/>
      <c r="CR43" s="263"/>
      <c r="CS43" s="263"/>
      <c r="CT43" s="263"/>
      <c r="CU43" s="263"/>
      <c r="CV43" s="263"/>
      <c r="CW43" s="263"/>
      <c r="CX43" s="263"/>
      <c r="CY43" s="263"/>
      <c r="CZ43" s="263"/>
      <c r="DA43" s="263"/>
      <c r="DB43" s="263"/>
      <c r="DC43" s="263"/>
      <c r="DD43" s="263"/>
      <c r="DE43" s="263"/>
      <c r="DF43" s="263"/>
      <c r="DG43" s="263"/>
      <c r="DH43" s="263"/>
      <c r="DI43" s="263"/>
      <c r="DJ43" s="263"/>
      <c r="DK43" s="263"/>
      <c r="DL43" s="263"/>
      <c r="DM43" s="263"/>
      <c r="DN43" s="263"/>
      <c r="DO43" s="263"/>
      <c r="DP43" s="263"/>
      <c r="DQ43" s="263"/>
      <c r="DR43" s="263"/>
      <c r="DS43" s="263"/>
      <c r="DT43" s="263"/>
      <c r="DU43" s="263"/>
    </row>
    <row r="44" spans="1:125" ht="20.25" customHeight="1" x14ac:dyDescent="0.25">
      <c r="A44" s="263"/>
      <c r="B44" s="263"/>
      <c r="C44" s="263"/>
      <c r="D44" s="263"/>
      <c r="E44" s="263"/>
      <c r="F44" s="263"/>
      <c r="G44" s="263"/>
      <c r="H44" s="263"/>
      <c r="I44" s="263"/>
      <c r="J44" s="263"/>
      <c r="K44" s="263"/>
      <c r="L44" s="263"/>
      <c r="M44" s="263"/>
      <c r="N44" s="263"/>
      <c r="O44" s="263"/>
      <c r="P44" s="263"/>
      <c r="Q44" s="263"/>
      <c r="R44" s="263"/>
      <c r="S44" s="263"/>
      <c r="T44" s="263"/>
      <c r="U44" s="263"/>
      <c r="V44" s="263"/>
      <c r="W44" s="263"/>
      <c r="X44" s="263"/>
      <c r="Y44" s="263"/>
      <c r="Z44" s="263"/>
      <c r="AA44" s="263"/>
      <c r="AB44" s="263"/>
      <c r="AC44" s="263"/>
      <c r="AD44" s="263"/>
      <c r="AE44" s="263"/>
      <c r="AF44" s="263"/>
      <c r="AG44" s="263"/>
      <c r="AH44" s="263"/>
      <c r="AI44" s="263"/>
      <c r="AJ44" s="263"/>
      <c r="AK44" s="263"/>
      <c r="AL44" s="263"/>
      <c r="AM44" s="263"/>
      <c r="AN44" s="263"/>
      <c r="AO44" s="263"/>
      <c r="AP44" s="263"/>
      <c r="AQ44" s="263"/>
      <c r="AR44" s="263"/>
      <c r="AS44" s="263"/>
      <c r="AT44" s="263"/>
      <c r="AU44" s="263"/>
      <c r="AV44" s="263"/>
      <c r="AW44" s="263"/>
      <c r="AX44" s="263"/>
      <c r="AY44" s="263"/>
      <c r="AZ44" s="263"/>
      <c r="BA44" s="263"/>
      <c r="BB44" s="263"/>
      <c r="BC44" s="263"/>
      <c r="BD44" s="263"/>
      <c r="BE44" s="263"/>
      <c r="BF44" s="263"/>
      <c r="BG44" s="263"/>
      <c r="BH44" s="263"/>
      <c r="BI44" s="263"/>
      <c r="BJ44" s="263"/>
      <c r="BK44" s="263"/>
      <c r="BL44" s="263"/>
      <c r="BM44" s="263"/>
      <c r="BN44" s="263"/>
      <c r="BO44" s="263"/>
      <c r="BP44" s="263"/>
      <c r="BQ44" s="263"/>
      <c r="BR44" s="263"/>
      <c r="BS44" s="263"/>
      <c r="BT44" s="263"/>
      <c r="BU44" s="263"/>
      <c r="BV44" s="263"/>
      <c r="BW44" s="263"/>
      <c r="BX44" s="263"/>
      <c r="BY44" s="263"/>
      <c r="BZ44" s="263"/>
      <c r="CA44" s="263"/>
      <c r="CB44" s="263"/>
      <c r="CC44" s="263"/>
      <c r="CD44" s="263"/>
      <c r="CE44" s="263"/>
      <c r="CF44" s="263"/>
      <c r="CG44" s="263"/>
      <c r="CH44" s="263"/>
      <c r="CI44" s="263"/>
      <c r="CJ44" s="263"/>
      <c r="CK44" s="263"/>
      <c r="CL44" s="263"/>
      <c r="CM44" s="263"/>
      <c r="CN44" s="263"/>
      <c r="CO44" s="263"/>
      <c r="CP44" s="263"/>
      <c r="CQ44" s="263"/>
      <c r="CR44" s="263"/>
      <c r="CS44" s="263"/>
      <c r="CT44" s="263"/>
      <c r="CU44" s="263"/>
      <c r="CV44" s="263"/>
      <c r="CW44" s="263"/>
      <c r="CX44" s="263"/>
      <c r="CY44" s="263"/>
      <c r="CZ44" s="263"/>
      <c r="DA44" s="263"/>
      <c r="DB44" s="263"/>
      <c r="DC44" s="263"/>
      <c r="DD44" s="263"/>
      <c r="DE44" s="263"/>
      <c r="DF44" s="263"/>
      <c r="DG44" s="263"/>
      <c r="DH44" s="263"/>
      <c r="DI44" s="263"/>
      <c r="DJ44" s="263"/>
      <c r="DK44" s="263"/>
      <c r="DL44" s="263"/>
      <c r="DM44" s="263"/>
      <c r="DN44" s="263"/>
      <c r="DO44" s="263"/>
      <c r="DP44" s="263"/>
      <c r="DQ44" s="263"/>
      <c r="DR44" s="263"/>
      <c r="DS44" s="263"/>
      <c r="DT44" s="263"/>
      <c r="DU44" s="263"/>
    </row>
    <row r="45" spans="1:125" ht="20.25" customHeight="1" x14ac:dyDescent="0.25">
      <c r="A45" s="263"/>
      <c r="B45" s="263"/>
      <c r="C45" s="263"/>
      <c r="D45" s="263"/>
      <c r="E45" s="263"/>
      <c r="F45" s="263"/>
      <c r="G45" s="263"/>
      <c r="H45" s="263"/>
      <c r="I45" s="263"/>
      <c r="J45" s="263"/>
      <c r="K45" s="263"/>
      <c r="L45" s="263"/>
      <c r="M45" s="263"/>
      <c r="N45" s="263"/>
      <c r="O45" s="263"/>
      <c r="P45" s="263"/>
      <c r="Q45" s="263"/>
      <c r="R45" s="263"/>
      <c r="S45" s="263"/>
      <c r="T45" s="263"/>
      <c r="U45" s="263"/>
      <c r="V45" s="263"/>
      <c r="W45" s="263"/>
      <c r="X45" s="263"/>
      <c r="Y45" s="263"/>
      <c r="Z45" s="263"/>
      <c r="AA45" s="263"/>
      <c r="AB45" s="263"/>
      <c r="AC45" s="263"/>
      <c r="AD45" s="263"/>
      <c r="AE45" s="263"/>
      <c r="AF45" s="263"/>
      <c r="AG45" s="263"/>
      <c r="AH45" s="263"/>
      <c r="AI45" s="263"/>
      <c r="AJ45" s="263"/>
      <c r="AK45" s="263"/>
      <c r="AL45" s="263"/>
      <c r="AM45" s="263"/>
      <c r="AN45" s="263"/>
      <c r="AO45" s="263"/>
      <c r="AP45" s="263"/>
      <c r="AQ45" s="263"/>
      <c r="AR45" s="263"/>
      <c r="AS45" s="263"/>
      <c r="AT45" s="263"/>
      <c r="AU45" s="263"/>
      <c r="AV45" s="263"/>
      <c r="AW45" s="263"/>
      <c r="AX45" s="263"/>
      <c r="AY45" s="263"/>
      <c r="AZ45" s="263"/>
      <c r="BA45" s="263"/>
      <c r="BB45" s="263"/>
      <c r="BC45" s="263"/>
      <c r="BD45" s="263"/>
      <c r="BE45" s="263"/>
      <c r="BF45" s="263"/>
      <c r="BG45" s="263"/>
      <c r="BH45" s="263"/>
      <c r="BI45" s="263"/>
      <c r="BJ45" s="263"/>
      <c r="BK45" s="263"/>
      <c r="BL45" s="263"/>
      <c r="BM45" s="263"/>
      <c r="BN45" s="263"/>
      <c r="BO45" s="263"/>
      <c r="BP45" s="263"/>
      <c r="BQ45" s="263"/>
      <c r="BR45" s="263"/>
      <c r="BS45" s="263"/>
      <c r="BT45" s="263"/>
      <c r="BU45" s="263"/>
      <c r="BV45" s="263"/>
      <c r="BW45" s="263"/>
      <c r="BX45" s="263"/>
      <c r="BY45" s="263"/>
      <c r="BZ45" s="263"/>
      <c r="CA45" s="263"/>
      <c r="CB45" s="263"/>
      <c r="CC45" s="263"/>
      <c r="CD45" s="263"/>
      <c r="CE45" s="263"/>
      <c r="CF45" s="263"/>
      <c r="CG45" s="263"/>
      <c r="CH45" s="263"/>
      <c r="CI45" s="263"/>
      <c r="CJ45" s="263"/>
      <c r="CK45" s="263"/>
      <c r="CL45" s="263"/>
      <c r="CM45" s="263"/>
      <c r="CN45" s="263"/>
      <c r="CO45" s="263"/>
      <c r="CP45" s="263"/>
      <c r="CQ45" s="263"/>
      <c r="CR45" s="263"/>
      <c r="CS45" s="263"/>
      <c r="CT45" s="263"/>
      <c r="CU45" s="263"/>
      <c r="CV45" s="263"/>
      <c r="CW45" s="263"/>
      <c r="CX45" s="263"/>
      <c r="CY45" s="263"/>
      <c r="CZ45" s="263"/>
      <c r="DA45" s="263"/>
      <c r="DB45" s="263"/>
      <c r="DC45" s="263"/>
      <c r="DD45" s="263"/>
      <c r="DE45" s="263"/>
      <c r="DF45" s="263"/>
      <c r="DG45" s="263"/>
      <c r="DH45" s="263"/>
      <c r="DI45" s="263"/>
      <c r="DJ45" s="263"/>
      <c r="DK45" s="263"/>
      <c r="DL45" s="263"/>
      <c r="DM45" s="263"/>
      <c r="DN45" s="263"/>
      <c r="DO45" s="263"/>
      <c r="DP45" s="263"/>
      <c r="DQ45" s="263"/>
      <c r="DR45" s="263"/>
      <c r="DS45" s="263"/>
      <c r="DT45" s="263"/>
      <c r="DU45" s="263"/>
    </row>
    <row r="46" spans="1:125" x14ac:dyDescent="0.25">
      <c r="A46" s="263"/>
      <c r="B46" s="263"/>
      <c r="C46" s="263"/>
      <c r="D46" s="263"/>
      <c r="E46" s="263"/>
      <c r="F46" s="263"/>
      <c r="G46" s="263"/>
      <c r="H46" s="263"/>
      <c r="I46" s="263"/>
      <c r="J46" s="263"/>
      <c r="K46" s="263"/>
      <c r="L46" s="263"/>
      <c r="M46" s="263"/>
      <c r="N46" s="263"/>
      <c r="O46" s="263"/>
      <c r="P46" s="263"/>
      <c r="Q46" s="263"/>
      <c r="R46" s="263"/>
      <c r="S46" s="263"/>
      <c r="T46" s="263"/>
      <c r="U46" s="263"/>
      <c r="V46" s="263"/>
      <c r="W46" s="263"/>
      <c r="X46" s="263"/>
      <c r="Y46" s="263"/>
      <c r="Z46" s="263"/>
      <c r="AA46" s="263"/>
      <c r="AB46" s="263"/>
      <c r="AC46" s="263"/>
      <c r="AD46" s="263"/>
      <c r="AE46" s="263"/>
      <c r="AF46" s="263"/>
      <c r="AG46" s="263"/>
      <c r="AH46" s="263"/>
      <c r="AI46" s="263"/>
      <c r="AJ46" s="263"/>
      <c r="AK46" s="263"/>
      <c r="AL46" s="263"/>
      <c r="AM46" s="263"/>
      <c r="AN46" s="263"/>
      <c r="AO46" s="263"/>
      <c r="AP46" s="263"/>
      <c r="AQ46" s="263"/>
      <c r="AR46" s="263"/>
      <c r="AS46" s="263"/>
      <c r="AT46" s="263"/>
      <c r="AU46" s="263"/>
      <c r="AV46" s="263"/>
      <c r="AW46" s="263"/>
      <c r="AX46" s="263"/>
      <c r="AY46" s="263"/>
      <c r="AZ46" s="263"/>
      <c r="BA46" s="263"/>
      <c r="BB46" s="263"/>
      <c r="BC46" s="263"/>
      <c r="BD46" s="263"/>
      <c r="BE46" s="263"/>
      <c r="BF46" s="263"/>
      <c r="BG46" s="263"/>
      <c r="BH46" s="263"/>
      <c r="BI46" s="263"/>
      <c r="BJ46" s="263"/>
      <c r="BK46" s="263"/>
      <c r="BL46" s="263"/>
      <c r="BM46" s="263"/>
      <c r="BN46" s="263"/>
      <c r="BO46" s="263"/>
      <c r="BP46" s="263"/>
      <c r="BQ46" s="263"/>
      <c r="BR46" s="263"/>
      <c r="BS46" s="263"/>
      <c r="BT46" s="263"/>
      <c r="BU46" s="263"/>
      <c r="BV46" s="263"/>
      <c r="BW46" s="263"/>
      <c r="BX46" s="263"/>
      <c r="BY46" s="263"/>
      <c r="BZ46" s="263"/>
      <c r="CA46" s="263"/>
      <c r="CB46" s="263"/>
      <c r="CC46" s="263"/>
      <c r="CD46" s="263"/>
      <c r="CE46" s="263"/>
      <c r="CF46" s="263"/>
      <c r="CG46" s="263"/>
      <c r="CH46" s="263"/>
      <c r="CI46" s="263"/>
      <c r="CJ46" s="263"/>
      <c r="CK46" s="263"/>
      <c r="CL46" s="263"/>
      <c r="CM46" s="263"/>
      <c r="CN46" s="263"/>
      <c r="CO46" s="263"/>
      <c r="CP46" s="263"/>
      <c r="CQ46" s="263"/>
      <c r="CR46" s="263"/>
      <c r="CS46" s="263"/>
      <c r="CT46" s="263"/>
      <c r="CU46" s="263"/>
      <c r="CV46" s="263"/>
      <c r="CW46" s="263"/>
      <c r="CX46" s="263"/>
      <c r="CY46" s="263"/>
      <c r="CZ46" s="263"/>
      <c r="DA46" s="263"/>
      <c r="DB46" s="263"/>
      <c r="DC46" s="263"/>
      <c r="DD46" s="263"/>
      <c r="DE46" s="263"/>
      <c r="DF46" s="263"/>
      <c r="DG46" s="263"/>
      <c r="DH46" s="263"/>
      <c r="DI46" s="263"/>
      <c r="DJ46" s="263"/>
      <c r="DK46" s="263"/>
      <c r="DL46" s="263"/>
      <c r="DM46" s="263"/>
      <c r="DN46" s="263"/>
      <c r="DO46" s="263"/>
      <c r="DP46" s="263"/>
      <c r="DQ46" s="263"/>
      <c r="DR46" s="263"/>
      <c r="DS46" s="263"/>
      <c r="DT46" s="263"/>
      <c r="DU46" s="263"/>
    </row>
    <row r="47" spans="1:125" x14ac:dyDescent="0.25">
      <c r="A47" s="263"/>
      <c r="B47" s="263"/>
      <c r="C47" s="263"/>
      <c r="D47" s="263"/>
      <c r="E47" s="263"/>
      <c r="F47" s="263"/>
      <c r="G47" s="263"/>
      <c r="H47" s="263"/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3"/>
      <c r="U47" s="263"/>
      <c r="V47" s="263"/>
      <c r="W47" s="263"/>
      <c r="X47" s="263"/>
      <c r="Y47" s="263"/>
      <c r="Z47" s="263"/>
      <c r="AA47" s="263"/>
      <c r="AB47" s="263"/>
      <c r="AC47" s="263"/>
      <c r="AD47" s="263"/>
      <c r="AE47" s="263"/>
      <c r="AF47" s="263"/>
      <c r="AG47" s="263"/>
      <c r="AH47" s="263"/>
      <c r="AI47" s="263"/>
      <c r="AJ47" s="263"/>
      <c r="AK47" s="263"/>
      <c r="AL47" s="263"/>
      <c r="AM47" s="263"/>
      <c r="AN47" s="263"/>
      <c r="AO47" s="263"/>
      <c r="AP47" s="263"/>
      <c r="AQ47" s="263"/>
      <c r="AR47" s="263"/>
      <c r="AS47" s="263"/>
      <c r="AT47" s="263"/>
      <c r="AU47" s="263"/>
      <c r="AV47" s="263"/>
      <c r="AW47" s="263"/>
      <c r="AX47" s="263"/>
      <c r="AY47" s="263"/>
      <c r="AZ47" s="263"/>
      <c r="BA47" s="263"/>
      <c r="BB47" s="263"/>
      <c r="BC47" s="263"/>
      <c r="BD47" s="263"/>
      <c r="BE47" s="263"/>
      <c r="BF47" s="263"/>
      <c r="BG47" s="263"/>
      <c r="BH47" s="263"/>
      <c r="BI47" s="263"/>
      <c r="BJ47" s="263"/>
      <c r="BK47" s="263"/>
      <c r="BL47" s="263"/>
      <c r="BM47" s="263"/>
      <c r="BN47" s="263"/>
      <c r="BO47" s="263"/>
      <c r="BP47" s="263"/>
      <c r="BQ47" s="263"/>
      <c r="BR47" s="263"/>
      <c r="BS47" s="263"/>
      <c r="BT47" s="263"/>
      <c r="BU47" s="263"/>
      <c r="BV47" s="263"/>
      <c r="BW47" s="263"/>
      <c r="BX47" s="263"/>
      <c r="BY47" s="263"/>
      <c r="BZ47" s="263"/>
      <c r="CA47" s="263"/>
      <c r="CB47" s="263"/>
      <c r="CC47" s="263"/>
      <c r="CD47" s="263"/>
      <c r="CE47" s="263"/>
      <c r="CF47" s="263"/>
      <c r="CG47" s="263"/>
      <c r="CH47" s="263"/>
      <c r="CI47" s="263"/>
      <c r="CJ47" s="263"/>
      <c r="CK47" s="263"/>
      <c r="CL47" s="263"/>
      <c r="CM47" s="263"/>
      <c r="CN47" s="263"/>
      <c r="CO47" s="263"/>
      <c r="CP47" s="263"/>
      <c r="CQ47" s="263"/>
      <c r="CR47" s="263"/>
      <c r="CS47" s="263"/>
      <c r="CT47" s="263"/>
      <c r="CU47" s="263"/>
      <c r="CV47" s="263"/>
      <c r="CW47" s="263"/>
      <c r="CX47" s="263"/>
      <c r="CY47" s="263"/>
      <c r="CZ47" s="263"/>
      <c r="DA47" s="263"/>
      <c r="DB47" s="263"/>
      <c r="DC47" s="263"/>
      <c r="DD47" s="263"/>
      <c r="DE47" s="263"/>
      <c r="DF47" s="263"/>
      <c r="DG47" s="263"/>
      <c r="DH47" s="263"/>
      <c r="DI47" s="263"/>
      <c r="DJ47" s="263"/>
      <c r="DK47" s="263"/>
      <c r="DL47" s="263"/>
      <c r="DM47" s="263"/>
      <c r="DN47" s="263"/>
      <c r="DO47" s="263"/>
      <c r="DP47" s="263"/>
      <c r="DQ47" s="263"/>
      <c r="DR47" s="263"/>
      <c r="DS47" s="263"/>
      <c r="DT47" s="263"/>
      <c r="DU47" s="263"/>
    </row>
    <row r="48" spans="1:125" x14ac:dyDescent="0.25">
      <c r="A48" s="263"/>
      <c r="B48" s="263"/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3"/>
      <c r="U48" s="263"/>
      <c r="V48" s="263"/>
      <c r="W48" s="263"/>
      <c r="X48" s="263"/>
      <c r="Y48" s="263"/>
      <c r="Z48" s="263"/>
      <c r="AA48" s="263"/>
      <c r="AB48" s="263"/>
      <c r="AC48" s="263"/>
      <c r="AD48" s="263"/>
      <c r="AE48" s="263"/>
      <c r="AF48" s="263"/>
      <c r="AG48" s="263"/>
      <c r="AH48" s="263"/>
      <c r="AI48" s="263"/>
      <c r="AJ48" s="263"/>
      <c r="AK48" s="263"/>
      <c r="AL48" s="263"/>
      <c r="AM48" s="263"/>
      <c r="AN48" s="263"/>
      <c r="AO48" s="263"/>
      <c r="AP48" s="263"/>
      <c r="AQ48" s="263"/>
      <c r="AR48" s="263"/>
      <c r="AS48" s="263"/>
      <c r="AT48" s="263"/>
      <c r="AU48" s="263"/>
      <c r="AV48" s="263"/>
      <c r="AW48" s="263"/>
      <c r="AX48" s="263"/>
      <c r="AY48" s="263"/>
      <c r="AZ48" s="263"/>
      <c r="BA48" s="263"/>
      <c r="BB48" s="263"/>
      <c r="BC48" s="263"/>
      <c r="BD48" s="263"/>
      <c r="BE48" s="263"/>
      <c r="BF48" s="263"/>
      <c r="BG48" s="263"/>
      <c r="BH48" s="263"/>
      <c r="BI48" s="263"/>
      <c r="BJ48" s="263"/>
      <c r="BK48" s="263"/>
      <c r="BL48" s="263"/>
      <c r="BM48" s="263"/>
      <c r="BN48" s="263"/>
      <c r="BO48" s="263"/>
      <c r="BP48" s="263"/>
      <c r="BQ48" s="263"/>
      <c r="BR48" s="263"/>
      <c r="BS48" s="263"/>
      <c r="BT48" s="263"/>
      <c r="BU48" s="263"/>
      <c r="BV48" s="263"/>
      <c r="BW48" s="263"/>
      <c r="BX48" s="263"/>
      <c r="BY48" s="263"/>
      <c r="BZ48" s="263"/>
      <c r="CA48" s="263"/>
      <c r="CB48" s="263"/>
      <c r="CC48" s="263"/>
      <c r="CD48" s="263"/>
      <c r="CE48" s="263"/>
      <c r="CF48" s="263"/>
      <c r="CG48" s="263"/>
      <c r="CH48" s="263"/>
      <c r="CI48" s="263"/>
      <c r="CJ48" s="263"/>
      <c r="CK48" s="263"/>
      <c r="CL48" s="263"/>
      <c r="CM48" s="263"/>
      <c r="CN48" s="263"/>
      <c r="CO48" s="263"/>
      <c r="CP48" s="263"/>
      <c r="CQ48" s="263"/>
      <c r="CR48" s="263"/>
      <c r="CS48" s="263"/>
      <c r="CT48" s="263"/>
      <c r="CU48" s="263"/>
      <c r="CV48" s="263"/>
      <c r="CW48" s="263"/>
      <c r="CX48" s="263"/>
      <c r="CY48" s="263"/>
      <c r="CZ48" s="263"/>
      <c r="DA48" s="263"/>
      <c r="DB48" s="263"/>
      <c r="DC48" s="263"/>
      <c r="DD48" s="263"/>
      <c r="DE48" s="263"/>
      <c r="DF48" s="263"/>
      <c r="DG48" s="263"/>
      <c r="DH48" s="263"/>
      <c r="DI48" s="263"/>
      <c r="DJ48" s="263"/>
      <c r="DK48" s="263"/>
      <c r="DL48" s="263"/>
      <c r="DM48" s="263"/>
      <c r="DN48" s="263"/>
      <c r="DO48" s="263"/>
      <c r="DP48" s="263"/>
      <c r="DQ48" s="263"/>
      <c r="DR48" s="263"/>
      <c r="DS48" s="263"/>
      <c r="DT48" s="263"/>
      <c r="DU48" s="263"/>
    </row>
    <row r="49" spans="1:125" x14ac:dyDescent="0.25">
      <c r="A49" s="263"/>
      <c r="B49" s="263"/>
      <c r="C49" s="263"/>
      <c r="D49" s="263"/>
      <c r="E49" s="263"/>
      <c r="F49" s="263"/>
      <c r="G49" s="263"/>
      <c r="H49" s="263"/>
      <c r="I49" s="263"/>
      <c r="J49" s="263"/>
      <c r="K49" s="263"/>
      <c r="L49" s="263"/>
      <c r="M49" s="263"/>
      <c r="N49" s="263"/>
      <c r="O49" s="263"/>
      <c r="P49" s="263"/>
      <c r="Q49" s="263"/>
      <c r="R49" s="263"/>
      <c r="S49" s="263"/>
      <c r="T49" s="263"/>
      <c r="U49" s="263"/>
      <c r="V49" s="263"/>
      <c r="W49" s="263"/>
      <c r="X49" s="263"/>
      <c r="Y49" s="263"/>
      <c r="Z49" s="263"/>
      <c r="AA49" s="263"/>
      <c r="AB49" s="263"/>
      <c r="AC49" s="263"/>
      <c r="AD49" s="263"/>
      <c r="AE49" s="263"/>
      <c r="AF49" s="263"/>
      <c r="AG49" s="263"/>
      <c r="AH49" s="263"/>
      <c r="AI49" s="263"/>
      <c r="AJ49" s="263"/>
      <c r="AK49" s="263"/>
      <c r="AL49" s="263"/>
      <c r="AM49" s="263"/>
      <c r="AN49" s="263"/>
      <c r="AO49" s="263"/>
      <c r="AP49" s="263"/>
      <c r="AQ49" s="263"/>
      <c r="AR49" s="263"/>
      <c r="AS49" s="263"/>
      <c r="AT49" s="263"/>
      <c r="AU49" s="263"/>
      <c r="AV49" s="263"/>
      <c r="AW49" s="263"/>
      <c r="AX49" s="263"/>
      <c r="AY49" s="263"/>
      <c r="AZ49" s="263"/>
      <c r="BA49" s="263"/>
      <c r="BB49" s="263"/>
      <c r="BC49" s="263"/>
      <c r="BD49" s="263"/>
      <c r="BE49" s="263"/>
      <c r="BF49" s="263"/>
      <c r="BG49" s="263"/>
      <c r="BH49" s="263"/>
      <c r="BI49" s="263"/>
      <c r="BJ49" s="263"/>
      <c r="BK49" s="263"/>
      <c r="BL49" s="263"/>
      <c r="BM49" s="263"/>
      <c r="BN49" s="263"/>
      <c r="BO49" s="263"/>
      <c r="BP49" s="263"/>
      <c r="BQ49" s="263"/>
      <c r="BR49" s="263"/>
      <c r="BS49" s="263"/>
      <c r="BT49" s="263"/>
      <c r="BU49" s="263"/>
      <c r="BV49" s="263"/>
      <c r="BW49" s="263"/>
      <c r="BX49" s="263"/>
      <c r="BY49" s="263"/>
      <c r="BZ49" s="263"/>
      <c r="CA49" s="263"/>
      <c r="CB49" s="263"/>
      <c r="CC49" s="263"/>
      <c r="CD49" s="263"/>
      <c r="CE49" s="263"/>
      <c r="CF49" s="263"/>
      <c r="CG49" s="263"/>
      <c r="CH49" s="263"/>
      <c r="CI49" s="263"/>
      <c r="CJ49" s="263"/>
      <c r="CK49" s="263"/>
      <c r="CL49" s="263"/>
      <c r="CM49" s="263"/>
      <c r="CN49" s="263"/>
      <c r="CO49" s="263"/>
      <c r="CP49" s="263"/>
      <c r="CQ49" s="263"/>
      <c r="CR49" s="263"/>
      <c r="CS49" s="263"/>
      <c r="CT49" s="263"/>
      <c r="CU49" s="263"/>
      <c r="CV49" s="263"/>
      <c r="CW49" s="263"/>
      <c r="CX49" s="263"/>
      <c r="CY49" s="263"/>
      <c r="CZ49" s="263"/>
      <c r="DA49" s="263"/>
      <c r="DB49" s="263"/>
      <c r="DC49" s="263"/>
      <c r="DD49" s="263"/>
      <c r="DE49" s="263"/>
      <c r="DF49" s="263"/>
      <c r="DG49" s="263"/>
      <c r="DH49" s="263"/>
      <c r="DI49" s="263"/>
      <c r="DJ49" s="263"/>
      <c r="DK49" s="263"/>
      <c r="DL49" s="263"/>
      <c r="DM49" s="263"/>
      <c r="DN49" s="263"/>
      <c r="DO49" s="263"/>
      <c r="DP49" s="263"/>
      <c r="DQ49" s="263"/>
      <c r="DR49" s="263"/>
      <c r="DS49" s="263"/>
      <c r="DT49" s="263"/>
      <c r="DU49" s="263"/>
    </row>
    <row r="50" spans="1:125" x14ac:dyDescent="0.25">
      <c r="A50" s="263"/>
      <c r="B50" s="263"/>
      <c r="C50" s="263"/>
      <c r="D50" s="263"/>
      <c r="E50" s="263"/>
      <c r="F50" s="263"/>
      <c r="G50" s="263"/>
      <c r="H50" s="263"/>
      <c r="I50" s="263"/>
      <c r="J50" s="263"/>
      <c r="K50" s="263"/>
      <c r="L50" s="263"/>
      <c r="M50" s="263"/>
      <c r="N50" s="263"/>
      <c r="O50" s="263"/>
      <c r="P50" s="263"/>
      <c r="Q50" s="263"/>
      <c r="R50" s="263"/>
      <c r="S50" s="263"/>
      <c r="T50" s="263"/>
      <c r="U50" s="263"/>
      <c r="V50" s="263"/>
      <c r="W50" s="263"/>
      <c r="X50" s="263"/>
      <c r="Y50" s="263"/>
      <c r="Z50" s="263"/>
      <c r="AA50" s="263"/>
      <c r="AB50" s="263"/>
      <c r="AC50" s="263"/>
      <c r="AD50" s="263"/>
      <c r="AE50" s="263"/>
      <c r="AF50" s="263"/>
      <c r="AG50" s="263"/>
      <c r="AH50" s="263"/>
      <c r="AI50" s="263"/>
      <c r="AJ50" s="263"/>
      <c r="AK50" s="263"/>
      <c r="AL50" s="263"/>
      <c r="AM50" s="263"/>
      <c r="AN50" s="263"/>
      <c r="AO50" s="263"/>
      <c r="AP50" s="263"/>
      <c r="AQ50" s="263"/>
      <c r="AR50" s="263"/>
      <c r="AS50" s="263"/>
      <c r="AT50" s="263"/>
      <c r="AU50" s="263"/>
      <c r="AV50" s="263"/>
      <c r="AW50" s="263"/>
      <c r="AX50" s="263"/>
      <c r="AY50" s="263"/>
      <c r="AZ50" s="263"/>
      <c r="BA50" s="263"/>
      <c r="BB50" s="263"/>
      <c r="BC50" s="263"/>
      <c r="BD50" s="263"/>
      <c r="BE50" s="263"/>
      <c r="BF50" s="263"/>
      <c r="BG50" s="263"/>
      <c r="BH50" s="263"/>
      <c r="BI50" s="263"/>
      <c r="BJ50" s="263"/>
      <c r="BK50" s="263"/>
      <c r="BL50" s="263"/>
      <c r="BM50" s="263"/>
      <c r="BN50" s="263"/>
      <c r="BO50" s="263"/>
      <c r="BP50" s="263"/>
      <c r="BQ50" s="263"/>
      <c r="BR50" s="263"/>
      <c r="BS50" s="263"/>
      <c r="BT50" s="263"/>
      <c r="BU50" s="263"/>
      <c r="BV50" s="263"/>
      <c r="BW50" s="263"/>
      <c r="BX50" s="263"/>
      <c r="BY50" s="263"/>
      <c r="BZ50" s="263"/>
      <c r="CA50" s="263"/>
      <c r="CB50" s="263"/>
      <c r="CC50" s="263"/>
      <c r="CD50" s="263"/>
      <c r="CE50" s="263"/>
      <c r="CF50" s="263"/>
      <c r="CG50" s="263"/>
      <c r="CH50" s="263"/>
      <c r="CI50" s="263"/>
      <c r="CJ50" s="263"/>
      <c r="CK50" s="263"/>
      <c r="CL50" s="263"/>
      <c r="CM50" s="263"/>
      <c r="CN50" s="263"/>
      <c r="CO50" s="263"/>
      <c r="CP50" s="263"/>
      <c r="CQ50" s="263"/>
      <c r="CR50" s="263"/>
      <c r="CS50" s="263"/>
      <c r="CT50" s="263"/>
      <c r="CU50" s="263"/>
      <c r="CV50" s="263"/>
      <c r="CW50" s="263"/>
      <c r="CX50" s="263"/>
      <c r="CY50" s="263"/>
      <c r="CZ50" s="263"/>
      <c r="DA50" s="263"/>
      <c r="DB50" s="263"/>
      <c r="DC50" s="263"/>
      <c r="DD50" s="263"/>
      <c r="DE50" s="263"/>
      <c r="DF50" s="263"/>
      <c r="DG50" s="263"/>
      <c r="DH50" s="263"/>
      <c r="DI50" s="263"/>
      <c r="DJ50" s="263"/>
      <c r="DK50" s="263"/>
      <c r="DL50" s="263"/>
      <c r="DM50" s="263"/>
      <c r="DN50" s="263"/>
      <c r="DO50" s="263"/>
      <c r="DP50" s="263"/>
      <c r="DQ50" s="263"/>
      <c r="DR50" s="263"/>
      <c r="DS50" s="263"/>
      <c r="DT50" s="263"/>
      <c r="DU50" s="263"/>
    </row>
    <row r="51" spans="1:125" x14ac:dyDescent="0.25">
      <c r="A51" s="263"/>
      <c r="B51" s="263"/>
      <c r="C51" s="263"/>
      <c r="D51" s="263"/>
      <c r="E51" s="263"/>
      <c r="F51" s="263"/>
      <c r="G51" s="263"/>
      <c r="H51" s="263"/>
      <c r="I51" s="263"/>
      <c r="J51" s="263"/>
      <c r="K51" s="263"/>
      <c r="L51" s="263"/>
      <c r="M51" s="263"/>
      <c r="N51" s="263"/>
      <c r="O51" s="263"/>
      <c r="P51" s="263"/>
      <c r="Q51" s="263"/>
      <c r="R51" s="263"/>
      <c r="S51" s="263"/>
      <c r="T51" s="263"/>
      <c r="U51" s="263"/>
      <c r="V51" s="263"/>
      <c r="W51" s="263"/>
      <c r="X51" s="263"/>
      <c r="Y51" s="263"/>
      <c r="Z51" s="263"/>
      <c r="AA51" s="263"/>
      <c r="AB51" s="263"/>
      <c r="AC51" s="263"/>
      <c r="AD51" s="263"/>
      <c r="AE51" s="263"/>
      <c r="AF51" s="263"/>
      <c r="AG51" s="263"/>
      <c r="AH51" s="263"/>
      <c r="AI51" s="263"/>
      <c r="AJ51" s="263"/>
      <c r="AK51" s="263"/>
      <c r="AL51" s="263"/>
      <c r="AM51" s="263"/>
      <c r="AN51" s="263"/>
      <c r="AO51" s="263"/>
      <c r="AP51" s="263"/>
      <c r="AQ51" s="263"/>
      <c r="AR51" s="263"/>
      <c r="AS51" s="263"/>
      <c r="AT51" s="263"/>
      <c r="AU51" s="263"/>
      <c r="AV51" s="263"/>
      <c r="AW51" s="263"/>
      <c r="AX51" s="263"/>
      <c r="AY51" s="263"/>
      <c r="AZ51" s="263"/>
      <c r="BA51" s="263"/>
      <c r="BB51" s="263"/>
      <c r="BC51" s="263"/>
      <c r="BD51" s="263"/>
      <c r="BE51" s="263"/>
      <c r="BF51" s="263"/>
      <c r="BG51" s="263"/>
      <c r="BH51" s="263"/>
      <c r="BI51" s="263"/>
      <c r="BJ51" s="263"/>
      <c r="BK51" s="263"/>
      <c r="BL51" s="263"/>
      <c r="BM51" s="263"/>
      <c r="BN51" s="263"/>
      <c r="BO51" s="263"/>
      <c r="BP51" s="263"/>
      <c r="BQ51" s="263"/>
      <c r="BR51" s="263"/>
      <c r="BS51" s="263"/>
      <c r="BT51" s="263"/>
      <c r="BU51" s="263"/>
      <c r="BV51" s="263"/>
      <c r="BW51" s="263"/>
      <c r="BX51" s="263"/>
      <c r="BY51" s="263"/>
      <c r="BZ51" s="263"/>
      <c r="CA51" s="263"/>
      <c r="CB51" s="263"/>
      <c r="CC51" s="263"/>
      <c r="CD51" s="263"/>
      <c r="CE51" s="263"/>
      <c r="CF51" s="263"/>
      <c r="CG51" s="263"/>
      <c r="CH51" s="263"/>
      <c r="CI51" s="263"/>
      <c r="CJ51" s="263"/>
      <c r="CK51" s="263"/>
      <c r="CL51" s="263"/>
      <c r="CM51" s="263"/>
      <c r="CN51" s="263"/>
      <c r="CO51" s="263"/>
      <c r="CP51" s="263"/>
      <c r="CQ51" s="263"/>
      <c r="CR51" s="263"/>
      <c r="CS51" s="263"/>
      <c r="CT51" s="263"/>
      <c r="CU51" s="263"/>
      <c r="CV51" s="263"/>
      <c r="CW51" s="263"/>
      <c r="CX51" s="263"/>
      <c r="CY51" s="263"/>
      <c r="CZ51" s="263"/>
      <c r="DA51" s="263"/>
      <c r="DB51" s="263"/>
      <c r="DC51" s="263"/>
      <c r="DD51" s="263"/>
      <c r="DE51" s="263"/>
      <c r="DF51" s="263"/>
      <c r="DG51" s="263"/>
      <c r="DH51" s="263"/>
      <c r="DI51" s="263"/>
      <c r="DJ51" s="263"/>
      <c r="DK51" s="263"/>
      <c r="DL51" s="263"/>
      <c r="DM51" s="263"/>
      <c r="DN51" s="263"/>
      <c r="DO51" s="263"/>
      <c r="DP51" s="263"/>
      <c r="DQ51" s="263"/>
      <c r="DR51" s="263"/>
      <c r="DS51" s="263"/>
      <c r="DT51" s="263"/>
      <c r="DU51" s="263"/>
    </row>
    <row r="52" spans="1:125" x14ac:dyDescent="0.25">
      <c r="A52" s="263"/>
      <c r="B52" s="263"/>
      <c r="C52" s="263"/>
      <c r="D52" s="263"/>
      <c r="E52" s="263"/>
      <c r="F52" s="263"/>
      <c r="G52" s="263"/>
      <c r="H52" s="263"/>
      <c r="I52" s="263"/>
      <c r="J52" s="263"/>
      <c r="K52" s="263"/>
      <c r="L52" s="263"/>
      <c r="M52" s="263"/>
      <c r="N52" s="263"/>
      <c r="O52" s="263"/>
      <c r="P52" s="263"/>
      <c r="Q52" s="263"/>
      <c r="R52" s="263"/>
      <c r="S52" s="263"/>
      <c r="T52" s="263"/>
      <c r="U52" s="263"/>
      <c r="V52" s="263"/>
      <c r="W52" s="263"/>
      <c r="X52" s="263"/>
      <c r="Y52" s="263"/>
      <c r="Z52" s="263"/>
      <c r="AA52" s="263"/>
      <c r="AB52" s="263"/>
      <c r="AC52" s="263"/>
      <c r="AD52" s="263"/>
      <c r="AE52" s="263"/>
      <c r="AF52" s="263"/>
      <c r="AG52" s="263"/>
      <c r="AH52" s="263"/>
      <c r="AI52" s="263"/>
      <c r="AJ52" s="263"/>
      <c r="AK52" s="263"/>
      <c r="AL52" s="263"/>
      <c r="AM52" s="263"/>
      <c r="AN52" s="263"/>
      <c r="AO52" s="263"/>
      <c r="AP52" s="263"/>
      <c r="AQ52" s="263"/>
      <c r="AR52" s="263"/>
      <c r="AS52" s="263"/>
      <c r="AT52" s="263"/>
      <c r="AU52" s="263"/>
      <c r="AV52" s="263"/>
      <c r="AW52" s="263"/>
      <c r="AX52" s="263"/>
      <c r="AY52" s="263"/>
      <c r="AZ52" s="263"/>
      <c r="BA52" s="263"/>
      <c r="BB52" s="263"/>
      <c r="BC52" s="263"/>
      <c r="BD52" s="263"/>
      <c r="BE52" s="263"/>
      <c r="BF52" s="263"/>
      <c r="BG52" s="263"/>
      <c r="BH52" s="263"/>
      <c r="BI52" s="263"/>
      <c r="BJ52" s="263"/>
      <c r="BK52" s="263"/>
      <c r="BL52" s="263"/>
      <c r="BM52" s="263"/>
      <c r="BN52" s="263"/>
      <c r="BO52" s="263"/>
      <c r="BP52" s="263"/>
      <c r="BQ52" s="263"/>
      <c r="BR52" s="263"/>
      <c r="BS52" s="263"/>
      <c r="BT52" s="263"/>
      <c r="BU52" s="263"/>
      <c r="BV52" s="263"/>
      <c r="BW52" s="263"/>
      <c r="BX52" s="263"/>
      <c r="BY52" s="263"/>
      <c r="BZ52" s="263"/>
      <c r="CA52" s="263"/>
      <c r="CB52" s="263"/>
      <c r="CC52" s="263"/>
      <c r="CD52" s="263"/>
      <c r="CE52" s="263"/>
      <c r="CF52" s="263"/>
      <c r="CG52" s="263"/>
      <c r="CH52" s="263"/>
      <c r="CI52" s="263"/>
      <c r="CJ52" s="263"/>
      <c r="CK52" s="263"/>
      <c r="CL52" s="263"/>
      <c r="CM52" s="263"/>
      <c r="CN52" s="263"/>
      <c r="CO52" s="263"/>
      <c r="CP52" s="263"/>
      <c r="CQ52" s="263"/>
      <c r="CR52" s="263"/>
      <c r="CS52" s="263"/>
      <c r="CT52" s="263"/>
      <c r="CU52" s="263"/>
      <c r="CV52" s="263"/>
      <c r="CW52" s="263"/>
      <c r="CX52" s="263"/>
      <c r="CY52" s="263"/>
      <c r="CZ52" s="263"/>
      <c r="DA52" s="263"/>
      <c r="DB52" s="263"/>
      <c r="DC52" s="263"/>
      <c r="DD52" s="263"/>
      <c r="DE52" s="263"/>
      <c r="DF52" s="263"/>
      <c r="DG52" s="263"/>
      <c r="DH52" s="263"/>
      <c r="DI52" s="263"/>
      <c r="DJ52" s="263"/>
      <c r="DK52" s="263"/>
      <c r="DL52" s="263"/>
      <c r="DM52" s="263"/>
      <c r="DN52" s="263"/>
      <c r="DO52" s="263"/>
      <c r="DP52" s="263"/>
      <c r="DQ52" s="263"/>
      <c r="DR52" s="263"/>
      <c r="DS52" s="263"/>
      <c r="DT52" s="263"/>
      <c r="DU52" s="263"/>
    </row>
    <row r="53" spans="1:125" x14ac:dyDescent="0.25">
      <c r="A53" s="263"/>
      <c r="B53" s="263"/>
      <c r="C53" s="263"/>
      <c r="D53" s="263"/>
      <c r="E53" s="263"/>
      <c r="F53" s="263"/>
      <c r="G53" s="263"/>
      <c r="H53" s="263"/>
      <c r="I53" s="263"/>
      <c r="J53" s="263"/>
      <c r="K53" s="263"/>
      <c r="L53" s="263"/>
      <c r="M53" s="263"/>
      <c r="N53" s="263"/>
      <c r="O53" s="263"/>
      <c r="P53" s="263"/>
      <c r="Q53" s="263"/>
      <c r="R53" s="263"/>
      <c r="S53" s="263"/>
      <c r="T53" s="263"/>
      <c r="U53" s="263"/>
      <c r="V53" s="263"/>
      <c r="W53" s="263"/>
      <c r="X53" s="263"/>
      <c r="Y53" s="263"/>
      <c r="Z53" s="263"/>
      <c r="AA53" s="263"/>
      <c r="AB53" s="263"/>
      <c r="AC53" s="263"/>
      <c r="AD53" s="263"/>
      <c r="AE53" s="263"/>
      <c r="AF53" s="263"/>
      <c r="AG53" s="263"/>
      <c r="AH53" s="263"/>
      <c r="AI53" s="263"/>
      <c r="AJ53" s="263"/>
      <c r="AK53" s="263"/>
      <c r="AL53" s="263"/>
      <c r="AM53" s="263"/>
      <c r="AN53" s="263"/>
      <c r="AO53" s="263"/>
      <c r="AP53" s="263"/>
      <c r="AQ53" s="263"/>
      <c r="AR53" s="263"/>
      <c r="AS53" s="263"/>
      <c r="AT53" s="263"/>
      <c r="AU53" s="263"/>
      <c r="AV53" s="263"/>
      <c r="AW53" s="263"/>
      <c r="AX53" s="263"/>
      <c r="AY53" s="263"/>
      <c r="AZ53" s="263"/>
      <c r="BA53" s="263"/>
      <c r="BB53" s="263"/>
      <c r="BC53" s="263"/>
      <c r="BD53" s="263"/>
      <c r="BE53" s="263"/>
      <c r="BF53" s="263"/>
      <c r="BG53" s="263"/>
      <c r="BH53" s="263"/>
      <c r="BI53" s="263"/>
      <c r="BJ53" s="263"/>
      <c r="BK53" s="263"/>
      <c r="BL53" s="263"/>
      <c r="BM53" s="263"/>
      <c r="BN53" s="263"/>
      <c r="BO53" s="263"/>
      <c r="BP53" s="263"/>
      <c r="BQ53" s="263"/>
      <c r="BR53" s="263"/>
      <c r="BS53" s="263"/>
      <c r="BT53" s="263"/>
      <c r="BU53" s="263"/>
      <c r="BV53" s="263"/>
      <c r="BW53" s="263"/>
      <c r="BX53" s="263"/>
      <c r="BY53" s="263"/>
      <c r="BZ53" s="263"/>
      <c r="CA53" s="263"/>
      <c r="CB53" s="263"/>
      <c r="CC53" s="263"/>
      <c r="CD53" s="263"/>
      <c r="CE53" s="263"/>
      <c r="CF53" s="263"/>
      <c r="CG53" s="263"/>
      <c r="CH53" s="263"/>
      <c r="CI53" s="263"/>
      <c r="CJ53" s="263"/>
      <c r="CK53" s="263"/>
      <c r="CL53" s="263"/>
      <c r="CM53" s="263"/>
      <c r="CN53" s="263"/>
      <c r="CO53" s="263"/>
      <c r="CP53" s="263"/>
      <c r="CQ53" s="263"/>
      <c r="CR53" s="263"/>
      <c r="CS53" s="263"/>
      <c r="CT53" s="263"/>
      <c r="CU53" s="263"/>
      <c r="CV53" s="263"/>
      <c r="CW53" s="263"/>
      <c r="CX53" s="263"/>
      <c r="CY53" s="263"/>
      <c r="CZ53" s="263"/>
      <c r="DA53" s="263"/>
      <c r="DB53" s="263"/>
      <c r="DC53" s="263"/>
      <c r="DD53" s="263"/>
      <c r="DE53" s="263"/>
      <c r="DF53" s="263"/>
      <c r="DG53" s="263"/>
      <c r="DH53" s="263"/>
      <c r="DI53" s="263"/>
      <c r="DJ53" s="263"/>
      <c r="DK53" s="263"/>
      <c r="DL53" s="263"/>
      <c r="DM53" s="263"/>
      <c r="DN53" s="263"/>
      <c r="DO53" s="263"/>
      <c r="DP53" s="263"/>
      <c r="DQ53" s="263"/>
      <c r="DR53" s="263"/>
      <c r="DS53" s="263"/>
      <c r="DT53" s="263"/>
      <c r="DU53" s="263"/>
    </row>
    <row r="54" spans="1:125" x14ac:dyDescent="0.25">
      <c r="A54" s="263"/>
      <c r="B54" s="263"/>
      <c r="C54" s="263"/>
      <c r="D54" s="263"/>
      <c r="E54" s="263"/>
      <c r="F54" s="263"/>
      <c r="G54" s="263"/>
      <c r="H54" s="263"/>
      <c r="I54" s="263"/>
      <c r="J54" s="263"/>
      <c r="K54" s="263"/>
      <c r="L54" s="263"/>
      <c r="M54" s="263"/>
      <c r="N54" s="263"/>
      <c r="O54" s="263"/>
      <c r="P54" s="263"/>
      <c r="Q54" s="263"/>
      <c r="R54" s="263"/>
      <c r="S54" s="263"/>
      <c r="T54" s="263"/>
      <c r="U54" s="263"/>
      <c r="V54" s="263"/>
      <c r="W54" s="263"/>
      <c r="X54" s="263"/>
      <c r="Y54" s="263"/>
      <c r="Z54" s="263"/>
      <c r="AA54" s="263"/>
      <c r="AB54" s="263"/>
      <c r="AC54" s="263"/>
      <c r="AD54" s="263"/>
      <c r="AE54" s="263"/>
      <c r="AF54" s="263"/>
      <c r="AG54" s="263"/>
      <c r="AH54" s="263"/>
      <c r="AI54" s="263"/>
      <c r="AJ54" s="263"/>
      <c r="AK54" s="263"/>
      <c r="AL54" s="263"/>
      <c r="AM54" s="263"/>
      <c r="AN54" s="263"/>
      <c r="AO54" s="263"/>
      <c r="AP54" s="263"/>
      <c r="AQ54" s="263"/>
      <c r="AR54" s="263"/>
      <c r="AS54" s="263"/>
      <c r="AT54" s="263"/>
      <c r="AU54" s="263"/>
      <c r="AV54" s="263"/>
      <c r="AW54" s="263"/>
      <c r="AX54" s="263"/>
      <c r="AY54" s="263"/>
      <c r="AZ54" s="263"/>
      <c r="BA54" s="263"/>
      <c r="BB54" s="263"/>
      <c r="BC54" s="263"/>
      <c r="BD54" s="263"/>
      <c r="BE54" s="263"/>
      <c r="BF54" s="263"/>
      <c r="BG54" s="263"/>
      <c r="BH54" s="263"/>
      <c r="BI54" s="263"/>
      <c r="BJ54" s="263"/>
      <c r="BK54" s="263"/>
      <c r="BL54" s="263"/>
      <c r="BM54" s="263"/>
      <c r="BN54" s="263"/>
      <c r="BO54" s="263"/>
      <c r="BP54" s="263"/>
      <c r="BQ54" s="263"/>
      <c r="BR54" s="263"/>
      <c r="BS54" s="263"/>
      <c r="BT54" s="263"/>
      <c r="BU54" s="263"/>
      <c r="BV54" s="263"/>
      <c r="BW54" s="263"/>
      <c r="BX54" s="263"/>
      <c r="BY54" s="263"/>
      <c r="BZ54" s="263"/>
      <c r="CA54" s="263"/>
      <c r="CB54" s="263"/>
      <c r="CC54" s="263"/>
      <c r="CD54" s="263"/>
      <c r="CE54" s="263"/>
      <c r="CF54" s="263"/>
      <c r="CG54" s="263"/>
      <c r="CH54" s="263"/>
      <c r="CI54" s="263"/>
      <c r="CJ54" s="263"/>
      <c r="CK54" s="263"/>
      <c r="CL54" s="263"/>
      <c r="CM54" s="263"/>
      <c r="CN54" s="263"/>
      <c r="CO54" s="263"/>
      <c r="CP54" s="263"/>
      <c r="CQ54" s="263"/>
      <c r="CR54" s="263"/>
      <c r="CS54" s="263"/>
      <c r="CT54" s="263"/>
      <c r="CU54" s="263"/>
      <c r="CV54" s="263"/>
      <c r="CW54" s="263"/>
      <c r="CX54" s="263"/>
      <c r="CY54" s="263"/>
      <c r="CZ54" s="263"/>
      <c r="DA54" s="263"/>
      <c r="DB54" s="263"/>
      <c r="DC54" s="263"/>
      <c r="DD54" s="263"/>
      <c r="DE54" s="263"/>
      <c r="DF54" s="263"/>
      <c r="DG54" s="263"/>
      <c r="DH54" s="263"/>
      <c r="DI54" s="263"/>
      <c r="DJ54" s="263"/>
      <c r="DK54" s="263"/>
      <c r="DL54" s="263"/>
      <c r="DM54" s="263"/>
      <c r="DN54" s="263"/>
      <c r="DO54" s="263"/>
      <c r="DP54" s="263"/>
      <c r="DQ54" s="263"/>
      <c r="DR54" s="263"/>
      <c r="DS54" s="263"/>
      <c r="DT54" s="263"/>
      <c r="DU54" s="263"/>
    </row>
    <row r="55" spans="1:125" x14ac:dyDescent="0.25">
      <c r="A55" s="263"/>
      <c r="B55" s="263"/>
      <c r="C55" s="263"/>
      <c r="D55" s="263"/>
      <c r="E55" s="263"/>
      <c r="F55" s="263"/>
      <c r="G55" s="263"/>
      <c r="H55" s="263"/>
      <c r="I55" s="263"/>
      <c r="J55" s="263"/>
      <c r="K55" s="263"/>
      <c r="L55" s="263"/>
      <c r="M55" s="263"/>
      <c r="N55" s="263"/>
      <c r="O55" s="263"/>
      <c r="P55" s="263"/>
      <c r="Q55" s="263"/>
      <c r="R55" s="263"/>
      <c r="S55" s="263"/>
      <c r="T55" s="263"/>
      <c r="U55" s="263"/>
      <c r="V55" s="263"/>
      <c r="W55" s="263"/>
      <c r="X55" s="263"/>
      <c r="Y55" s="263"/>
      <c r="Z55" s="263"/>
      <c r="AA55" s="263"/>
      <c r="AB55" s="263"/>
      <c r="AC55" s="263"/>
      <c r="AD55" s="263"/>
      <c r="AE55" s="263"/>
      <c r="AF55" s="263"/>
      <c r="AG55" s="263"/>
      <c r="AH55" s="263"/>
      <c r="AI55" s="263"/>
      <c r="AJ55" s="263"/>
      <c r="AK55" s="263"/>
      <c r="AL55" s="263"/>
      <c r="AM55" s="263"/>
      <c r="AN55" s="263"/>
      <c r="AO55" s="263"/>
      <c r="AP55" s="263"/>
      <c r="AQ55" s="263"/>
      <c r="AR55" s="263"/>
      <c r="AS55" s="263"/>
      <c r="AT55" s="263"/>
      <c r="AU55" s="263"/>
      <c r="AV55" s="263"/>
      <c r="AW55" s="263"/>
      <c r="AX55" s="263"/>
      <c r="AY55" s="263"/>
      <c r="AZ55" s="263"/>
      <c r="BA55" s="263"/>
      <c r="BB55" s="263"/>
      <c r="BC55" s="263"/>
      <c r="BD55" s="263"/>
      <c r="BE55" s="263"/>
      <c r="BF55" s="263"/>
      <c r="BG55" s="263"/>
      <c r="BH55" s="263"/>
      <c r="BI55" s="263"/>
      <c r="BJ55" s="263"/>
      <c r="BK55" s="263"/>
      <c r="BL55" s="263"/>
      <c r="BM55" s="263"/>
      <c r="BN55" s="263"/>
      <c r="BO55" s="263"/>
      <c r="BP55" s="263"/>
      <c r="BQ55" s="263"/>
      <c r="BR55" s="263"/>
      <c r="BS55" s="263"/>
      <c r="BT55" s="263"/>
      <c r="BU55" s="263"/>
      <c r="BV55" s="263"/>
      <c r="BW55" s="263"/>
      <c r="BX55" s="263"/>
      <c r="BY55" s="263"/>
      <c r="BZ55" s="263"/>
      <c r="CA55" s="263"/>
      <c r="CB55" s="263"/>
      <c r="CC55" s="263"/>
      <c r="CD55" s="263"/>
      <c r="CE55" s="263"/>
      <c r="CF55" s="263"/>
      <c r="CG55" s="263"/>
      <c r="CH55" s="263"/>
      <c r="CI55" s="263"/>
      <c r="CJ55" s="263"/>
      <c r="CK55" s="263"/>
      <c r="CL55" s="263"/>
      <c r="CM55" s="263"/>
      <c r="CN55" s="263"/>
      <c r="CO55" s="263"/>
      <c r="CP55" s="263"/>
      <c r="CQ55" s="263"/>
      <c r="CR55" s="263"/>
      <c r="CS55" s="263"/>
      <c r="CT55" s="263"/>
      <c r="CU55" s="263"/>
      <c r="CV55" s="263"/>
      <c r="CW55" s="263"/>
      <c r="CX55" s="263"/>
      <c r="CY55" s="263"/>
      <c r="CZ55" s="263"/>
      <c r="DA55" s="263"/>
      <c r="DB55" s="263"/>
      <c r="DC55" s="263"/>
      <c r="DD55" s="263"/>
      <c r="DE55" s="263"/>
      <c r="DF55" s="263"/>
      <c r="DG55" s="263"/>
      <c r="DH55" s="263"/>
      <c r="DI55" s="263"/>
      <c r="DJ55" s="263"/>
      <c r="DK55" s="263"/>
      <c r="DL55" s="263"/>
      <c r="DM55" s="263"/>
      <c r="DN55" s="263"/>
      <c r="DO55" s="263"/>
      <c r="DP55" s="263"/>
      <c r="DQ55" s="263"/>
      <c r="DR55" s="263"/>
      <c r="DS55" s="263"/>
      <c r="DT55" s="263"/>
      <c r="DU55" s="263"/>
    </row>
    <row r="56" spans="1:125" x14ac:dyDescent="0.25">
      <c r="A56" s="263"/>
      <c r="B56" s="263"/>
      <c r="C56" s="263"/>
      <c r="D56" s="263"/>
      <c r="E56" s="263"/>
      <c r="F56" s="263"/>
      <c r="G56" s="263"/>
      <c r="H56" s="263"/>
      <c r="I56" s="263"/>
      <c r="J56" s="263"/>
      <c r="K56" s="263"/>
      <c r="L56" s="263"/>
      <c r="M56" s="263"/>
      <c r="N56" s="263"/>
      <c r="O56" s="263"/>
      <c r="P56" s="263"/>
      <c r="Q56" s="263"/>
      <c r="R56" s="263"/>
      <c r="S56" s="263"/>
      <c r="T56" s="263"/>
      <c r="U56" s="263"/>
      <c r="V56" s="263"/>
      <c r="W56" s="263"/>
      <c r="X56" s="263"/>
      <c r="Y56" s="263"/>
      <c r="Z56" s="263"/>
      <c r="AA56" s="263"/>
      <c r="AB56" s="263"/>
      <c r="AC56" s="263"/>
      <c r="AD56" s="263"/>
      <c r="AE56" s="263"/>
      <c r="AF56" s="263"/>
      <c r="AG56" s="263"/>
      <c r="AH56" s="263"/>
      <c r="AI56" s="263"/>
      <c r="AJ56" s="263"/>
      <c r="AK56" s="263"/>
      <c r="AL56" s="263"/>
      <c r="AM56" s="263"/>
      <c r="AN56" s="263"/>
      <c r="AO56" s="263"/>
      <c r="AP56" s="263"/>
      <c r="AQ56" s="263"/>
      <c r="AR56" s="263"/>
      <c r="AS56" s="263"/>
      <c r="AT56" s="263"/>
      <c r="AU56" s="263"/>
      <c r="AV56" s="263"/>
      <c r="AW56" s="263"/>
      <c r="AX56" s="263"/>
      <c r="AY56" s="263"/>
      <c r="AZ56" s="263"/>
      <c r="BA56" s="263"/>
      <c r="BB56" s="263"/>
      <c r="BC56" s="263"/>
      <c r="BD56" s="263"/>
      <c r="BE56" s="263"/>
      <c r="BF56" s="263"/>
      <c r="BG56" s="263"/>
      <c r="BH56" s="263"/>
      <c r="BI56" s="263"/>
      <c r="BJ56" s="263"/>
      <c r="BK56" s="263"/>
      <c r="BL56" s="263"/>
      <c r="BM56" s="263"/>
      <c r="BN56" s="263"/>
      <c r="BO56" s="263"/>
      <c r="BP56" s="263"/>
      <c r="BQ56" s="263"/>
      <c r="BR56" s="263"/>
      <c r="BS56" s="263"/>
      <c r="BT56" s="263"/>
      <c r="BU56" s="263"/>
      <c r="BV56" s="263"/>
      <c r="BW56" s="263"/>
      <c r="BX56" s="263"/>
      <c r="BY56" s="263"/>
      <c r="BZ56" s="263"/>
      <c r="CA56" s="263"/>
      <c r="CB56" s="263"/>
      <c r="CC56" s="263"/>
      <c r="CD56" s="263"/>
      <c r="CE56" s="263"/>
      <c r="CF56" s="263"/>
      <c r="CG56" s="263"/>
      <c r="CH56" s="263"/>
      <c r="CI56" s="263"/>
      <c r="CJ56" s="263"/>
      <c r="CK56" s="263"/>
      <c r="CL56" s="263"/>
      <c r="CM56" s="263"/>
      <c r="CN56" s="263"/>
      <c r="CO56" s="263"/>
      <c r="CP56" s="263"/>
      <c r="CQ56" s="263"/>
      <c r="CR56" s="263"/>
      <c r="CS56" s="263"/>
      <c r="CT56" s="263"/>
      <c r="CU56" s="263"/>
      <c r="CV56" s="263"/>
      <c r="CW56" s="263"/>
      <c r="CX56" s="263"/>
      <c r="CY56" s="263"/>
      <c r="CZ56" s="263"/>
      <c r="DA56" s="263"/>
      <c r="DB56" s="263"/>
      <c r="DC56" s="263"/>
      <c r="DD56" s="263"/>
      <c r="DE56" s="263"/>
      <c r="DF56" s="263"/>
      <c r="DG56" s="263"/>
      <c r="DH56" s="263"/>
      <c r="DI56" s="263"/>
      <c r="DJ56" s="263"/>
      <c r="DK56" s="263"/>
      <c r="DL56" s="263"/>
      <c r="DM56" s="263"/>
      <c r="DN56" s="263"/>
      <c r="DO56" s="263"/>
      <c r="DP56" s="263"/>
      <c r="DQ56" s="263"/>
      <c r="DR56" s="263"/>
      <c r="DS56" s="263"/>
      <c r="DT56" s="263"/>
      <c r="DU56" s="263"/>
    </row>
    <row r="57" spans="1:125" x14ac:dyDescent="0.25">
      <c r="A57" s="263"/>
      <c r="B57" s="263"/>
      <c r="C57" s="263"/>
      <c r="D57" s="263"/>
      <c r="E57" s="263"/>
      <c r="F57" s="263"/>
      <c r="G57" s="263"/>
      <c r="H57" s="263"/>
      <c r="I57" s="263"/>
      <c r="J57" s="263"/>
      <c r="K57" s="263"/>
      <c r="L57" s="263"/>
      <c r="M57" s="263"/>
      <c r="N57" s="263"/>
      <c r="O57" s="263"/>
      <c r="P57" s="263"/>
      <c r="Q57" s="263"/>
      <c r="R57" s="263"/>
      <c r="S57" s="263"/>
      <c r="T57" s="263"/>
      <c r="U57" s="263"/>
      <c r="V57" s="263"/>
      <c r="W57" s="263"/>
      <c r="X57" s="263"/>
      <c r="Y57" s="263"/>
      <c r="Z57" s="263"/>
      <c r="AA57" s="263"/>
      <c r="AB57" s="263"/>
      <c r="AC57" s="263"/>
      <c r="AD57" s="263"/>
      <c r="AE57" s="263"/>
      <c r="AF57" s="263"/>
      <c r="AG57" s="263"/>
      <c r="AH57" s="263"/>
      <c r="AI57" s="263"/>
      <c r="AJ57" s="263"/>
      <c r="AK57" s="263"/>
      <c r="AL57" s="263"/>
      <c r="AM57" s="263"/>
      <c r="AN57" s="263"/>
      <c r="AO57" s="263"/>
      <c r="AP57" s="263"/>
      <c r="AQ57" s="263"/>
      <c r="AR57" s="263"/>
      <c r="AS57" s="263"/>
      <c r="AT57" s="263"/>
      <c r="AU57" s="263"/>
      <c r="AV57" s="263"/>
      <c r="AW57" s="263"/>
      <c r="AX57" s="263"/>
      <c r="AY57" s="263"/>
      <c r="AZ57" s="263"/>
      <c r="BA57" s="263"/>
      <c r="BB57" s="263"/>
      <c r="BC57" s="263"/>
      <c r="BD57" s="263"/>
      <c r="BE57" s="263"/>
      <c r="BF57" s="263"/>
      <c r="BG57" s="263"/>
      <c r="BH57" s="263"/>
      <c r="BI57" s="263"/>
      <c r="BJ57" s="263"/>
      <c r="BK57" s="263"/>
      <c r="BL57" s="263"/>
      <c r="BM57" s="263"/>
      <c r="BN57" s="263"/>
      <c r="BO57" s="263"/>
      <c r="BP57" s="263"/>
      <c r="BQ57" s="263"/>
      <c r="BR57" s="263"/>
      <c r="BS57" s="263"/>
      <c r="BT57" s="263"/>
      <c r="BU57" s="263"/>
      <c r="BV57" s="263"/>
      <c r="BW57" s="263"/>
      <c r="BX57" s="263"/>
      <c r="BY57" s="263"/>
      <c r="BZ57" s="263"/>
      <c r="CA57" s="263"/>
      <c r="CB57" s="263"/>
      <c r="CC57" s="263"/>
      <c r="CD57" s="263"/>
      <c r="CE57" s="263"/>
      <c r="CF57" s="263"/>
      <c r="CG57" s="263"/>
      <c r="CH57" s="263"/>
      <c r="CI57" s="263"/>
      <c r="CJ57" s="263"/>
      <c r="CK57" s="263"/>
      <c r="CL57" s="263"/>
      <c r="CM57" s="263"/>
      <c r="CN57" s="263"/>
      <c r="CO57" s="263"/>
      <c r="CP57" s="263"/>
      <c r="CQ57" s="263"/>
      <c r="CR57" s="263"/>
      <c r="CS57" s="263"/>
      <c r="CT57" s="263"/>
      <c r="CU57" s="263"/>
      <c r="CV57" s="263"/>
      <c r="CW57" s="263"/>
      <c r="CX57" s="263"/>
      <c r="CY57" s="263"/>
      <c r="CZ57" s="263"/>
      <c r="DA57" s="263"/>
      <c r="DB57" s="263"/>
      <c r="DC57" s="263"/>
      <c r="DD57" s="263"/>
      <c r="DE57" s="263"/>
      <c r="DF57" s="263"/>
      <c r="DG57" s="263"/>
      <c r="DH57" s="263"/>
      <c r="DI57" s="263"/>
      <c r="DJ57" s="263"/>
      <c r="DK57" s="263"/>
      <c r="DL57" s="263"/>
      <c r="DM57" s="263"/>
      <c r="DN57" s="263"/>
      <c r="DO57" s="263"/>
      <c r="DP57" s="263"/>
      <c r="DQ57" s="263"/>
      <c r="DR57" s="263"/>
      <c r="DS57" s="263"/>
      <c r="DT57" s="263"/>
      <c r="DU57" s="263"/>
    </row>
    <row r="58" spans="1:125" x14ac:dyDescent="0.25">
      <c r="A58" s="263"/>
      <c r="B58" s="263"/>
      <c r="C58" s="263"/>
      <c r="D58" s="263"/>
      <c r="E58" s="263"/>
      <c r="F58" s="263"/>
      <c r="G58" s="263"/>
      <c r="H58" s="263"/>
      <c r="I58" s="263"/>
      <c r="J58" s="263"/>
      <c r="K58" s="263"/>
      <c r="L58" s="263"/>
      <c r="M58" s="263"/>
      <c r="N58" s="263"/>
      <c r="O58" s="263"/>
      <c r="P58" s="263"/>
      <c r="Q58" s="263"/>
      <c r="R58" s="263"/>
      <c r="S58" s="263"/>
      <c r="T58" s="263"/>
      <c r="U58" s="263"/>
      <c r="V58" s="263"/>
      <c r="W58" s="263"/>
      <c r="X58" s="263"/>
      <c r="Y58" s="263"/>
      <c r="Z58" s="263"/>
      <c r="AA58" s="263"/>
      <c r="AB58" s="263"/>
      <c r="AC58" s="263"/>
      <c r="AD58" s="263"/>
      <c r="AE58" s="263"/>
      <c r="AF58" s="263"/>
      <c r="AG58" s="263"/>
      <c r="AH58" s="263"/>
      <c r="AI58" s="263"/>
      <c r="AJ58" s="263"/>
      <c r="AK58" s="263"/>
      <c r="AL58" s="263"/>
      <c r="AM58" s="263"/>
      <c r="AN58" s="263"/>
      <c r="AO58" s="263"/>
      <c r="AP58" s="263"/>
      <c r="AQ58" s="263"/>
      <c r="AR58" s="263"/>
      <c r="AS58" s="263"/>
      <c r="AT58" s="263"/>
      <c r="AU58" s="263"/>
      <c r="AV58" s="263"/>
      <c r="AW58" s="263"/>
      <c r="AX58" s="263"/>
      <c r="AY58" s="263"/>
      <c r="AZ58" s="263"/>
      <c r="BA58" s="263"/>
      <c r="BB58" s="263"/>
      <c r="BC58" s="263"/>
      <c r="BD58" s="263"/>
      <c r="BE58" s="263"/>
      <c r="BF58" s="263"/>
      <c r="BG58" s="263"/>
      <c r="BH58" s="263"/>
      <c r="BI58" s="263"/>
      <c r="BJ58" s="263"/>
      <c r="BK58" s="263"/>
      <c r="BL58" s="263"/>
      <c r="BM58" s="263"/>
      <c r="BN58" s="263"/>
      <c r="BO58" s="263"/>
      <c r="BP58" s="263"/>
      <c r="BQ58" s="263"/>
      <c r="BR58" s="263"/>
      <c r="BS58" s="263"/>
      <c r="BT58" s="263"/>
      <c r="BU58" s="263"/>
      <c r="BV58" s="263"/>
      <c r="BW58" s="263"/>
      <c r="BX58" s="263"/>
      <c r="BY58" s="263"/>
      <c r="BZ58" s="263"/>
      <c r="CA58" s="263"/>
      <c r="CB58" s="263"/>
      <c r="CC58" s="263"/>
      <c r="CD58" s="263"/>
      <c r="CE58" s="263"/>
      <c r="CF58" s="263"/>
      <c r="CG58" s="263"/>
      <c r="CH58" s="263"/>
      <c r="CI58" s="263"/>
      <c r="CJ58" s="263"/>
      <c r="CK58" s="263"/>
      <c r="CL58" s="263"/>
      <c r="CM58" s="263"/>
      <c r="CN58" s="263"/>
      <c r="CO58" s="263"/>
      <c r="CP58" s="263"/>
      <c r="CQ58" s="263"/>
      <c r="CR58" s="263"/>
      <c r="CS58" s="263"/>
      <c r="CT58" s="263"/>
      <c r="CU58" s="263"/>
      <c r="CV58" s="263"/>
      <c r="CW58" s="263"/>
      <c r="CX58" s="263"/>
      <c r="CY58" s="263"/>
      <c r="CZ58" s="263"/>
      <c r="DA58" s="263"/>
      <c r="DB58" s="263"/>
      <c r="DC58" s="263"/>
      <c r="DD58" s="263"/>
      <c r="DE58" s="263"/>
      <c r="DF58" s="263"/>
      <c r="DG58" s="263"/>
      <c r="DH58" s="263"/>
      <c r="DI58" s="263"/>
      <c r="DJ58" s="263"/>
      <c r="DK58" s="263"/>
      <c r="DL58" s="263"/>
      <c r="DM58" s="263"/>
      <c r="DN58" s="263"/>
      <c r="DO58" s="263"/>
      <c r="DP58" s="263"/>
      <c r="DQ58" s="263"/>
      <c r="DR58" s="263"/>
      <c r="DS58" s="263"/>
      <c r="DT58" s="263"/>
      <c r="DU58" s="263"/>
    </row>
    <row r="59" spans="1:125" x14ac:dyDescent="0.25">
      <c r="A59" s="263"/>
      <c r="B59" s="263"/>
      <c r="C59" s="263"/>
      <c r="D59" s="263"/>
      <c r="E59" s="263"/>
      <c r="F59" s="263"/>
      <c r="G59" s="263"/>
      <c r="H59" s="263"/>
      <c r="I59" s="263"/>
      <c r="J59" s="263"/>
      <c r="K59" s="263"/>
      <c r="L59" s="263"/>
      <c r="M59" s="263"/>
      <c r="N59" s="263"/>
      <c r="O59" s="263"/>
      <c r="P59" s="263"/>
      <c r="Q59" s="263"/>
      <c r="R59" s="263"/>
      <c r="S59" s="263"/>
      <c r="T59" s="263"/>
      <c r="U59" s="263"/>
      <c r="V59" s="263"/>
      <c r="W59" s="263"/>
      <c r="X59" s="263"/>
      <c r="Y59" s="263"/>
      <c r="Z59" s="263"/>
      <c r="AA59" s="263"/>
      <c r="AB59" s="263"/>
      <c r="AC59" s="263"/>
      <c r="AD59" s="263"/>
      <c r="AE59" s="263"/>
      <c r="AF59" s="263"/>
      <c r="AG59" s="263"/>
      <c r="AH59" s="263"/>
      <c r="AI59" s="263"/>
      <c r="AJ59" s="263"/>
      <c r="AK59" s="263"/>
      <c r="AL59" s="263"/>
      <c r="AM59" s="263"/>
      <c r="AN59" s="263"/>
      <c r="AO59" s="263"/>
      <c r="AP59" s="263"/>
      <c r="AQ59" s="263"/>
      <c r="AR59" s="263"/>
      <c r="AS59" s="263"/>
      <c r="AT59" s="263"/>
      <c r="AU59" s="263"/>
      <c r="AV59" s="263"/>
      <c r="AW59" s="263"/>
      <c r="AX59" s="263"/>
      <c r="AY59" s="263"/>
      <c r="AZ59" s="263"/>
      <c r="BA59" s="263"/>
      <c r="BB59" s="263"/>
      <c r="BC59" s="263"/>
      <c r="BD59" s="263"/>
      <c r="BE59" s="263"/>
      <c r="BF59" s="263"/>
      <c r="BG59" s="263"/>
      <c r="BH59" s="263"/>
      <c r="BI59" s="263"/>
      <c r="BJ59" s="263"/>
      <c r="BK59" s="263"/>
      <c r="BL59" s="263"/>
      <c r="BM59" s="263"/>
      <c r="BN59" s="263"/>
      <c r="BO59" s="263"/>
      <c r="BP59" s="263"/>
      <c r="BQ59" s="263"/>
      <c r="BR59" s="263"/>
      <c r="BS59" s="263"/>
      <c r="BT59" s="263"/>
      <c r="BU59" s="263"/>
      <c r="BV59" s="263"/>
      <c r="BW59" s="263"/>
      <c r="BX59" s="263"/>
      <c r="BY59" s="263"/>
      <c r="BZ59" s="263"/>
      <c r="CA59" s="263"/>
      <c r="CB59" s="263"/>
      <c r="CC59" s="263"/>
      <c r="CD59" s="263"/>
      <c r="CE59" s="263"/>
      <c r="CF59" s="263"/>
      <c r="CG59" s="263"/>
      <c r="CH59" s="263"/>
      <c r="CI59" s="263"/>
      <c r="CJ59" s="263"/>
      <c r="CK59" s="263"/>
      <c r="CL59" s="263"/>
      <c r="CM59" s="263"/>
      <c r="CN59" s="263"/>
      <c r="CO59" s="263"/>
      <c r="CP59" s="263"/>
      <c r="CQ59" s="263"/>
      <c r="CR59" s="263"/>
      <c r="CS59" s="263"/>
      <c r="CT59" s="263"/>
      <c r="CU59" s="263"/>
      <c r="CV59" s="263"/>
      <c r="CW59" s="263"/>
      <c r="CX59" s="263"/>
      <c r="CY59" s="263"/>
      <c r="CZ59" s="263"/>
      <c r="DA59" s="263"/>
      <c r="DB59" s="263"/>
      <c r="DC59" s="263"/>
      <c r="DD59" s="263"/>
      <c r="DE59" s="263"/>
      <c r="DF59" s="263"/>
      <c r="DG59" s="263"/>
      <c r="DH59" s="263"/>
      <c r="DI59" s="263"/>
      <c r="DJ59" s="263"/>
      <c r="DK59" s="263"/>
      <c r="DL59" s="263"/>
      <c r="DM59" s="263"/>
      <c r="DN59" s="263"/>
      <c r="DO59" s="263"/>
      <c r="DP59" s="263"/>
      <c r="DQ59" s="263"/>
      <c r="DR59" s="263"/>
      <c r="DS59" s="263"/>
      <c r="DT59" s="263"/>
      <c r="DU59" s="263"/>
    </row>
    <row r="60" spans="1:125" x14ac:dyDescent="0.25">
      <c r="A60" s="263"/>
      <c r="B60" s="263"/>
      <c r="C60" s="263"/>
      <c r="D60" s="263"/>
      <c r="E60" s="263"/>
      <c r="F60" s="263"/>
      <c r="G60" s="263"/>
      <c r="H60" s="263"/>
      <c r="I60" s="263"/>
      <c r="J60" s="263"/>
      <c r="K60" s="263"/>
      <c r="L60" s="263"/>
      <c r="M60" s="263"/>
      <c r="N60" s="263"/>
      <c r="O60" s="263"/>
      <c r="P60" s="263"/>
      <c r="Q60" s="263"/>
      <c r="R60" s="263"/>
      <c r="S60" s="263"/>
      <c r="T60" s="263"/>
      <c r="U60" s="263"/>
      <c r="V60" s="263"/>
      <c r="W60" s="263"/>
      <c r="X60" s="263"/>
      <c r="Y60" s="263"/>
      <c r="Z60" s="263"/>
      <c r="AA60" s="263"/>
      <c r="AB60" s="263"/>
      <c r="AC60" s="263"/>
      <c r="AD60" s="263"/>
      <c r="AE60" s="263"/>
      <c r="AF60" s="263"/>
      <c r="AG60" s="263"/>
      <c r="AH60" s="263"/>
      <c r="AI60" s="263"/>
      <c r="AJ60" s="263"/>
      <c r="AK60" s="263"/>
      <c r="AL60" s="263"/>
      <c r="AM60" s="263"/>
      <c r="AN60" s="263"/>
      <c r="AO60" s="263"/>
      <c r="AP60" s="263"/>
      <c r="AQ60" s="263"/>
      <c r="AR60" s="263"/>
      <c r="AS60" s="263"/>
      <c r="AT60" s="263"/>
      <c r="AU60" s="263"/>
      <c r="AV60" s="263"/>
      <c r="AW60" s="263"/>
      <c r="AX60" s="263"/>
      <c r="AY60" s="263"/>
      <c r="AZ60" s="263"/>
      <c r="BA60" s="263"/>
      <c r="BB60" s="263"/>
      <c r="BC60" s="263"/>
      <c r="BD60" s="263"/>
      <c r="BE60" s="263"/>
      <c r="BF60" s="263"/>
      <c r="BG60" s="263"/>
      <c r="BH60" s="263"/>
      <c r="BI60" s="263"/>
      <c r="BJ60" s="263"/>
      <c r="BK60" s="263"/>
      <c r="BL60" s="263"/>
      <c r="BM60" s="263"/>
      <c r="BN60" s="263"/>
      <c r="BO60" s="263"/>
      <c r="BP60" s="263"/>
      <c r="BQ60" s="263"/>
      <c r="BR60" s="263"/>
      <c r="BS60" s="263"/>
      <c r="BT60" s="263"/>
      <c r="BU60" s="263"/>
      <c r="BV60" s="263"/>
      <c r="BW60" s="263"/>
      <c r="BX60" s="263"/>
      <c r="BY60" s="263"/>
      <c r="BZ60" s="263"/>
      <c r="CA60" s="263"/>
      <c r="CB60" s="263"/>
      <c r="CC60" s="263"/>
      <c r="CD60" s="263"/>
      <c r="CE60" s="263"/>
      <c r="CF60" s="263"/>
      <c r="CG60" s="263"/>
      <c r="CH60" s="263"/>
      <c r="CI60" s="263"/>
      <c r="CJ60" s="263"/>
      <c r="CK60" s="263"/>
      <c r="CL60" s="263"/>
      <c r="CM60" s="263"/>
      <c r="CN60" s="263"/>
      <c r="CO60" s="263"/>
      <c r="CP60" s="263"/>
      <c r="CQ60" s="263"/>
      <c r="CR60" s="263"/>
      <c r="CS60" s="263"/>
      <c r="CT60" s="263"/>
      <c r="CU60" s="263"/>
      <c r="CV60" s="263"/>
      <c r="CW60" s="263"/>
      <c r="CX60" s="263"/>
      <c r="CY60" s="263"/>
      <c r="CZ60" s="263"/>
      <c r="DA60" s="263"/>
      <c r="DB60" s="263"/>
      <c r="DC60" s="263"/>
      <c r="DD60" s="263"/>
      <c r="DE60" s="263"/>
      <c r="DF60" s="263"/>
      <c r="DG60" s="263"/>
      <c r="DH60" s="263"/>
      <c r="DI60" s="263"/>
      <c r="DJ60" s="263"/>
      <c r="DK60" s="263"/>
      <c r="DL60" s="263"/>
      <c r="DM60" s="263"/>
      <c r="DN60" s="263"/>
      <c r="DO60" s="263"/>
      <c r="DP60" s="263"/>
      <c r="DQ60" s="263"/>
      <c r="DR60" s="263"/>
      <c r="DS60" s="263"/>
      <c r="DT60" s="263"/>
      <c r="DU60" s="263"/>
    </row>
    <row r="61" spans="1:125" x14ac:dyDescent="0.25">
      <c r="A61" s="263"/>
      <c r="B61" s="263"/>
      <c r="C61" s="263"/>
      <c r="D61" s="263"/>
      <c r="E61" s="263"/>
      <c r="F61" s="263"/>
      <c r="G61" s="263"/>
      <c r="H61" s="263"/>
      <c r="I61" s="263"/>
      <c r="J61" s="263"/>
      <c r="K61" s="263"/>
      <c r="L61" s="263"/>
      <c r="M61" s="263"/>
      <c r="N61" s="263"/>
      <c r="O61" s="263"/>
      <c r="P61" s="263"/>
      <c r="Q61" s="263"/>
      <c r="R61" s="263"/>
      <c r="S61" s="263"/>
      <c r="T61" s="263"/>
      <c r="U61" s="263"/>
      <c r="V61" s="263"/>
      <c r="W61" s="263"/>
      <c r="X61" s="263"/>
      <c r="Y61" s="263"/>
      <c r="Z61" s="263"/>
      <c r="AA61" s="263"/>
      <c r="AB61" s="263"/>
      <c r="AC61" s="263"/>
      <c r="AD61" s="263"/>
      <c r="AE61" s="263"/>
      <c r="AF61" s="263"/>
      <c r="AG61" s="263"/>
      <c r="AH61" s="263"/>
      <c r="AI61" s="263"/>
      <c r="AJ61" s="263"/>
      <c r="AK61" s="263"/>
      <c r="AL61" s="263"/>
      <c r="AM61" s="263"/>
      <c r="AN61" s="263"/>
      <c r="AO61" s="263"/>
      <c r="AP61" s="263"/>
      <c r="AQ61" s="263"/>
      <c r="AR61" s="263"/>
      <c r="AS61" s="263"/>
      <c r="AT61" s="263"/>
      <c r="AU61" s="263"/>
      <c r="AV61" s="263"/>
      <c r="AW61" s="263"/>
      <c r="AX61" s="263"/>
      <c r="AY61" s="263"/>
      <c r="AZ61" s="263"/>
      <c r="BA61" s="263"/>
      <c r="BB61" s="263"/>
      <c r="BC61" s="263"/>
      <c r="BD61" s="263"/>
      <c r="BE61" s="263"/>
      <c r="BF61" s="263"/>
      <c r="BG61" s="263"/>
      <c r="BH61" s="263"/>
      <c r="BI61" s="263"/>
      <c r="BJ61" s="263"/>
      <c r="BK61" s="263"/>
      <c r="BL61" s="263"/>
      <c r="BM61" s="263"/>
      <c r="BN61" s="263"/>
      <c r="BO61" s="263"/>
      <c r="BP61" s="263"/>
      <c r="BQ61" s="263"/>
      <c r="BR61" s="263"/>
      <c r="BS61" s="263"/>
      <c r="BT61" s="263"/>
      <c r="BU61" s="263"/>
      <c r="BV61" s="263"/>
      <c r="BW61" s="263"/>
      <c r="BX61" s="263"/>
      <c r="BY61" s="263"/>
      <c r="BZ61" s="263"/>
      <c r="CA61" s="263"/>
      <c r="CB61" s="263"/>
      <c r="CC61" s="263"/>
      <c r="CD61" s="263"/>
      <c r="CE61" s="263"/>
      <c r="CF61" s="263"/>
      <c r="CG61" s="263"/>
      <c r="CH61" s="263"/>
      <c r="CI61" s="263"/>
      <c r="CJ61" s="263"/>
      <c r="CK61" s="263"/>
      <c r="CL61" s="263"/>
      <c r="CM61" s="263"/>
      <c r="CN61" s="263"/>
      <c r="CO61" s="263"/>
      <c r="CP61" s="263"/>
      <c r="CQ61" s="263"/>
      <c r="CR61" s="263"/>
      <c r="CS61" s="263"/>
      <c r="CT61" s="263"/>
      <c r="CU61" s="263"/>
      <c r="CV61" s="263"/>
      <c r="CW61" s="263"/>
      <c r="CX61" s="263"/>
      <c r="CY61" s="263"/>
      <c r="CZ61" s="263"/>
      <c r="DA61" s="263"/>
      <c r="DB61" s="263"/>
      <c r="DC61" s="263"/>
      <c r="DD61" s="263"/>
      <c r="DE61" s="263"/>
      <c r="DF61" s="263"/>
      <c r="DG61" s="263"/>
      <c r="DH61" s="263"/>
      <c r="DI61" s="263"/>
      <c r="DJ61" s="263"/>
      <c r="DK61" s="263"/>
      <c r="DL61" s="263"/>
      <c r="DM61" s="263"/>
      <c r="DN61" s="263"/>
      <c r="DO61" s="263"/>
      <c r="DP61" s="263"/>
      <c r="DQ61" s="263"/>
      <c r="DR61" s="263"/>
      <c r="DS61" s="263"/>
      <c r="DT61" s="263"/>
      <c r="DU61" s="263"/>
    </row>
    <row r="62" spans="1:125" x14ac:dyDescent="0.25">
      <c r="A62" s="263"/>
      <c r="B62" s="263"/>
      <c r="C62" s="263"/>
      <c r="D62" s="263"/>
      <c r="E62" s="263"/>
      <c r="F62" s="263"/>
      <c r="G62" s="263"/>
      <c r="H62" s="263"/>
      <c r="I62" s="263"/>
      <c r="J62" s="263"/>
      <c r="K62" s="263"/>
      <c r="L62" s="263"/>
      <c r="M62" s="263"/>
      <c r="N62" s="263"/>
      <c r="O62" s="263"/>
      <c r="P62" s="263"/>
      <c r="Q62" s="263"/>
      <c r="R62" s="263"/>
      <c r="S62" s="263"/>
      <c r="T62" s="263"/>
      <c r="U62" s="263"/>
      <c r="V62" s="263"/>
      <c r="W62" s="263"/>
      <c r="X62" s="263"/>
      <c r="Y62" s="263"/>
      <c r="Z62" s="263"/>
      <c r="AA62" s="263"/>
      <c r="AB62" s="263"/>
      <c r="AC62" s="263"/>
      <c r="AD62" s="263"/>
      <c r="AE62" s="263"/>
      <c r="AF62" s="263"/>
      <c r="AG62" s="263"/>
      <c r="AH62" s="263"/>
      <c r="AI62" s="263"/>
      <c r="AJ62" s="263"/>
      <c r="AK62" s="263"/>
      <c r="AL62" s="263"/>
      <c r="AM62" s="263"/>
      <c r="AN62" s="263"/>
      <c r="AO62" s="263"/>
      <c r="AP62" s="263"/>
      <c r="AQ62" s="263"/>
      <c r="AR62" s="263"/>
      <c r="AS62" s="263"/>
      <c r="AT62" s="263"/>
      <c r="AU62" s="263"/>
      <c r="AV62" s="263"/>
      <c r="AW62" s="263"/>
      <c r="AX62" s="263"/>
      <c r="AY62" s="263"/>
      <c r="AZ62" s="263"/>
      <c r="BA62" s="263"/>
      <c r="BB62" s="263"/>
      <c r="BC62" s="263"/>
      <c r="BD62" s="263"/>
      <c r="BE62" s="263"/>
      <c r="BF62" s="263"/>
      <c r="BG62" s="263"/>
      <c r="BH62" s="263"/>
      <c r="BI62" s="263"/>
      <c r="BJ62" s="263"/>
      <c r="BK62" s="263"/>
      <c r="BL62" s="263"/>
      <c r="BM62" s="263"/>
      <c r="BN62" s="263"/>
      <c r="BO62" s="263"/>
      <c r="BP62" s="263"/>
      <c r="BQ62" s="263"/>
      <c r="BR62" s="263"/>
      <c r="BS62" s="263"/>
      <c r="BT62" s="263"/>
      <c r="BU62" s="263"/>
      <c r="BV62" s="263"/>
      <c r="BW62" s="263"/>
      <c r="BX62" s="263"/>
      <c r="BY62" s="263"/>
      <c r="BZ62" s="263"/>
      <c r="CA62" s="263"/>
      <c r="CB62" s="263"/>
      <c r="CC62" s="263"/>
      <c r="CD62" s="263"/>
      <c r="CE62" s="263"/>
      <c r="CF62" s="263"/>
      <c r="CG62" s="263"/>
      <c r="CH62" s="263"/>
      <c r="CI62" s="263"/>
      <c r="CJ62" s="263"/>
      <c r="CK62" s="263"/>
      <c r="CL62" s="263"/>
      <c r="CM62" s="263"/>
      <c r="CN62" s="263"/>
      <c r="CO62" s="263"/>
      <c r="CP62" s="263"/>
      <c r="CQ62" s="263"/>
      <c r="CR62" s="263"/>
      <c r="CS62" s="263"/>
      <c r="CT62" s="263"/>
      <c r="CU62" s="263"/>
      <c r="CV62" s="263"/>
      <c r="CW62" s="263"/>
      <c r="CX62" s="263"/>
      <c r="CY62" s="263"/>
      <c r="CZ62" s="263"/>
      <c r="DA62" s="263"/>
      <c r="DB62" s="263"/>
      <c r="DC62" s="263"/>
      <c r="DD62" s="263"/>
      <c r="DE62" s="263"/>
      <c r="DF62" s="263"/>
      <c r="DG62" s="263"/>
      <c r="DH62" s="263"/>
      <c r="DI62" s="263"/>
      <c r="DJ62" s="263"/>
      <c r="DK62" s="263"/>
      <c r="DL62" s="263"/>
      <c r="DM62" s="263"/>
      <c r="DN62" s="263"/>
      <c r="DO62" s="263"/>
      <c r="DP62" s="263"/>
      <c r="DQ62" s="263"/>
      <c r="DR62" s="263"/>
      <c r="DS62" s="263"/>
      <c r="DT62" s="263"/>
      <c r="DU62" s="263"/>
    </row>
    <row r="63" spans="1:125" x14ac:dyDescent="0.25">
      <c r="A63" s="263"/>
      <c r="B63" s="263"/>
      <c r="C63" s="263"/>
      <c r="D63" s="263"/>
      <c r="E63" s="263"/>
      <c r="F63" s="263"/>
      <c r="G63" s="263"/>
      <c r="H63" s="263"/>
      <c r="I63" s="263"/>
      <c r="J63" s="263"/>
      <c r="K63" s="263"/>
      <c r="L63" s="263"/>
      <c r="M63" s="263"/>
      <c r="N63" s="263"/>
      <c r="O63" s="263"/>
      <c r="P63" s="263"/>
      <c r="Q63" s="263"/>
      <c r="R63" s="263"/>
      <c r="S63" s="263"/>
      <c r="T63" s="263"/>
      <c r="U63" s="263"/>
      <c r="V63" s="263"/>
      <c r="W63" s="263"/>
      <c r="X63" s="263"/>
      <c r="Y63" s="263"/>
      <c r="Z63" s="263"/>
      <c r="AA63" s="263"/>
      <c r="AB63" s="263"/>
      <c r="AC63" s="263"/>
      <c r="AD63" s="263"/>
      <c r="AE63" s="263"/>
      <c r="AF63" s="263"/>
      <c r="AG63" s="263"/>
      <c r="AH63" s="263"/>
      <c r="AI63" s="263"/>
      <c r="AJ63" s="263"/>
      <c r="AK63" s="263"/>
      <c r="AL63" s="263"/>
      <c r="AM63" s="263"/>
      <c r="AN63" s="263"/>
      <c r="AO63" s="263"/>
      <c r="AP63" s="263"/>
      <c r="AQ63" s="263"/>
      <c r="AR63" s="263"/>
      <c r="AS63" s="263"/>
      <c r="AT63" s="263"/>
      <c r="AU63" s="263"/>
      <c r="AV63" s="263"/>
      <c r="AW63" s="263"/>
      <c r="AX63" s="263"/>
      <c r="AY63" s="263"/>
      <c r="AZ63" s="263"/>
      <c r="BA63" s="263"/>
      <c r="BB63" s="263"/>
      <c r="BC63" s="263"/>
      <c r="BD63" s="263"/>
      <c r="BE63" s="263"/>
      <c r="BF63" s="263"/>
      <c r="BG63" s="263"/>
      <c r="BH63" s="263"/>
      <c r="BI63" s="263"/>
      <c r="BJ63" s="263"/>
      <c r="BK63" s="263"/>
      <c r="BL63" s="263"/>
      <c r="BM63" s="263"/>
      <c r="BN63" s="263"/>
      <c r="BO63" s="263"/>
      <c r="BP63" s="263"/>
      <c r="BQ63" s="263"/>
      <c r="BR63" s="263"/>
      <c r="BS63" s="263"/>
      <c r="BT63" s="263"/>
      <c r="BU63" s="263"/>
      <c r="BV63" s="263"/>
      <c r="BW63" s="263"/>
      <c r="BX63" s="263"/>
      <c r="BY63" s="263"/>
      <c r="BZ63" s="263"/>
      <c r="CA63" s="263"/>
      <c r="CB63" s="263"/>
      <c r="CC63" s="263"/>
      <c r="CD63" s="263"/>
      <c r="CE63" s="263"/>
      <c r="CF63" s="263"/>
      <c r="CG63" s="263"/>
      <c r="CH63" s="263"/>
      <c r="CI63" s="263"/>
      <c r="CJ63" s="263"/>
      <c r="CK63" s="263"/>
      <c r="CL63" s="263"/>
      <c r="CM63" s="263"/>
      <c r="CN63" s="263"/>
      <c r="CO63" s="263"/>
      <c r="CP63" s="263"/>
      <c r="CQ63" s="263"/>
      <c r="CR63" s="263"/>
      <c r="CS63" s="263"/>
      <c r="CT63" s="263"/>
      <c r="CU63" s="263"/>
      <c r="CV63" s="263"/>
      <c r="CW63" s="263"/>
      <c r="CX63" s="263"/>
      <c r="CY63" s="263"/>
      <c r="CZ63" s="263"/>
      <c r="DA63" s="263"/>
      <c r="DB63" s="263"/>
      <c r="DC63" s="263"/>
      <c r="DD63" s="263"/>
      <c r="DE63" s="263"/>
      <c r="DF63" s="263"/>
      <c r="DG63" s="263"/>
      <c r="DH63" s="263"/>
      <c r="DI63" s="263"/>
      <c r="DJ63" s="263"/>
      <c r="DK63" s="263"/>
      <c r="DL63" s="263"/>
      <c r="DM63" s="263"/>
      <c r="DN63" s="263"/>
      <c r="DO63" s="263"/>
      <c r="DP63" s="263"/>
      <c r="DQ63" s="263"/>
      <c r="DR63" s="263"/>
      <c r="DS63" s="263"/>
      <c r="DT63" s="263"/>
      <c r="DU63" s="263"/>
    </row>
    <row r="64" spans="1:125" x14ac:dyDescent="0.25">
      <c r="A64" s="263"/>
      <c r="B64" s="263"/>
      <c r="C64" s="263"/>
      <c r="D64" s="263"/>
      <c r="E64" s="263"/>
      <c r="F64" s="263"/>
      <c r="G64" s="263"/>
      <c r="H64" s="263"/>
      <c r="I64" s="263"/>
      <c r="J64" s="263"/>
      <c r="K64" s="263"/>
      <c r="L64" s="263"/>
      <c r="M64" s="263"/>
      <c r="N64" s="263"/>
      <c r="O64" s="263"/>
      <c r="P64" s="263"/>
      <c r="Q64" s="263"/>
      <c r="R64" s="263"/>
      <c r="S64" s="263"/>
      <c r="T64" s="263"/>
      <c r="U64" s="263"/>
      <c r="V64" s="263"/>
      <c r="W64" s="263"/>
      <c r="X64" s="263"/>
      <c r="Y64" s="263"/>
      <c r="Z64" s="263"/>
      <c r="AA64" s="263"/>
      <c r="AB64" s="263"/>
      <c r="AC64" s="263"/>
      <c r="AD64" s="263"/>
      <c r="AE64" s="263"/>
      <c r="AF64" s="263"/>
      <c r="AG64" s="263"/>
      <c r="AH64" s="263"/>
      <c r="AI64" s="263"/>
      <c r="AJ64" s="263"/>
      <c r="AK64" s="263"/>
      <c r="AL64" s="263"/>
      <c r="AM64" s="263"/>
      <c r="AN64" s="263"/>
      <c r="AO64" s="263"/>
      <c r="AP64" s="263"/>
      <c r="AQ64" s="263"/>
      <c r="AR64" s="263"/>
      <c r="AS64" s="263"/>
      <c r="AT64" s="263"/>
      <c r="AU64" s="263"/>
      <c r="AV64" s="263"/>
      <c r="AW64" s="263"/>
      <c r="AX64" s="263"/>
      <c r="AY64" s="263"/>
      <c r="AZ64" s="263"/>
      <c r="BA64" s="263"/>
      <c r="BB64" s="263"/>
      <c r="BC64" s="263"/>
      <c r="BD64" s="263"/>
      <c r="BE64" s="263"/>
      <c r="BF64" s="263"/>
      <c r="BG64" s="263"/>
      <c r="BH64" s="263"/>
      <c r="BI64" s="263"/>
      <c r="BJ64" s="263"/>
      <c r="BK64" s="263"/>
      <c r="BL64" s="263"/>
      <c r="BM64" s="263"/>
      <c r="BN64" s="263"/>
      <c r="BO64" s="263"/>
      <c r="BP64" s="263"/>
      <c r="BQ64" s="263"/>
      <c r="BR64" s="263"/>
      <c r="BS64" s="263"/>
      <c r="BT64" s="263"/>
      <c r="BU64" s="263"/>
      <c r="BV64" s="263"/>
      <c r="BW64" s="263"/>
      <c r="BX64" s="263"/>
      <c r="BY64" s="263"/>
      <c r="BZ64" s="263"/>
      <c r="CA64" s="263"/>
      <c r="CB64" s="263"/>
      <c r="CC64" s="263"/>
      <c r="CD64" s="263"/>
      <c r="CE64" s="263"/>
      <c r="CF64" s="263"/>
      <c r="CG64" s="263"/>
      <c r="CH64" s="263"/>
      <c r="CI64" s="263"/>
      <c r="CJ64" s="263"/>
      <c r="CK64" s="263"/>
      <c r="CL64" s="263"/>
      <c r="CM64" s="263"/>
      <c r="CN64" s="263"/>
      <c r="CO64" s="263"/>
      <c r="CP64" s="263"/>
      <c r="CQ64" s="263"/>
      <c r="CR64" s="263"/>
      <c r="CS64" s="263"/>
      <c r="CT64" s="263"/>
      <c r="CU64" s="263"/>
      <c r="CV64" s="263"/>
      <c r="CW64" s="263"/>
      <c r="CX64" s="263"/>
      <c r="CY64" s="263"/>
      <c r="CZ64" s="263"/>
      <c r="DA64" s="263"/>
      <c r="DB64" s="263"/>
      <c r="DC64" s="263"/>
      <c r="DD64" s="263"/>
      <c r="DE64" s="263"/>
      <c r="DF64" s="263"/>
      <c r="DG64" s="263"/>
      <c r="DH64" s="263"/>
      <c r="DI64" s="263"/>
      <c r="DJ64" s="263"/>
      <c r="DK64" s="263"/>
      <c r="DL64" s="263"/>
      <c r="DM64" s="263"/>
      <c r="DN64" s="263"/>
      <c r="DO64" s="263"/>
      <c r="DP64" s="263"/>
      <c r="DQ64" s="263"/>
      <c r="DR64" s="263"/>
      <c r="DS64" s="263"/>
      <c r="DT64" s="263"/>
      <c r="DU64" s="263"/>
    </row>
    <row r="65" spans="1:125" x14ac:dyDescent="0.25">
      <c r="A65" s="263"/>
      <c r="B65" s="263"/>
      <c r="C65" s="263"/>
      <c r="D65" s="263"/>
      <c r="E65" s="263"/>
      <c r="F65" s="263"/>
      <c r="G65" s="263"/>
      <c r="H65" s="263"/>
      <c r="I65" s="263"/>
      <c r="J65" s="263"/>
      <c r="K65" s="263"/>
      <c r="L65" s="263"/>
      <c r="M65" s="263"/>
      <c r="N65" s="263"/>
      <c r="O65" s="263"/>
      <c r="P65" s="263"/>
      <c r="Q65" s="263"/>
      <c r="R65" s="263"/>
      <c r="S65" s="263"/>
      <c r="T65" s="263"/>
      <c r="U65" s="263"/>
      <c r="V65" s="263"/>
      <c r="W65" s="263"/>
      <c r="X65" s="263"/>
      <c r="Y65" s="263"/>
      <c r="Z65" s="263"/>
      <c r="AA65" s="263"/>
      <c r="AB65" s="263"/>
      <c r="AC65" s="263"/>
      <c r="AD65" s="263"/>
      <c r="AE65" s="263"/>
      <c r="AF65" s="263"/>
      <c r="AG65" s="263"/>
      <c r="AH65" s="263"/>
      <c r="AI65" s="263"/>
      <c r="AJ65" s="263"/>
      <c r="AK65" s="263"/>
      <c r="AL65" s="263"/>
      <c r="AM65" s="263"/>
      <c r="AN65" s="263"/>
      <c r="AO65" s="263"/>
      <c r="AP65" s="263"/>
      <c r="AQ65" s="263"/>
      <c r="AR65" s="263"/>
      <c r="AS65" s="263"/>
      <c r="AT65" s="263"/>
      <c r="AU65" s="263"/>
      <c r="AV65" s="263"/>
      <c r="AW65" s="263"/>
      <c r="AX65" s="263"/>
      <c r="AY65" s="263"/>
      <c r="AZ65" s="263"/>
      <c r="BA65" s="263"/>
      <c r="BB65" s="263"/>
      <c r="BC65" s="263"/>
      <c r="BD65" s="263"/>
      <c r="BE65" s="263"/>
      <c r="BF65" s="263"/>
      <c r="BG65" s="263"/>
      <c r="BH65" s="263"/>
      <c r="BI65" s="263"/>
      <c r="BJ65" s="263"/>
      <c r="BK65" s="263"/>
      <c r="BL65" s="263"/>
      <c r="BM65" s="263"/>
      <c r="BN65" s="263"/>
      <c r="BO65" s="263"/>
      <c r="BP65" s="263"/>
      <c r="BQ65" s="263"/>
      <c r="BR65" s="263"/>
      <c r="BS65" s="263"/>
      <c r="BT65" s="263"/>
      <c r="BU65" s="263"/>
      <c r="BV65" s="263"/>
      <c r="BW65" s="263"/>
      <c r="BX65" s="263"/>
      <c r="BY65" s="263"/>
      <c r="BZ65" s="263"/>
      <c r="CA65" s="263"/>
      <c r="CB65" s="263"/>
      <c r="CC65" s="263"/>
      <c r="CD65" s="263"/>
      <c r="CE65" s="263"/>
      <c r="CF65" s="263"/>
      <c r="CG65" s="263"/>
      <c r="CH65" s="263"/>
      <c r="CI65" s="263"/>
      <c r="CJ65" s="263"/>
      <c r="CK65" s="263"/>
      <c r="CL65" s="263"/>
      <c r="CM65" s="263"/>
      <c r="CN65" s="263"/>
      <c r="CO65" s="263"/>
      <c r="CP65" s="263"/>
      <c r="CQ65" s="263"/>
      <c r="CR65" s="263"/>
      <c r="CS65" s="263"/>
      <c r="CT65" s="263"/>
      <c r="CU65" s="263"/>
      <c r="CV65" s="263"/>
      <c r="CW65" s="263"/>
      <c r="CX65" s="263"/>
      <c r="CY65" s="263"/>
      <c r="CZ65" s="263"/>
      <c r="DA65" s="263"/>
      <c r="DB65" s="263"/>
      <c r="DC65" s="263"/>
      <c r="DD65" s="263"/>
      <c r="DE65" s="263"/>
      <c r="DF65" s="263"/>
      <c r="DG65" s="263"/>
      <c r="DH65" s="263"/>
      <c r="DI65" s="263"/>
      <c r="DJ65" s="263"/>
      <c r="DK65" s="263"/>
      <c r="DL65" s="263"/>
      <c r="DM65" s="263"/>
      <c r="DN65" s="263"/>
      <c r="DO65" s="263"/>
      <c r="DP65" s="263"/>
      <c r="DQ65" s="263"/>
      <c r="DR65" s="263"/>
      <c r="DS65" s="263"/>
      <c r="DT65" s="263"/>
      <c r="DU65" s="263"/>
    </row>
    <row r="66" spans="1:125" x14ac:dyDescent="0.25">
      <c r="A66" s="263"/>
      <c r="B66" s="263"/>
      <c r="C66" s="263"/>
      <c r="D66" s="263"/>
      <c r="E66" s="263"/>
      <c r="F66" s="263"/>
      <c r="G66" s="263"/>
      <c r="H66" s="263"/>
      <c r="I66" s="263"/>
      <c r="J66" s="263"/>
      <c r="K66" s="263"/>
      <c r="L66" s="263"/>
      <c r="M66" s="263"/>
      <c r="N66" s="263"/>
      <c r="O66" s="263"/>
      <c r="P66" s="263"/>
      <c r="Q66" s="263"/>
      <c r="R66" s="263"/>
      <c r="S66" s="263"/>
      <c r="T66" s="263"/>
      <c r="U66" s="263"/>
      <c r="V66" s="263"/>
      <c r="W66" s="263"/>
      <c r="X66" s="263"/>
      <c r="Y66" s="263"/>
      <c r="Z66" s="263"/>
      <c r="AA66" s="263"/>
      <c r="AB66" s="263"/>
      <c r="AC66" s="263"/>
      <c r="AD66" s="263"/>
      <c r="AE66" s="263"/>
      <c r="AF66" s="263"/>
      <c r="AG66" s="263"/>
      <c r="AH66" s="263"/>
      <c r="AI66" s="263"/>
      <c r="AJ66" s="263"/>
      <c r="AK66" s="263"/>
      <c r="AL66" s="263"/>
      <c r="AM66" s="263"/>
      <c r="AN66" s="263"/>
      <c r="AO66" s="263"/>
      <c r="AP66" s="263"/>
      <c r="AQ66" s="263"/>
      <c r="AR66" s="263"/>
      <c r="AS66" s="263"/>
      <c r="AT66" s="263"/>
      <c r="AU66" s="263"/>
      <c r="AV66" s="263"/>
      <c r="AW66" s="263"/>
      <c r="AX66" s="263"/>
      <c r="AY66" s="263"/>
      <c r="AZ66" s="263"/>
      <c r="BA66" s="263"/>
      <c r="BB66" s="263"/>
      <c r="BC66" s="263"/>
      <c r="BD66" s="263"/>
      <c r="BE66" s="263"/>
      <c r="BF66" s="263"/>
      <c r="BG66" s="263"/>
      <c r="BH66" s="263"/>
      <c r="BI66" s="263"/>
      <c r="BJ66" s="263"/>
      <c r="BK66" s="263"/>
      <c r="BL66" s="263"/>
      <c r="BM66" s="263"/>
      <c r="BN66" s="263"/>
      <c r="BO66" s="263"/>
      <c r="BP66" s="263"/>
      <c r="BQ66" s="263"/>
      <c r="BR66" s="263"/>
      <c r="BS66" s="263"/>
      <c r="BT66" s="263"/>
      <c r="BU66" s="263"/>
      <c r="BV66" s="263"/>
      <c r="BW66" s="263"/>
      <c r="BX66" s="263"/>
      <c r="BY66" s="263"/>
      <c r="BZ66" s="263"/>
      <c r="CA66" s="263"/>
      <c r="CB66" s="263"/>
      <c r="CC66" s="263"/>
      <c r="CD66" s="263"/>
      <c r="CE66" s="263"/>
      <c r="CF66" s="263"/>
      <c r="CG66" s="263"/>
      <c r="CH66" s="263"/>
      <c r="CI66" s="263"/>
      <c r="CJ66" s="263"/>
      <c r="CK66" s="263"/>
      <c r="CL66" s="263"/>
      <c r="CM66" s="263"/>
      <c r="CN66" s="263"/>
      <c r="CO66" s="263"/>
      <c r="CP66" s="263"/>
      <c r="CQ66" s="263"/>
      <c r="CR66" s="263"/>
      <c r="CS66" s="263"/>
      <c r="CT66" s="263"/>
      <c r="CU66" s="263"/>
      <c r="CV66" s="263"/>
      <c r="CW66" s="263"/>
      <c r="CX66" s="263"/>
      <c r="CY66" s="263"/>
      <c r="CZ66" s="263"/>
      <c r="DA66" s="263"/>
      <c r="DB66" s="263"/>
      <c r="DC66" s="263"/>
      <c r="DD66" s="263"/>
      <c r="DE66" s="263"/>
      <c r="DF66" s="263"/>
      <c r="DG66" s="263"/>
      <c r="DH66" s="263"/>
      <c r="DI66" s="263"/>
      <c r="DJ66" s="263"/>
      <c r="DK66" s="263"/>
      <c r="DL66" s="263"/>
      <c r="DM66" s="263"/>
      <c r="DN66" s="263"/>
      <c r="DO66" s="263"/>
      <c r="DP66" s="263"/>
      <c r="DQ66" s="263"/>
      <c r="DR66" s="263"/>
      <c r="DS66" s="263"/>
      <c r="DT66" s="263"/>
      <c r="DU66" s="263"/>
    </row>
    <row r="67" spans="1:125" x14ac:dyDescent="0.25">
      <c r="A67" s="263"/>
      <c r="B67" s="263"/>
      <c r="C67" s="263"/>
      <c r="D67" s="263"/>
      <c r="E67" s="263"/>
      <c r="F67" s="263"/>
      <c r="G67" s="263"/>
      <c r="H67" s="263"/>
      <c r="I67" s="263"/>
      <c r="J67" s="263"/>
      <c r="K67" s="263"/>
      <c r="L67" s="263"/>
      <c r="M67" s="263"/>
      <c r="N67" s="263"/>
      <c r="O67" s="263"/>
      <c r="P67" s="263"/>
      <c r="Q67" s="263"/>
      <c r="R67" s="263"/>
      <c r="S67" s="263"/>
      <c r="T67" s="263"/>
      <c r="U67" s="263"/>
      <c r="V67" s="263"/>
      <c r="W67" s="263"/>
      <c r="X67" s="263"/>
      <c r="Y67" s="263"/>
      <c r="Z67" s="263"/>
      <c r="AA67" s="263"/>
      <c r="AB67" s="263"/>
      <c r="AC67" s="263"/>
      <c r="AD67" s="263"/>
      <c r="AE67" s="263"/>
      <c r="AF67" s="263"/>
      <c r="AG67" s="263"/>
      <c r="AH67" s="263"/>
      <c r="AI67" s="263"/>
      <c r="AJ67" s="263"/>
      <c r="AK67" s="263"/>
      <c r="AL67" s="263"/>
      <c r="AM67" s="263"/>
      <c r="AN67" s="263"/>
      <c r="AO67" s="263"/>
      <c r="AP67" s="263"/>
      <c r="AQ67" s="263"/>
      <c r="AR67" s="263"/>
      <c r="AS67" s="263"/>
      <c r="AT67" s="263"/>
      <c r="AU67" s="263"/>
      <c r="AV67" s="263"/>
      <c r="AW67" s="263"/>
      <c r="AX67" s="263"/>
      <c r="AY67" s="263"/>
      <c r="AZ67" s="263"/>
      <c r="BA67" s="263"/>
      <c r="BB67" s="263"/>
      <c r="BC67" s="263"/>
      <c r="BD67" s="263"/>
      <c r="BE67" s="263"/>
      <c r="BF67" s="263"/>
      <c r="BG67" s="263"/>
      <c r="BH67" s="263"/>
      <c r="BI67" s="263"/>
      <c r="BJ67" s="263"/>
      <c r="BK67" s="263"/>
      <c r="BL67" s="263"/>
      <c r="BM67" s="263"/>
      <c r="BN67" s="263"/>
      <c r="BO67" s="263"/>
      <c r="BP67" s="263"/>
      <c r="BQ67" s="263"/>
      <c r="BR67" s="263"/>
      <c r="BS67" s="263"/>
      <c r="BT67" s="263"/>
      <c r="BU67" s="263"/>
      <c r="BV67" s="263"/>
      <c r="BW67" s="263"/>
      <c r="BX67" s="263"/>
      <c r="BY67" s="263"/>
      <c r="BZ67" s="263"/>
      <c r="CA67" s="263"/>
      <c r="CB67" s="263"/>
      <c r="CC67" s="263"/>
      <c r="CD67" s="263"/>
      <c r="CE67" s="263"/>
      <c r="CF67" s="263"/>
      <c r="CG67" s="263"/>
      <c r="CH67" s="263"/>
      <c r="CI67" s="263"/>
      <c r="CJ67" s="263"/>
      <c r="CK67" s="263"/>
      <c r="CL67" s="263"/>
      <c r="CM67" s="263"/>
      <c r="CN67" s="263"/>
      <c r="CO67" s="263"/>
      <c r="CP67" s="263"/>
      <c r="CQ67" s="263"/>
      <c r="CR67" s="263"/>
      <c r="CS67" s="263"/>
      <c r="CT67" s="263"/>
      <c r="CU67" s="263"/>
      <c r="CV67" s="263"/>
      <c r="CW67" s="263"/>
      <c r="CX67" s="263"/>
      <c r="CY67" s="263"/>
      <c r="CZ67" s="263"/>
      <c r="DA67" s="263"/>
      <c r="DB67" s="263"/>
      <c r="DC67" s="263"/>
      <c r="DD67" s="263"/>
      <c r="DE67" s="263"/>
      <c r="DF67" s="263"/>
      <c r="DG67" s="263"/>
      <c r="DH67" s="263"/>
      <c r="DI67" s="263"/>
      <c r="DJ67" s="263"/>
      <c r="DK67" s="263"/>
      <c r="DL67" s="263"/>
      <c r="DM67" s="263"/>
      <c r="DN67" s="263"/>
      <c r="DO67" s="263"/>
      <c r="DP67" s="263"/>
      <c r="DQ67" s="263"/>
      <c r="DR67" s="263"/>
      <c r="DS67" s="263"/>
      <c r="DT67" s="263"/>
      <c r="DU67" s="263"/>
    </row>
    <row r="68" spans="1:125" x14ac:dyDescent="0.25">
      <c r="A68" s="263"/>
      <c r="B68" s="263"/>
      <c r="C68" s="263"/>
      <c r="D68" s="263"/>
      <c r="E68" s="263"/>
      <c r="F68" s="263"/>
      <c r="G68" s="263"/>
      <c r="H68" s="263"/>
      <c r="I68" s="263"/>
      <c r="J68" s="263"/>
      <c r="K68" s="263"/>
      <c r="L68" s="263"/>
      <c r="M68" s="263"/>
      <c r="N68" s="263"/>
      <c r="O68" s="263"/>
      <c r="P68" s="263"/>
      <c r="Q68" s="263"/>
      <c r="R68" s="263"/>
      <c r="S68" s="263"/>
      <c r="T68" s="263"/>
      <c r="U68" s="263"/>
      <c r="V68" s="263"/>
      <c r="W68" s="263"/>
      <c r="X68" s="263"/>
      <c r="Y68" s="263"/>
      <c r="Z68" s="263"/>
      <c r="AA68" s="263"/>
      <c r="AB68" s="263"/>
      <c r="AC68" s="263"/>
      <c r="AD68" s="263"/>
      <c r="AE68" s="263"/>
      <c r="AF68" s="263"/>
      <c r="AG68" s="263"/>
      <c r="AH68" s="263"/>
      <c r="AI68" s="263"/>
      <c r="AJ68" s="263"/>
      <c r="AK68" s="263"/>
      <c r="AL68" s="263"/>
      <c r="AM68" s="263"/>
      <c r="AN68" s="263"/>
      <c r="AO68" s="263"/>
      <c r="AP68" s="263"/>
      <c r="AQ68" s="263"/>
      <c r="AR68" s="263"/>
      <c r="AS68" s="263"/>
      <c r="AT68" s="263"/>
      <c r="AU68" s="263"/>
      <c r="AV68" s="263"/>
      <c r="AW68" s="263"/>
      <c r="AX68" s="263"/>
      <c r="AY68" s="263"/>
      <c r="AZ68" s="263"/>
      <c r="BA68" s="263"/>
      <c r="BB68" s="263"/>
      <c r="BC68" s="263"/>
      <c r="BD68" s="263"/>
      <c r="BE68" s="263"/>
      <c r="BF68" s="263"/>
      <c r="BG68" s="263"/>
      <c r="BH68" s="263"/>
      <c r="BI68" s="263"/>
      <c r="BJ68" s="263"/>
      <c r="BK68" s="263"/>
      <c r="BL68" s="263"/>
      <c r="BM68" s="263"/>
      <c r="BN68" s="263"/>
      <c r="BO68" s="263"/>
      <c r="BP68" s="263"/>
      <c r="BQ68" s="263"/>
      <c r="BR68" s="263"/>
      <c r="BS68" s="263"/>
      <c r="BT68" s="263"/>
      <c r="BU68" s="263"/>
      <c r="BV68" s="263"/>
      <c r="BW68" s="263"/>
      <c r="BX68" s="263"/>
      <c r="BY68" s="263"/>
      <c r="BZ68" s="263"/>
      <c r="CA68" s="263"/>
      <c r="CB68" s="263"/>
      <c r="CC68" s="263"/>
      <c r="CD68" s="263"/>
      <c r="CE68" s="263"/>
      <c r="CF68" s="263"/>
      <c r="CG68" s="263"/>
      <c r="CH68" s="263"/>
      <c r="CI68" s="263"/>
      <c r="CJ68" s="263"/>
      <c r="CK68" s="263"/>
      <c r="CL68" s="263"/>
      <c r="CM68" s="263"/>
      <c r="CN68" s="263"/>
      <c r="CO68" s="263"/>
      <c r="CP68" s="263"/>
      <c r="CQ68" s="263"/>
      <c r="CR68" s="263"/>
      <c r="CS68" s="263"/>
      <c r="CT68" s="263"/>
      <c r="CU68" s="263"/>
      <c r="CV68" s="263"/>
      <c r="CW68" s="263"/>
      <c r="CX68" s="263"/>
      <c r="CY68" s="263"/>
      <c r="CZ68" s="263"/>
      <c r="DA68" s="263"/>
      <c r="DB68" s="263"/>
      <c r="DC68" s="263"/>
      <c r="DD68" s="263"/>
      <c r="DE68" s="263"/>
      <c r="DF68" s="263"/>
      <c r="DG68" s="263"/>
      <c r="DH68" s="263"/>
      <c r="DI68" s="263"/>
      <c r="DJ68" s="263"/>
      <c r="DK68" s="263"/>
      <c r="DL68" s="263"/>
      <c r="DM68" s="263"/>
      <c r="DN68" s="263"/>
      <c r="DO68" s="263"/>
      <c r="DP68" s="263"/>
      <c r="DQ68" s="263"/>
      <c r="DR68" s="263"/>
      <c r="DS68" s="263"/>
      <c r="DT68" s="263"/>
      <c r="DU68" s="263"/>
    </row>
    <row r="69" spans="1:125" x14ac:dyDescent="0.25">
      <c r="A69" s="263"/>
      <c r="B69" s="263"/>
      <c r="C69" s="263"/>
      <c r="D69" s="263"/>
      <c r="E69" s="263"/>
      <c r="F69" s="263"/>
      <c r="G69" s="263"/>
      <c r="H69" s="263"/>
      <c r="I69" s="263"/>
      <c r="J69" s="263"/>
      <c r="K69" s="263"/>
      <c r="L69" s="263"/>
      <c r="M69" s="263"/>
      <c r="N69" s="263"/>
      <c r="O69" s="263"/>
      <c r="P69" s="263"/>
      <c r="Q69" s="263"/>
      <c r="R69" s="263"/>
      <c r="S69" s="263"/>
      <c r="T69" s="263"/>
      <c r="U69" s="263"/>
      <c r="V69" s="263"/>
      <c r="W69" s="263"/>
      <c r="X69" s="263"/>
      <c r="Y69" s="263"/>
      <c r="Z69" s="263"/>
      <c r="AA69" s="263"/>
      <c r="AB69" s="263"/>
      <c r="AC69" s="263"/>
      <c r="AD69" s="263"/>
      <c r="AE69" s="263"/>
      <c r="AF69" s="263"/>
      <c r="AG69" s="263"/>
      <c r="AH69" s="263"/>
      <c r="AI69" s="263"/>
      <c r="AJ69" s="263"/>
      <c r="AK69" s="263"/>
      <c r="AL69" s="263"/>
      <c r="AM69" s="263"/>
      <c r="AN69" s="263"/>
      <c r="AO69" s="263"/>
      <c r="AP69" s="263"/>
      <c r="AQ69" s="263"/>
      <c r="AR69" s="263"/>
      <c r="AS69" s="263"/>
      <c r="AT69" s="263"/>
      <c r="AU69" s="263"/>
      <c r="AV69" s="263"/>
      <c r="AW69" s="263"/>
      <c r="AX69" s="263"/>
      <c r="AY69" s="263"/>
      <c r="AZ69" s="263"/>
      <c r="BA69" s="263"/>
      <c r="BB69" s="263"/>
      <c r="BC69" s="263"/>
      <c r="BD69" s="263"/>
      <c r="BE69" s="263"/>
      <c r="BF69" s="263"/>
      <c r="BG69" s="263"/>
      <c r="BH69" s="263"/>
      <c r="BI69" s="263"/>
      <c r="BJ69" s="263"/>
      <c r="BK69" s="263"/>
      <c r="BL69" s="263"/>
      <c r="BM69" s="263"/>
      <c r="BN69" s="263"/>
      <c r="BO69" s="263"/>
      <c r="BP69" s="263"/>
      <c r="BQ69" s="263"/>
      <c r="BR69" s="263"/>
      <c r="BS69" s="263"/>
      <c r="BT69" s="263"/>
      <c r="BU69" s="263"/>
      <c r="BV69" s="263"/>
      <c r="BW69" s="263"/>
      <c r="BX69" s="263"/>
      <c r="BY69" s="263"/>
      <c r="BZ69" s="263"/>
      <c r="CA69" s="263"/>
      <c r="CB69" s="263"/>
      <c r="CC69" s="263"/>
      <c r="CD69" s="263"/>
      <c r="CE69" s="263"/>
      <c r="CF69" s="263"/>
      <c r="CG69" s="263"/>
      <c r="CH69" s="263"/>
      <c r="CI69" s="263"/>
      <c r="CJ69" s="263"/>
      <c r="CK69" s="263"/>
      <c r="CL69" s="263"/>
      <c r="CM69" s="263"/>
      <c r="CN69" s="263"/>
      <c r="CO69" s="263"/>
      <c r="CP69" s="263"/>
      <c r="CQ69" s="263"/>
      <c r="CR69" s="263"/>
      <c r="CS69" s="263"/>
      <c r="CT69" s="263"/>
      <c r="CU69" s="263"/>
      <c r="CV69" s="263"/>
      <c r="CW69" s="263"/>
      <c r="CX69" s="263"/>
      <c r="CY69" s="263"/>
      <c r="CZ69" s="263"/>
      <c r="DA69" s="263"/>
      <c r="DB69" s="263"/>
      <c r="DC69" s="263"/>
      <c r="DD69" s="263"/>
      <c r="DE69" s="263"/>
      <c r="DF69" s="263"/>
      <c r="DG69" s="263"/>
      <c r="DH69" s="263"/>
      <c r="DI69" s="263"/>
      <c r="DJ69" s="263"/>
      <c r="DK69" s="263"/>
      <c r="DL69" s="263"/>
      <c r="DM69" s="263"/>
      <c r="DN69" s="263"/>
      <c r="DO69" s="263"/>
      <c r="DP69" s="263"/>
      <c r="DQ69" s="263"/>
      <c r="DR69" s="263"/>
      <c r="DS69" s="263"/>
      <c r="DT69" s="263"/>
      <c r="DU69" s="263"/>
    </row>
    <row r="70" spans="1:125" x14ac:dyDescent="0.25">
      <c r="A70" s="263"/>
      <c r="B70" s="263"/>
      <c r="C70" s="263"/>
      <c r="D70" s="263"/>
      <c r="E70" s="263"/>
      <c r="F70" s="263"/>
      <c r="G70" s="263"/>
      <c r="H70" s="263"/>
      <c r="I70" s="263"/>
      <c r="J70" s="263"/>
      <c r="K70" s="263"/>
      <c r="L70" s="263"/>
      <c r="M70" s="263"/>
      <c r="N70" s="263"/>
      <c r="O70" s="263"/>
      <c r="P70" s="263"/>
      <c r="Q70" s="263"/>
      <c r="R70" s="263"/>
      <c r="S70" s="263"/>
      <c r="T70" s="263"/>
      <c r="U70" s="263"/>
      <c r="V70" s="263"/>
      <c r="W70" s="263"/>
      <c r="X70" s="263"/>
      <c r="Y70" s="263"/>
      <c r="Z70" s="263"/>
      <c r="AA70" s="263"/>
      <c r="AB70" s="263"/>
      <c r="AC70" s="263"/>
      <c r="AD70" s="263"/>
      <c r="AE70" s="263"/>
      <c r="AF70" s="263"/>
      <c r="AG70" s="263"/>
      <c r="AH70" s="263"/>
      <c r="AI70" s="263"/>
      <c r="AJ70" s="263"/>
      <c r="AK70" s="263"/>
      <c r="AL70" s="263"/>
      <c r="AM70" s="263"/>
      <c r="AN70" s="263"/>
      <c r="AO70" s="263"/>
      <c r="AP70" s="263"/>
      <c r="AQ70" s="263"/>
      <c r="AR70" s="263"/>
      <c r="AS70" s="263"/>
      <c r="AT70" s="263"/>
      <c r="AU70" s="263"/>
      <c r="AV70" s="263"/>
      <c r="AW70" s="263"/>
      <c r="AX70" s="263"/>
      <c r="AY70" s="263"/>
      <c r="AZ70" s="263"/>
      <c r="BA70" s="263"/>
      <c r="BB70" s="263"/>
      <c r="BC70" s="263"/>
      <c r="BD70" s="263"/>
      <c r="BE70" s="263"/>
      <c r="BF70" s="263"/>
      <c r="BG70" s="263"/>
      <c r="BH70" s="263"/>
      <c r="BI70" s="263"/>
      <c r="BJ70" s="263"/>
      <c r="BK70" s="263"/>
      <c r="BL70" s="263"/>
      <c r="BM70" s="263"/>
      <c r="BN70" s="263"/>
      <c r="BO70" s="263"/>
      <c r="BP70" s="263"/>
      <c r="BQ70" s="263"/>
      <c r="BR70" s="263"/>
      <c r="BS70" s="263"/>
      <c r="BT70" s="263"/>
      <c r="BU70" s="263"/>
      <c r="BV70" s="263"/>
      <c r="BW70" s="263"/>
      <c r="BX70" s="263"/>
      <c r="BY70" s="263"/>
      <c r="BZ70" s="263"/>
      <c r="CA70" s="263"/>
      <c r="CB70" s="263"/>
      <c r="CC70" s="263"/>
      <c r="CD70" s="263"/>
      <c r="CE70" s="263"/>
      <c r="CF70" s="263"/>
      <c r="CG70" s="263"/>
      <c r="CH70" s="263"/>
      <c r="CI70" s="263"/>
      <c r="CJ70" s="263"/>
      <c r="CK70" s="263"/>
      <c r="CL70" s="263"/>
      <c r="CM70" s="263"/>
      <c r="CN70" s="263"/>
      <c r="CO70" s="263"/>
      <c r="CP70" s="263"/>
      <c r="CQ70" s="263"/>
      <c r="CR70" s="263"/>
      <c r="CS70" s="263"/>
      <c r="CT70" s="263"/>
      <c r="CU70" s="263"/>
      <c r="CV70" s="263"/>
      <c r="CW70" s="263"/>
      <c r="CX70" s="263"/>
      <c r="CY70" s="263"/>
      <c r="CZ70" s="263"/>
      <c r="DA70" s="263"/>
      <c r="DB70" s="263"/>
      <c r="DC70" s="263"/>
      <c r="DD70" s="263"/>
      <c r="DE70" s="263"/>
      <c r="DF70" s="263"/>
      <c r="DG70" s="263"/>
      <c r="DH70" s="263"/>
      <c r="DI70" s="263"/>
      <c r="DJ70" s="263"/>
      <c r="DK70" s="263"/>
      <c r="DL70" s="263"/>
      <c r="DM70" s="263"/>
      <c r="DN70" s="263"/>
      <c r="DO70" s="263"/>
      <c r="DP70" s="263"/>
      <c r="DQ70" s="263"/>
      <c r="DR70" s="263"/>
      <c r="DS70" s="263"/>
      <c r="DT70" s="263"/>
      <c r="DU70" s="263"/>
    </row>
    <row r="71" spans="1:125" x14ac:dyDescent="0.25">
      <c r="A71" s="263"/>
      <c r="B71" s="263"/>
      <c r="C71" s="263"/>
      <c r="D71" s="263"/>
      <c r="E71" s="263"/>
      <c r="F71" s="263"/>
      <c r="G71" s="263"/>
      <c r="H71" s="263"/>
      <c r="I71" s="263"/>
      <c r="J71" s="263"/>
      <c r="K71" s="263"/>
      <c r="L71" s="263"/>
      <c r="M71" s="263"/>
      <c r="N71" s="263"/>
      <c r="O71" s="263"/>
      <c r="P71" s="263"/>
      <c r="Q71" s="263"/>
      <c r="R71" s="263"/>
      <c r="S71" s="263"/>
      <c r="T71" s="263"/>
      <c r="U71" s="263"/>
      <c r="V71" s="263"/>
      <c r="W71" s="263"/>
      <c r="X71" s="263"/>
      <c r="Y71" s="263"/>
      <c r="Z71" s="263"/>
      <c r="AA71" s="263"/>
      <c r="AB71" s="263"/>
      <c r="AC71" s="263"/>
      <c r="AD71" s="263"/>
      <c r="AE71" s="263"/>
      <c r="AF71" s="263"/>
      <c r="AG71" s="263"/>
      <c r="AH71" s="263"/>
      <c r="AI71" s="263"/>
      <c r="AJ71" s="263"/>
      <c r="AK71" s="263"/>
      <c r="AL71" s="263"/>
      <c r="AM71" s="263"/>
      <c r="AN71" s="263"/>
      <c r="AO71" s="263"/>
      <c r="AP71" s="263"/>
      <c r="AQ71" s="263"/>
      <c r="AR71" s="263"/>
      <c r="AS71" s="263"/>
      <c r="AT71" s="263"/>
      <c r="AU71" s="263"/>
      <c r="AV71" s="263"/>
      <c r="AW71" s="263"/>
      <c r="AX71" s="263"/>
      <c r="AY71" s="263"/>
      <c r="AZ71" s="263"/>
      <c r="BA71" s="263"/>
      <c r="BB71" s="263"/>
      <c r="BC71" s="263"/>
      <c r="BD71" s="263"/>
      <c r="BE71" s="263"/>
      <c r="BF71" s="263"/>
      <c r="BG71" s="263"/>
      <c r="BH71" s="263"/>
      <c r="BI71" s="263"/>
      <c r="BJ71" s="263"/>
      <c r="BK71" s="263"/>
      <c r="BL71" s="263"/>
      <c r="BM71" s="263"/>
      <c r="BN71" s="263"/>
      <c r="BO71" s="263"/>
      <c r="BP71" s="263"/>
      <c r="BQ71" s="263"/>
      <c r="BR71" s="263"/>
      <c r="BS71" s="263"/>
      <c r="BT71" s="263"/>
      <c r="BU71" s="263"/>
      <c r="BV71" s="263"/>
      <c r="BW71" s="263"/>
      <c r="BX71" s="263"/>
      <c r="BY71" s="263"/>
      <c r="BZ71" s="263"/>
      <c r="CA71" s="263"/>
      <c r="CB71" s="263"/>
      <c r="CC71" s="263"/>
      <c r="CD71" s="263"/>
      <c r="CE71" s="263"/>
      <c r="CF71" s="263"/>
      <c r="CG71" s="263"/>
      <c r="CH71" s="263"/>
      <c r="CI71" s="263"/>
      <c r="CJ71" s="263"/>
      <c r="CK71" s="263"/>
      <c r="CL71" s="263"/>
      <c r="CM71" s="263"/>
      <c r="CN71" s="263"/>
      <c r="CO71" s="263"/>
      <c r="CP71" s="263"/>
      <c r="CQ71" s="263"/>
      <c r="CR71" s="263"/>
      <c r="CS71" s="263"/>
      <c r="CT71" s="263"/>
      <c r="CU71" s="263"/>
      <c r="CV71" s="263"/>
      <c r="CW71" s="263"/>
      <c r="CX71" s="263"/>
      <c r="CY71" s="263"/>
      <c r="CZ71" s="263"/>
      <c r="DA71" s="263"/>
      <c r="DB71" s="263"/>
      <c r="DC71" s="263"/>
      <c r="DD71" s="263"/>
      <c r="DE71" s="263"/>
      <c r="DF71" s="263"/>
      <c r="DG71" s="263"/>
      <c r="DH71" s="263"/>
      <c r="DI71" s="263"/>
      <c r="DJ71" s="263"/>
      <c r="DK71" s="263"/>
      <c r="DL71" s="263"/>
      <c r="DM71" s="263"/>
      <c r="DN71" s="263"/>
      <c r="DO71" s="263"/>
      <c r="DP71" s="263"/>
      <c r="DQ71" s="263"/>
      <c r="DR71" s="263"/>
      <c r="DS71" s="263"/>
      <c r="DT71" s="263"/>
      <c r="DU71" s="263"/>
    </row>
    <row r="72" spans="1:125" x14ac:dyDescent="0.25">
      <c r="A72" s="263"/>
      <c r="B72" s="263"/>
      <c r="C72" s="263"/>
      <c r="D72" s="263"/>
      <c r="E72" s="263"/>
      <c r="F72" s="263"/>
      <c r="G72" s="263"/>
      <c r="H72" s="263"/>
      <c r="I72" s="263"/>
      <c r="J72" s="263"/>
      <c r="K72" s="263"/>
      <c r="L72" s="263"/>
      <c r="M72" s="263"/>
      <c r="N72" s="263"/>
      <c r="O72" s="263"/>
      <c r="P72" s="263"/>
      <c r="Q72" s="263"/>
      <c r="R72" s="263"/>
      <c r="S72" s="263"/>
      <c r="T72" s="263"/>
      <c r="U72" s="263"/>
      <c r="V72" s="263"/>
      <c r="W72" s="263"/>
      <c r="X72" s="263"/>
      <c r="Y72" s="263"/>
      <c r="Z72" s="263"/>
      <c r="AA72" s="263"/>
      <c r="AB72" s="263"/>
      <c r="AC72" s="263"/>
      <c r="AD72" s="263"/>
      <c r="AE72" s="263"/>
      <c r="AF72" s="263"/>
      <c r="AG72" s="263"/>
      <c r="AH72" s="263"/>
      <c r="AI72" s="263"/>
      <c r="AJ72" s="263"/>
      <c r="AK72" s="263"/>
      <c r="AL72" s="263"/>
      <c r="AM72" s="263"/>
      <c r="AN72" s="263"/>
      <c r="AO72" s="263"/>
      <c r="AP72" s="263"/>
      <c r="AQ72" s="263"/>
      <c r="AR72" s="263"/>
      <c r="AS72" s="263"/>
      <c r="AT72" s="263"/>
      <c r="AU72" s="263"/>
      <c r="AV72" s="263"/>
      <c r="AW72" s="263"/>
      <c r="AX72" s="263"/>
      <c r="AY72" s="263"/>
      <c r="AZ72" s="263"/>
      <c r="BA72" s="263"/>
      <c r="BB72" s="263"/>
      <c r="BC72" s="263"/>
      <c r="BD72" s="263"/>
      <c r="BE72" s="263"/>
      <c r="BF72" s="263"/>
      <c r="BG72" s="263"/>
      <c r="BH72" s="263"/>
      <c r="BI72" s="263"/>
      <c r="BJ72" s="263"/>
      <c r="BK72" s="263"/>
      <c r="BL72" s="263"/>
      <c r="BM72" s="263"/>
      <c r="BN72" s="263"/>
      <c r="BO72" s="263"/>
      <c r="BP72" s="263"/>
      <c r="BQ72" s="263"/>
      <c r="BR72" s="263"/>
      <c r="BS72" s="263"/>
      <c r="BT72" s="263"/>
      <c r="BU72" s="263"/>
      <c r="BV72" s="263"/>
      <c r="BW72" s="263"/>
      <c r="BX72" s="263"/>
      <c r="BY72" s="263"/>
      <c r="BZ72" s="263"/>
      <c r="CA72" s="263"/>
      <c r="CB72" s="263"/>
      <c r="CC72" s="263"/>
      <c r="CD72" s="263"/>
      <c r="CE72" s="263"/>
      <c r="CF72" s="263"/>
      <c r="CG72" s="263"/>
      <c r="CH72" s="263"/>
      <c r="CI72" s="263"/>
      <c r="CJ72" s="263"/>
      <c r="CK72" s="263"/>
      <c r="CL72" s="263"/>
      <c r="CM72" s="263"/>
      <c r="CN72" s="263"/>
      <c r="CO72" s="263"/>
      <c r="CP72" s="263"/>
      <c r="CQ72" s="263"/>
      <c r="CR72" s="263"/>
      <c r="CS72" s="263"/>
      <c r="CT72" s="263"/>
      <c r="CU72" s="263"/>
      <c r="CV72" s="263"/>
      <c r="CW72" s="263"/>
      <c r="CX72" s="263"/>
      <c r="CY72" s="263"/>
      <c r="CZ72" s="263"/>
      <c r="DA72" s="263"/>
      <c r="DB72" s="263"/>
      <c r="DC72" s="263"/>
      <c r="DD72" s="263"/>
      <c r="DE72" s="263"/>
      <c r="DF72" s="263"/>
      <c r="DG72" s="263"/>
      <c r="DH72" s="263"/>
      <c r="DI72" s="263"/>
      <c r="DJ72" s="263"/>
      <c r="DK72" s="263"/>
      <c r="DL72" s="263"/>
      <c r="DM72" s="263"/>
      <c r="DN72" s="263"/>
      <c r="DO72" s="263"/>
      <c r="DP72" s="263"/>
      <c r="DQ72" s="263"/>
      <c r="DR72" s="263"/>
      <c r="DS72" s="263"/>
      <c r="DT72" s="263"/>
      <c r="DU72" s="263"/>
    </row>
    <row r="73" spans="1:125" x14ac:dyDescent="0.25">
      <c r="A73" s="263"/>
      <c r="B73" s="263"/>
      <c r="C73" s="263"/>
      <c r="D73" s="263"/>
      <c r="E73" s="263"/>
      <c r="F73" s="263"/>
      <c r="G73" s="263"/>
      <c r="H73" s="263"/>
      <c r="I73" s="263"/>
      <c r="J73" s="263"/>
      <c r="K73" s="263"/>
      <c r="L73" s="263"/>
      <c r="M73" s="263"/>
      <c r="N73" s="263"/>
      <c r="O73" s="263"/>
      <c r="P73" s="263"/>
      <c r="Q73" s="263"/>
      <c r="R73" s="263"/>
      <c r="S73" s="263"/>
      <c r="T73" s="263"/>
      <c r="U73" s="263"/>
      <c r="V73" s="263"/>
      <c r="W73" s="263"/>
      <c r="X73" s="263"/>
      <c r="Y73" s="263"/>
      <c r="Z73" s="263"/>
      <c r="AA73" s="263"/>
      <c r="AB73" s="263"/>
      <c r="AC73" s="263"/>
      <c r="AD73" s="263"/>
      <c r="AE73" s="263"/>
      <c r="AF73" s="263"/>
      <c r="AG73" s="263"/>
      <c r="AH73" s="263"/>
      <c r="AI73" s="263"/>
      <c r="AJ73" s="263"/>
      <c r="AK73" s="263"/>
      <c r="AL73" s="263"/>
      <c r="AM73" s="263"/>
      <c r="AN73" s="263"/>
      <c r="AO73" s="263"/>
      <c r="AP73" s="263"/>
      <c r="AQ73" s="263"/>
      <c r="AR73" s="263"/>
      <c r="AS73" s="263"/>
      <c r="AT73" s="263"/>
      <c r="AU73" s="263"/>
      <c r="AV73" s="263"/>
      <c r="AW73" s="263"/>
      <c r="AX73" s="263"/>
      <c r="AY73" s="263"/>
      <c r="AZ73" s="263"/>
      <c r="BA73" s="263"/>
      <c r="BB73" s="263"/>
      <c r="BC73" s="263"/>
      <c r="BD73" s="263"/>
      <c r="BE73" s="263"/>
      <c r="BF73" s="263"/>
      <c r="BG73" s="263"/>
      <c r="BH73" s="263"/>
      <c r="BI73" s="263"/>
      <c r="BJ73" s="263"/>
      <c r="BK73" s="263"/>
      <c r="BL73" s="263"/>
      <c r="BM73" s="263"/>
      <c r="BN73" s="263"/>
      <c r="BO73" s="263"/>
      <c r="BP73" s="263"/>
      <c r="BQ73" s="263"/>
      <c r="BR73" s="263"/>
      <c r="BS73" s="263"/>
      <c r="BT73" s="263"/>
      <c r="BU73" s="263"/>
      <c r="BV73" s="263"/>
      <c r="BW73" s="263"/>
      <c r="BX73" s="263"/>
      <c r="BY73" s="263"/>
      <c r="BZ73" s="263"/>
      <c r="CA73" s="263"/>
      <c r="CB73" s="263"/>
      <c r="CC73" s="263"/>
      <c r="CD73" s="263"/>
      <c r="CE73" s="263"/>
      <c r="CF73" s="263"/>
      <c r="CG73" s="263"/>
      <c r="CH73" s="263"/>
      <c r="CI73" s="263"/>
      <c r="CJ73" s="263"/>
      <c r="CK73" s="263"/>
      <c r="CL73" s="263"/>
      <c r="CM73" s="263"/>
      <c r="CN73" s="263"/>
      <c r="CO73" s="263"/>
      <c r="CP73" s="263"/>
      <c r="CQ73" s="263"/>
      <c r="CR73" s="263"/>
      <c r="CS73" s="263"/>
      <c r="CT73" s="263"/>
      <c r="CU73" s="263"/>
      <c r="CV73" s="263"/>
      <c r="CW73" s="263"/>
      <c r="CX73" s="263"/>
      <c r="CY73" s="263"/>
      <c r="CZ73" s="263"/>
      <c r="DA73" s="263"/>
      <c r="DB73" s="263"/>
      <c r="DC73" s="263"/>
      <c r="DD73" s="263"/>
      <c r="DE73" s="263"/>
      <c r="DF73" s="263"/>
      <c r="DG73" s="263"/>
      <c r="DH73" s="263"/>
      <c r="DI73" s="263"/>
      <c r="DJ73" s="263"/>
      <c r="DK73" s="263"/>
      <c r="DL73" s="263"/>
      <c r="DM73" s="263"/>
      <c r="DN73" s="263"/>
      <c r="DO73" s="263"/>
      <c r="DP73" s="263"/>
      <c r="DQ73" s="263"/>
      <c r="DR73" s="263"/>
      <c r="DS73" s="263"/>
      <c r="DT73" s="263"/>
      <c r="DU73" s="263"/>
    </row>
    <row r="74" spans="1:125" x14ac:dyDescent="0.25">
      <c r="A74" s="263"/>
      <c r="B74" s="263"/>
      <c r="C74" s="263"/>
      <c r="D74" s="263"/>
      <c r="E74" s="263"/>
      <c r="F74" s="263"/>
      <c r="G74" s="263"/>
      <c r="H74" s="263"/>
      <c r="I74" s="263"/>
      <c r="J74" s="263"/>
      <c r="K74" s="263"/>
      <c r="L74" s="263"/>
      <c r="M74" s="263"/>
      <c r="N74" s="263"/>
      <c r="O74" s="263"/>
      <c r="P74" s="263"/>
      <c r="Q74" s="263"/>
      <c r="R74" s="263"/>
      <c r="S74" s="263"/>
      <c r="T74" s="263"/>
      <c r="U74" s="263"/>
      <c r="V74" s="263"/>
      <c r="W74" s="263"/>
      <c r="X74" s="263"/>
      <c r="Y74" s="263"/>
      <c r="Z74" s="263"/>
      <c r="AA74" s="263"/>
      <c r="AB74" s="263"/>
      <c r="AC74" s="263"/>
      <c r="AD74" s="263"/>
      <c r="AE74" s="263"/>
      <c r="AF74" s="263"/>
      <c r="AG74" s="263"/>
      <c r="AH74" s="263"/>
      <c r="AI74" s="263"/>
      <c r="AJ74" s="263"/>
      <c r="AK74" s="263"/>
      <c r="AL74" s="263"/>
      <c r="AM74" s="263"/>
      <c r="AN74" s="263"/>
      <c r="AO74" s="263"/>
      <c r="AP74" s="263"/>
      <c r="AQ74" s="263"/>
      <c r="AR74" s="263"/>
      <c r="AS74" s="263"/>
      <c r="AT74" s="263"/>
      <c r="AU74" s="263"/>
      <c r="AV74" s="263"/>
      <c r="AW74" s="263"/>
      <c r="AX74" s="263"/>
      <c r="AY74" s="263"/>
      <c r="AZ74" s="263"/>
      <c r="BA74" s="263"/>
      <c r="BB74" s="263"/>
      <c r="BC74" s="263"/>
      <c r="BD74" s="263"/>
      <c r="BE74" s="263"/>
      <c r="BF74" s="263"/>
      <c r="BG74" s="263"/>
      <c r="BH74" s="263"/>
      <c r="BI74" s="263"/>
      <c r="BJ74" s="263"/>
      <c r="BK74" s="263"/>
      <c r="BL74" s="263"/>
      <c r="BM74" s="263"/>
      <c r="BN74" s="263"/>
      <c r="BO74" s="263"/>
      <c r="BP74" s="263"/>
      <c r="BQ74" s="263"/>
      <c r="BR74" s="263"/>
      <c r="BS74" s="263"/>
      <c r="BT74" s="263"/>
      <c r="BU74" s="263"/>
      <c r="BV74" s="263"/>
      <c r="BW74" s="263"/>
      <c r="BX74" s="263"/>
      <c r="BY74" s="263"/>
      <c r="BZ74" s="263"/>
      <c r="CA74" s="263"/>
      <c r="CB74" s="263"/>
      <c r="CC74" s="263"/>
      <c r="CD74" s="263"/>
      <c r="CE74" s="263"/>
      <c r="CF74" s="263"/>
      <c r="CG74" s="263"/>
      <c r="CH74" s="263"/>
      <c r="CI74" s="263"/>
      <c r="CJ74" s="263"/>
      <c r="CK74" s="263"/>
      <c r="CL74" s="263"/>
      <c r="CM74" s="263"/>
      <c r="CN74" s="263"/>
      <c r="CO74" s="263"/>
      <c r="CP74" s="263"/>
      <c r="CQ74" s="263"/>
      <c r="CR74" s="263"/>
      <c r="CS74" s="263"/>
      <c r="CT74" s="263"/>
      <c r="CU74" s="263"/>
      <c r="CV74" s="263"/>
      <c r="CW74" s="263"/>
      <c r="CX74" s="263"/>
      <c r="CY74" s="263"/>
      <c r="CZ74" s="263"/>
      <c r="DA74" s="263"/>
      <c r="DB74" s="263"/>
      <c r="DC74" s="263"/>
      <c r="DD74" s="263"/>
      <c r="DE74" s="263"/>
      <c r="DF74" s="263"/>
      <c r="DG74" s="263"/>
      <c r="DH74" s="263"/>
      <c r="DI74" s="263"/>
      <c r="DJ74" s="263"/>
      <c r="DK74" s="263"/>
      <c r="DL74" s="263"/>
      <c r="DM74" s="263"/>
      <c r="DN74" s="263"/>
      <c r="DO74" s="263"/>
      <c r="DP74" s="263"/>
      <c r="DQ74" s="263"/>
      <c r="DR74" s="263"/>
      <c r="DS74" s="263"/>
      <c r="DT74" s="263"/>
      <c r="DU74" s="263"/>
    </row>
    <row r="75" spans="1:125" x14ac:dyDescent="0.25">
      <c r="A75" s="263"/>
      <c r="B75" s="263"/>
      <c r="C75" s="263"/>
      <c r="D75" s="263"/>
      <c r="E75" s="263"/>
      <c r="F75" s="263"/>
      <c r="G75" s="263"/>
      <c r="H75" s="263"/>
      <c r="I75" s="263"/>
      <c r="J75" s="263"/>
      <c r="K75" s="263"/>
      <c r="L75" s="263"/>
      <c r="M75" s="263"/>
      <c r="N75" s="263"/>
      <c r="O75" s="263"/>
      <c r="P75" s="263"/>
      <c r="Q75" s="263"/>
      <c r="R75" s="263"/>
      <c r="S75" s="263"/>
      <c r="T75" s="263"/>
      <c r="U75" s="263"/>
      <c r="V75" s="263"/>
      <c r="W75" s="263"/>
      <c r="X75" s="263"/>
      <c r="Y75" s="263"/>
      <c r="Z75" s="263"/>
      <c r="AA75" s="263"/>
      <c r="AB75" s="263"/>
      <c r="AC75" s="263"/>
      <c r="AD75" s="263"/>
      <c r="AE75" s="263"/>
      <c r="AF75" s="263"/>
      <c r="AG75" s="263"/>
      <c r="AH75" s="263"/>
      <c r="AI75" s="263"/>
      <c r="AJ75" s="263"/>
      <c r="AK75" s="263"/>
      <c r="AL75" s="263"/>
      <c r="AM75" s="263"/>
      <c r="AN75" s="263"/>
      <c r="AO75" s="263"/>
      <c r="AP75" s="263"/>
      <c r="AQ75" s="263"/>
      <c r="AR75" s="263"/>
      <c r="AS75" s="263"/>
      <c r="AT75" s="263"/>
      <c r="AU75" s="263"/>
      <c r="AV75" s="263"/>
      <c r="AW75" s="263"/>
      <c r="AX75" s="263"/>
      <c r="AY75" s="263"/>
      <c r="AZ75" s="263"/>
      <c r="BA75" s="263"/>
      <c r="BB75" s="263"/>
      <c r="BC75" s="263"/>
      <c r="BD75" s="263"/>
      <c r="BE75" s="263"/>
      <c r="BF75" s="263"/>
      <c r="BG75" s="263"/>
      <c r="BH75" s="263"/>
      <c r="BI75" s="263"/>
      <c r="BJ75" s="263"/>
      <c r="BK75" s="263"/>
      <c r="BL75" s="263"/>
      <c r="BM75" s="263"/>
      <c r="BN75" s="263"/>
      <c r="BO75" s="263"/>
      <c r="BP75" s="263"/>
      <c r="BQ75" s="263"/>
      <c r="BR75" s="263"/>
      <c r="BS75" s="263"/>
      <c r="BT75" s="263"/>
      <c r="BU75" s="263"/>
      <c r="BV75" s="263"/>
      <c r="BW75" s="263"/>
      <c r="BX75" s="263"/>
      <c r="BY75" s="263"/>
      <c r="BZ75" s="263"/>
      <c r="CA75" s="263"/>
      <c r="CB75" s="263"/>
      <c r="CC75" s="263"/>
      <c r="CD75" s="263"/>
      <c r="CE75" s="263"/>
      <c r="CF75" s="263"/>
      <c r="CG75" s="263"/>
      <c r="CH75" s="263"/>
      <c r="CI75" s="263"/>
      <c r="CJ75" s="263"/>
      <c r="CK75" s="263"/>
      <c r="CL75" s="263"/>
      <c r="CM75" s="263"/>
      <c r="CN75" s="263"/>
      <c r="CO75" s="263"/>
      <c r="CP75" s="263"/>
      <c r="CQ75" s="263"/>
      <c r="CR75" s="263"/>
      <c r="CS75" s="263"/>
      <c r="CT75" s="263"/>
      <c r="CU75" s="263"/>
      <c r="CV75" s="263"/>
      <c r="CW75" s="263"/>
      <c r="CX75" s="263"/>
      <c r="CY75" s="263"/>
      <c r="CZ75" s="263"/>
      <c r="DA75" s="263"/>
      <c r="DB75" s="263"/>
      <c r="DC75" s="263"/>
      <c r="DD75" s="263"/>
      <c r="DE75" s="263"/>
      <c r="DF75" s="263"/>
      <c r="DG75" s="263"/>
      <c r="DH75" s="263"/>
      <c r="DI75" s="263"/>
      <c r="DJ75" s="263"/>
      <c r="DK75" s="263"/>
      <c r="DL75" s="263"/>
      <c r="DM75" s="263"/>
      <c r="DN75" s="263"/>
      <c r="DO75" s="263"/>
      <c r="DP75" s="263"/>
      <c r="DQ75" s="263"/>
      <c r="DR75" s="263"/>
      <c r="DS75" s="263"/>
      <c r="DT75" s="263"/>
      <c r="DU75" s="263"/>
    </row>
    <row r="76" spans="1:125" x14ac:dyDescent="0.25">
      <c r="A76" s="263"/>
      <c r="B76" s="263"/>
      <c r="C76" s="263"/>
      <c r="D76" s="263"/>
      <c r="E76" s="263"/>
      <c r="F76" s="263"/>
      <c r="G76" s="263"/>
      <c r="H76" s="263"/>
      <c r="I76" s="263"/>
      <c r="J76" s="263"/>
      <c r="K76" s="263"/>
      <c r="L76" s="263"/>
      <c r="M76" s="263"/>
      <c r="N76" s="263"/>
      <c r="O76" s="263"/>
      <c r="P76" s="263"/>
      <c r="Q76" s="263"/>
      <c r="R76" s="263"/>
      <c r="S76" s="263"/>
      <c r="T76" s="263"/>
      <c r="U76" s="263"/>
      <c r="V76" s="263"/>
      <c r="W76" s="263"/>
      <c r="X76" s="263"/>
      <c r="Y76" s="263"/>
      <c r="Z76" s="263"/>
      <c r="AA76" s="263"/>
      <c r="AB76" s="263"/>
      <c r="AC76" s="263"/>
      <c r="AD76" s="263"/>
      <c r="AE76" s="263"/>
      <c r="AF76" s="263"/>
      <c r="AG76" s="263"/>
      <c r="AH76" s="263"/>
      <c r="AI76" s="263"/>
      <c r="AJ76" s="263"/>
      <c r="AK76" s="263"/>
      <c r="AL76" s="263"/>
      <c r="AM76" s="263"/>
      <c r="AN76" s="263"/>
      <c r="AO76" s="263"/>
      <c r="AP76" s="263"/>
      <c r="AQ76" s="263"/>
      <c r="AR76" s="263"/>
      <c r="AS76" s="263"/>
      <c r="AT76" s="263"/>
      <c r="AU76" s="263"/>
      <c r="AV76" s="263"/>
      <c r="AW76" s="263"/>
      <c r="AX76" s="263"/>
      <c r="AY76" s="263"/>
      <c r="AZ76" s="263"/>
      <c r="BA76" s="263"/>
      <c r="BB76" s="263"/>
      <c r="BC76" s="263"/>
      <c r="BD76" s="263"/>
      <c r="BE76" s="263"/>
      <c r="BF76" s="263"/>
      <c r="BG76" s="263"/>
      <c r="BH76" s="263"/>
      <c r="BI76" s="263"/>
      <c r="BJ76" s="263"/>
      <c r="BK76" s="263"/>
      <c r="BL76" s="263"/>
      <c r="BM76" s="263"/>
      <c r="BN76" s="263"/>
      <c r="BO76" s="263"/>
      <c r="BP76" s="263"/>
      <c r="BQ76" s="263"/>
      <c r="BR76" s="263"/>
      <c r="BS76" s="263"/>
      <c r="BT76" s="263"/>
      <c r="BU76" s="263"/>
      <c r="BV76" s="263"/>
      <c r="BW76" s="263"/>
      <c r="BX76" s="263"/>
      <c r="BY76" s="263"/>
      <c r="BZ76" s="263"/>
      <c r="CA76" s="263"/>
      <c r="CB76" s="263"/>
      <c r="CC76" s="263"/>
      <c r="CD76" s="263"/>
      <c r="CE76" s="263"/>
      <c r="CF76" s="263"/>
      <c r="CG76" s="263"/>
      <c r="CH76" s="263"/>
      <c r="CI76" s="263"/>
      <c r="CJ76" s="263"/>
      <c r="CK76" s="263"/>
      <c r="CL76" s="263"/>
      <c r="CM76" s="263"/>
      <c r="CN76" s="263"/>
      <c r="CO76" s="263"/>
      <c r="CP76" s="263"/>
      <c r="CQ76" s="263"/>
      <c r="CR76" s="263"/>
      <c r="CS76" s="263"/>
      <c r="CT76" s="263"/>
      <c r="CU76" s="263"/>
      <c r="CV76" s="263"/>
      <c r="CW76" s="263"/>
      <c r="CX76" s="263"/>
      <c r="CY76" s="263"/>
      <c r="CZ76" s="263"/>
      <c r="DA76" s="263"/>
      <c r="DB76" s="263"/>
      <c r="DC76" s="263"/>
      <c r="DD76" s="263"/>
      <c r="DE76" s="263"/>
      <c r="DF76" s="263"/>
      <c r="DG76" s="263"/>
      <c r="DH76" s="263"/>
      <c r="DI76" s="263"/>
      <c r="DJ76" s="263"/>
      <c r="DK76" s="263"/>
      <c r="DL76" s="263"/>
      <c r="DM76" s="263"/>
      <c r="DN76" s="263"/>
      <c r="DO76" s="263"/>
      <c r="DP76" s="263"/>
      <c r="DQ76" s="263"/>
      <c r="DR76" s="263"/>
      <c r="DS76" s="263"/>
      <c r="DT76" s="263"/>
      <c r="DU76" s="263"/>
    </row>
    <row r="77" spans="1:125" x14ac:dyDescent="0.25">
      <c r="A77" s="263"/>
      <c r="B77" s="263"/>
      <c r="C77" s="263"/>
      <c r="D77" s="263"/>
      <c r="E77" s="263"/>
      <c r="F77" s="263"/>
      <c r="G77" s="263"/>
      <c r="H77" s="263"/>
      <c r="I77" s="263"/>
      <c r="J77" s="263"/>
      <c r="K77" s="263"/>
      <c r="L77" s="263"/>
      <c r="M77" s="263"/>
      <c r="N77" s="263"/>
      <c r="O77" s="263"/>
      <c r="P77" s="263"/>
      <c r="Q77" s="263"/>
      <c r="R77" s="263"/>
      <c r="S77" s="263"/>
      <c r="T77" s="263"/>
      <c r="U77" s="263"/>
      <c r="V77" s="263"/>
      <c r="W77" s="263"/>
      <c r="X77" s="263"/>
      <c r="Y77" s="263"/>
      <c r="Z77" s="263"/>
      <c r="AA77" s="263"/>
      <c r="AB77" s="263"/>
      <c r="AC77" s="263"/>
      <c r="AD77" s="263"/>
      <c r="AE77" s="263"/>
      <c r="AF77" s="263"/>
      <c r="AG77" s="263"/>
      <c r="AH77" s="263"/>
      <c r="AI77" s="263"/>
      <c r="AJ77" s="263"/>
      <c r="AK77" s="263"/>
      <c r="AL77" s="263"/>
      <c r="AM77" s="263"/>
      <c r="AN77" s="263"/>
      <c r="AO77" s="263"/>
      <c r="AP77" s="263"/>
      <c r="AQ77" s="263"/>
      <c r="AR77" s="263"/>
      <c r="AS77" s="263"/>
      <c r="AT77" s="263"/>
      <c r="AU77" s="263"/>
      <c r="AV77" s="263"/>
      <c r="AW77" s="263"/>
      <c r="AX77" s="263"/>
      <c r="AY77" s="263"/>
      <c r="AZ77" s="263"/>
      <c r="BA77" s="263"/>
      <c r="BB77" s="263"/>
      <c r="BC77" s="263"/>
      <c r="BD77" s="263"/>
      <c r="BE77" s="263"/>
      <c r="BF77" s="263"/>
      <c r="BG77" s="263"/>
      <c r="BH77" s="263"/>
      <c r="BI77" s="263"/>
      <c r="BJ77" s="263"/>
      <c r="BK77" s="263"/>
      <c r="BL77" s="263"/>
      <c r="BM77" s="263"/>
      <c r="BN77" s="263"/>
      <c r="BO77" s="263"/>
      <c r="BP77" s="263"/>
      <c r="BQ77" s="263"/>
      <c r="BR77" s="263"/>
      <c r="BS77" s="263"/>
      <c r="BT77" s="263"/>
      <c r="BU77" s="263"/>
      <c r="BV77" s="263"/>
      <c r="BW77" s="263"/>
      <c r="BX77" s="263"/>
      <c r="BY77" s="263"/>
      <c r="BZ77" s="263"/>
      <c r="CA77" s="263"/>
      <c r="CB77" s="263"/>
      <c r="CC77" s="263"/>
      <c r="CD77" s="263"/>
      <c r="CE77" s="263"/>
      <c r="CF77" s="263"/>
      <c r="CG77" s="263"/>
      <c r="CH77" s="263"/>
      <c r="CI77" s="263"/>
      <c r="CJ77" s="263"/>
      <c r="CK77" s="263"/>
      <c r="CL77" s="263"/>
      <c r="CM77" s="263"/>
      <c r="CN77" s="263"/>
      <c r="CO77" s="263"/>
      <c r="CP77" s="263"/>
      <c r="CQ77" s="263"/>
      <c r="CR77" s="263"/>
      <c r="CS77" s="263"/>
      <c r="CT77" s="263"/>
      <c r="CU77" s="263"/>
      <c r="CV77" s="263"/>
      <c r="CW77" s="263"/>
      <c r="CX77" s="263"/>
      <c r="CY77" s="263"/>
      <c r="CZ77" s="263"/>
      <c r="DA77" s="263"/>
      <c r="DB77" s="263"/>
      <c r="DC77" s="263"/>
      <c r="DD77" s="263"/>
      <c r="DE77" s="263"/>
      <c r="DF77" s="263"/>
      <c r="DG77" s="263"/>
      <c r="DH77" s="263"/>
      <c r="DI77" s="263"/>
      <c r="DJ77" s="263"/>
      <c r="DK77" s="263"/>
      <c r="DL77" s="263"/>
      <c r="DM77" s="263"/>
      <c r="DN77" s="263"/>
      <c r="DO77" s="263"/>
      <c r="DP77" s="263"/>
      <c r="DQ77" s="263"/>
      <c r="DR77" s="263"/>
      <c r="DS77" s="263"/>
      <c r="DT77" s="263"/>
      <c r="DU77" s="263"/>
    </row>
    <row r="78" spans="1:125" x14ac:dyDescent="0.25">
      <c r="A78" s="263"/>
      <c r="B78" s="263"/>
      <c r="C78" s="263"/>
      <c r="D78" s="263"/>
      <c r="E78" s="263"/>
      <c r="F78" s="263"/>
      <c r="G78" s="263"/>
      <c r="H78" s="263"/>
      <c r="I78" s="263"/>
      <c r="J78" s="263"/>
      <c r="K78" s="263"/>
      <c r="L78" s="263"/>
      <c r="M78" s="263"/>
      <c r="N78" s="263"/>
      <c r="O78" s="263"/>
      <c r="P78" s="263"/>
      <c r="Q78" s="263"/>
      <c r="R78" s="263"/>
      <c r="S78" s="263"/>
      <c r="T78" s="263"/>
      <c r="U78" s="263"/>
      <c r="V78" s="263"/>
      <c r="W78" s="263"/>
      <c r="X78" s="263"/>
      <c r="Y78" s="263"/>
      <c r="Z78" s="263"/>
      <c r="AA78" s="263"/>
      <c r="AB78" s="263"/>
      <c r="AC78" s="263"/>
      <c r="AD78" s="263"/>
      <c r="AE78" s="263"/>
      <c r="AF78" s="263"/>
      <c r="AG78" s="263"/>
      <c r="AH78" s="263"/>
      <c r="AI78" s="263"/>
      <c r="AJ78" s="263"/>
      <c r="AK78" s="263"/>
      <c r="AL78" s="263"/>
      <c r="AM78" s="263"/>
      <c r="AN78" s="263"/>
      <c r="AO78" s="263"/>
      <c r="AP78" s="263"/>
      <c r="AQ78" s="263"/>
      <c r="AR78" s="263"/>
      <c r="AS78" s="263"/>
      <c r="AT78" s="263"/>
      <c r="AU78" s="263"/>
      <c r="AV78" s="263"/>
      <c r="AW78" s="263"/>
      <c r="AX78" s="263"/>
      <c r="AY78" s="263"/>
      <c r="AZ78" s="263"/>
      <c r="BA78" s="263"/>
      <c r="BB78" s="263"/>
      <c r="BC78" s="263"/>
      <c r="BD78" s="263"/>
      <c r="BE78" s="263"/>
      <c r="BF78" s="263"/>
      <c r="BG78" s="263"/>
      <c r="BH78" s="263"/>
      <c r="BI78" s="263"/>
      <c r="BJ78" s="263"/>
      <c r="BK78" s="263"/>
      <c r="BL78" s="263"/>
      <c r="BM78" s="263"/>
      <c r="BN78" s="263"/>
      <c r="BO78" s="263"/>
      <c r="BP78" s="263"/>
      <c r="BQ78" s="263"/>
      <c r="BR78" s="263"/>
      <c r="BS78" s="263"/>
      <c r="BT78" s="263"/>
      <c r="BU78" s="263"/>
      <c r="BV78" s="263"/>
      <c r="BW78" s="263"/>
      <c r="BX78" s="263"/>
      <c r="BY78" s="263"/>
      <c r="BZ78" s="263"/>
      <c r="CA78" s="263"/>
      <c r="CB78" s="263"/>
      <c r="CC78" s="263"/>
      <c r="CD78" s="263"/>
      <c r="CE78" s="263"/>
      <c r="CF78" s="263"/>
      <c r="CG78" s="263"/>
      <c r="CH78" s="263"/>
      <c r="CI78" s="263"/>
      <c r="CJ78" s="263"/>
      <c r="CK78" s="263"/>
      <c r="CL78" s="263"/>
      <c r="CM78" s="263"/>
      <c r="CN78" s="263"/>
      <c r="CO78" s="263"/>
      <c r="CP78" s="263"/>
      <c r="CQ78" s="263"/>
      <c r="CR78" s="263"/>
      <c r="CS78" s="263"/>
      <c r="CT78" s="263"/>
      <c r="CU78" s="263"/>
      <c r="CV78" s="263"/>
      <c r="CW78" s="263"/>
      <c r="CX78" s="263"/>
      <c r="CY78" s="263"/>
      <c r="CZ78" s="263"/>
      <c r="DA78" s="263"/>
      <c r="DB78" s="263"/>
      <c r="DC78" s="263"/>
      <c r="DD78" s="263"/>
      <c r="DE78" s="263"/>
      <c r="DF78" s="263"/>
      <c r="DG78" s="263"/>
      <c r="DH78" s="263"/>
      <c r="DI78" s="263"/>
      <c r="DJ78" s="263"/>
      <c r="DK78" s="263"/>
      <c r="DL78" s="263"/>
      <c r="DM78" s="263"/>
      <c r="DN78" s="263"/>
      <c r="DO78" s="263"/>
      <c r="DP78" s="263"/>
      <c r="DQ78" s="263"/>
      <c r="DR78" s="263"/>
      <c r="DS78" s="263"/>
      <c r="DT78" s="263"/>
      <c r="DU78" s="263"/>
    </row>
    <row r="79" spans="1:125" x14ac:dyDescent="0.25">
      <c r="A79" s="263"/>
      <c r="B79" s="263"/>
      <c r="C79" s="263"/>
      <c r="D79" s="263"/>
      <c r="E79" s="263"/>
      <c r="F79" s="263"/>
      <c r="G79" s="263"/>
      <c r="H79" s="263"/>
      <c r="I79" s="263"/>
      <c r="J79" s="263"/>
      <c r="K79" s="263"/>
      <c r="L79" s="263"/>
      <c r="M79" s="263"/>
      <c r="N79" s="263"/>
      <c r="O79" s="263"/>
      <c r="P79" s="263"/>
      <c r="Q79" s="263"/>
      <c r="R79" s="263"/>
      <c r="S79" s="263"/>
      <c r="T79" s="263"/>
      <c r="U79" s="263"/>
      <c r="V79" s="263"/>
      <c r="W79" s="263"/>
      <c r="X79" s="263"/>
      <c r="Y79" s="263"/>
      <c r="Z79" s="263"/>
      <c r="AA79" s="263"/>
      <c r="AB79" s="263"/>
      <c r="AC79" s="263"/>
      <c r="AD79" s="263"/>
      <c r="AE79" s="263"/>
      <c r="AF79" s="263"/>
      <c r="AG79" s="263"/>
      <c r="AH79" s="263"/>
      <c r="AI79" s="263"/>
      <c r="AJ79" s="263"/>
      <c r="AK79" s="263"/>
      <c r="AL79" s="263"/>
      <c r="AM79" s="263"/>
      <c r="AN79" s="263"/>
      <c r="AO79" s="263"/>
      <c r="AP79" s="263"/>
      <c r="AQ79" s="263"/>
      <c r="AR79" s="263"/>
      <c r="AS79" s="263"/>
      <c r="AT79" s="263"/>
      <c r="AU79" s="263"/>
      <c r="AV79" s="263"/>
      <c r="AW79" s="263"/>
      <c r="AX79" s="263"/>
      <c r="AY79" s="263"/>
      <c r="AZ79" s="263"/>
      <c r="BA79" s="263"/>
      <c r="BB79" s="263"/>
      <c r="BC79" s="263"/>
      <c r="BD79" s="263"/>
      <c r="BE79" s="263"/>
      <c r="BF79" s="263"/>
      <c r="BG79" s="263"/>
      <c r="BH79" s="263"/>
      <c r="BI79" s="263"/>
      <c r="BJ79" s="263"/>
      <c r="BK79" s="263"/>
      <c r="BL79" s="263"/>
      <c r="BM79" s="263"/>
      <c r="BN79" s="263"/>
      <c r="BO79" s="263"/>
      <c r="BP79" s="263"/>
      <c r="BQ79" s="263"/>
      <c r="BR79" s="263"/>
      <c r="BS79" s="263"/>
      <c r="BT79" s="263"/>
      <c r="BU79" s="263"/>
      <c r="BV79" s="263"/>
      <c r="BW79" s="263"/>
      <c r="BX79" s="263"/>
      <c r="BY79" s="263"/>
      <c r="BZ79" s="263"/>
      <c r="CA79" s="263"/>
      <c r="CB79" s="263"/>
      <c r="CC79" s="263"/>
      <c r="CD79" s="263"/>
      <c r="CE79" s="263"/>
      <c r="CF79" s="263"/>
      <c r="CG79" s="263"/>
      <c r="CH79" s="263"/>
      <c r="CI79" s="263"/>
      <c r="CJ79" s="263"/>
      <c r="CK79" s="263"/>
      <c r="CL79" s="263"/>
      <c r="CM79" s="263"/>
      <c r="CN79" s="263"/>
      <c r="CO79" s="263"/>
      <c r="CP79" s="263"/>
      <c r="CQ79" s="263"/>
      <c r="CR79" s="263"/>
      <c r="CS79" s="263"/>
      <c r="CT79" s="263"/>
      <c r="CU79" s="263"/>
      <c r="CV79" s="263"/>
      <c r="CW79" s="263"/>
      <c r="CX79" s="263"/>
      <c r="CY79" s="263"/>
      <c r="CZ79" s="263"/>
      <c r="DA79" s="263"/>
      <c r="DB79" s="263"/>
      <c r="DC79" s="263"/>
      <c r="DD79" s="263"/>
      <c r="DE79" s="263"/>
      <c r="DF79" s="263"/>
      <c r="DG79" s="263"/>
      <c r="DH79" s="263"/>
      <c r="DI79" s="263"/>
      <c r="DJ79" s="263"/>
      <c r="DK79" s="263"/>
      <c r="DL79" s="263"/>
      <c r="DM79" s="263"/>
      <c r="DN79" s="263"/>
      <c r="DO79" s="263"/>
      <c r="DP79" s="263"/>
      <c r="DQ79" s="263"/>
      <c r="DR79" s="263"/>
      <c r="DS79" s="263"/>
      <c r="DT79" s="263"/>
      <c r="DU79" s="263"/>
    </row>
    <row r="80" spans="1:125" x14ac:dyDescent="0.25">
      <c r="A80" s="263"/>
      <c r="B80" s="263"/>
      <c r="C80" s="263"/>
      <c r="D80" s="263"/>
      <c r="E80" s="263"/>
      <c r="F80" s="263"/>
      <c r="G80" s="263"/>
      <c r="H80" s="263"/>
      <c r="I80" s="263"/>
      <c r="J80" s="263"/>
      <c r="K80" s="263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3"/>
      <c r="AA80" s="263"/>
      <c r="AB80" s="263"/>
      <c r="AC80" s="263"/>
      <c r="AD80" s="263"/>
      <c r="AE80" s="263"/>
      <c r="AF80" s="263"/>
      <c r="AG80" s="263"/>
      <c r="AH80" s="263"/>
      <c r="AI80" s="263"/>
      <c r="AJ80" s="263"/>
      <c r="AK80" s="263"/>
      <c r="AL80" s="263"/>
      <c r="AM80" s="263"/>
      <c r="AN80" s="263"/>
      <c r="AO80" s="263"/>
      <c r="AP80" s="263"/>
      <c r="AQ80" s="263"/>
      <c r="AR80" s="263"/>
      <c r="AS80" s="263"/>
      <c r="AT80" s="263"/>
      <c r="AU80" s="263"/>
      <c r="AV80" s="263"/>
      <c r="AW80" s="263"/>
      <c r="AX80" s="263"/>
      <c r="AY80" s="263"/>
      <c r="AZ80" s="263"/>
      <c r="BA80" s="263"/>
      <c r="BB80" s="263"/>
      <c r="BC80" s="263"/>
      <c r="BD80" s="263"/>
      <c r="BE80" s="263"/>
      <c r="BF80" s="263"/>
      <c r="BG80" s="263"/>
      <c r="BH80" s="263"/>
      <c r="BI80" s="263"/>
      <c r="BJ80" s="263"/>
      <c r="BK80" s="263"/>
      <c r="BL80" s="263"/>
      <c r="BM80" s="263"/>
      <c r="BN80" s="263"/>
      <c r="BO80" s="263"/>
      <c r="BP80" s="263"/>
      <c r="BQ80" s="263"/>
      <c r="BR80" s="263"/>
      <c r="BS80" s="263"/>
      <c r="BT80" s="263"/>
      <c r="BU80" s="263"/>
      <c r="BV80" s="263"/>
      <c r="BW80" s="263"/>
      <c r="BX80" s="263"/>
      <c r="BY80" s="263"/>
      <c r="BZ80" s="263"/>
      <c r="CA80" s="263"/>
      <c r="CB80" s="263"/>
      <c r="CC80" s="263"/>
      <c r="CD80" s="263"/>
      <c r="CE80" s="263"/>
      <c r="CF80" s="263"/>
      <c r="CG80" s="263"/>
      <c r="CH80" s="263"/>
      <c r="CI80" s="263"/>
      <c r="CJ80" s="263"/>
      <c r="CK80" s="263"/>
      <c r="CL80" s="263"/>
      <c r="CM80" s="263"/>
      <c r="CN80" s="263"/>
      <c r="CO80" s="263"/>
      <c r="CP80" s="263"/>
      <c r="CQ80" s="263"/>
      <c r="CR80" s="263"/>
      <c r="CS80" s="263"/>
      <c r="CT80" s="263"/>
      <c r="CU80" s="263"/>
      <c r="CV80" s="263"/>
      <c r="CW80" s="263"/>
      <c r="CX80" s="263"/>
      <c r="CY80" s="263"/>
      <c r="CZ80" s="263"/>
      <c r="DA80" s="263"/>
      <c r="DB80" s="263"/>
      <c r="DC80" s="263"/>
      <c r="DD80" s="263"/>
      <c r="DE80" s="263"/>
      <c r="DF80" s="263"/>
      <c r="DG80" s="263"/>
      <c r="DH80" s="263"/>
      <c r="DI80" s="263"/>
      <c r="DJ80" s="263"/>
      <c r="DK80" s="263"/>
      <c r="DL80" s="263"/>
      <c r="DM80" s="263"/>
      <c r="DN80" s="263"/>
      <c r="DO80" s="263"/>
      <c r="DP80" s="263"/>
      <c r="DQ80" s="263"/>
      <c r="DR80" s="263"/>
      <c r="DS80" s="263"/>
      <c r="DT80" s="263"/>
      <c r="DU80" s="263"/>
    </row>
    <row r="81" spans="1:125" x14ac:dyDescent="0.25">
      <c r="A81" s="263"/>
      <c r="B81" s="263"/>
      <c r="C81" s="263"/>
      <c r="D81" s="263"/>
      <c r="E81" s="263"/>
      <c r="F81" s="263"/>
      <c r="G81" s="263"/>
      <c r="H81" s="263"/>
      <c r="I81" s="263"/>
      <c r="J81" s="263"/>
      <c r="K81" s="263"/>
      <c r="L81" s="263"/>
      <c r="M81" s="263"/>
      <c r="N81" s="263"/>
      <c r="O81" s="263"/>
      <c r="P81" s="263"/>
      <c r="Q81" s="263"/>
      <c r="R81" s="263"/>
      <c r="S81" s="263"/>
      <c r="T81" s="263"/>
      <c r="U81" s="263"/>
      <c r="V81" s="263"/>
      <c r="W81" s="263"/>
      <c r="X81" s="263"/>
      <c r="Y81" s="263"/>
      <c r="Z81" s="263"/>
      <c r="AA81" s="263"/>
      <c r="AB81" s="263"/>
      <c r="AC81" s="263"/>
      <c r="AD81" s="263"/>
      <c r="AE81" s="263"/>
      <c r="AF81" s="263"/>
      <c r="AG81" s="263"/>
      <c r="AH81" s="263"/>
      <c r="AI81" s="263"/>
      <c r="AJ81" s="263"/>
      <c r="AK81" s="263"/>
      <c r="AL81" s="263"/>
      <c r="AM81" s="263"/>
      <c r="AN81" s="263"/>
      <c r="AO81" s="263"/>
      <c r="AP81" s="263"/>
      <c r="AQ81" s="263"/>
      <c r="AR81" s="263"/>
      <c r="AS81" s="263"/>
      <c r="AT81" s="263"/>
      <c r="AU81" s="263"/>
      <c r="AV81" s="263"/>
      <c r="AW81" s="263"/>
      <c r="AX81" s="263"/>
      <c r="AY81" s="263"/>
      <c r="AZ81" s="263"/>
      <c r="BA81" s="263"/>
      <c r="BB81" s="263"/>
      <c r="BC81" s="263"/>
      <c r="BD81" s="263"/>
      <c r="BE81" s="263"/>
      <c r="BF81" s="263"/>
      <c r="BG81" s="263"/>
      <c r="BH81" s="263"/>
      <c r="BI81" s="263"/>
      <c r="BJ81" s="263"/>
      <c r="BK81" s="263"/>
      <c r="BL81" s="263"/>
      <c r="BM81" s="263"/>
      <c r="BN81" s="263"/>
      <c r="BO81" s="263"/>
      <c r="BP81" s="263"/>
      <c r="BQ81" s="263"/>
      <c r="BR81" s="263"/>
      <c r="BS81" s="263"/>
      <c r="BT81" s="263"/>
      <c r="BU81" s="263"/>
      <c r="BV81" s="263"/>
      <c r="BW81" s="263"/>
      <c r="BX81" s="263"/>
      <c r="BY81" s="263"/>
      <c r="BZ81" s="263"/>
      <c r="CA81" s="263"/>
      <c r="CB81" s="263"/>
      <c r="CC81" s="263"/>
      <c r="CD81" s="263"/>
      <c r="CE81" s="263"/>
      <c r="CF81" s="263"/>
      <c r="CG81" s="263"/>
      <c r="CH81" s="263"/>
      <c r="CI81" s="263"/>
      <c r="CJ81" s="263"/>
      <c r="CK81" s="263"/>
      <c r="CL81" s="263"/>
      <c r="CM81" s="263"/>
      <c r="CN81" s="263"/>
      <c r="CO81" s="263"/>
      <c r="CP81" s="263"/>
      <c r="CQ81" s="263"/>
      <c r="CR81" s="263"/>
      <c r="CS81" s="263"/>
      <c r="CT81" s="263"/>
      <c r="CU81" s="263"/>
      <c r="CV81" s="263"/>
      <c r="CW81" s="263"/>
      <c r="CX81" s="263"/>
      <c r="CY81" s="263"/>
      <c r="CZ81" s="263"/>
      <c r="DA81" s="263"/>
      <c r="DB81" s="263"/>
      <c r="DC81" s="263"/>
      <c r="DD81" s="263"/>
      <c r="DE81" s="263"/>
      <c r="DF81" s="263"/>
      <c r="DG81" s="263"/>
      <c r="DH81" s="263"/>
      <c r="DI81" s="263"/>
      <c r="DJ81" s="263"/>
      <c r="DK81" s="263"/>
      <c r="DL81" s="263"/>
      <c r="DM81" s="263"/>
      <c r="DN81" s="263"/>
      <c r="DO81" s="263"/>
      <c r="DP81" s="263"/>
      <c r="DQ81" s="263"/>
      <c r="DR81" s="263"/>
      <c r="DS81" s="263"/>
      <c r="DT81" s="263"/>
      <c r="DU81" s="263"/>
    </row>
    <row r="82" spans="1:125" x14ac:dyDescent="0.25">
      <c r="A82" s="263"/>
      <c r="B82" s="263"/>
      <c r="C82" s="263"/>
      <c r="D82" s="263"/>
      <c r="E82" s="263"/>
      <c r="F82" s="263"/>
      <c r="G82" s="263"/>
      <c r="H82" s="263"/>
      <c r="I82" s="263"/>
      <c r="J82" s="263"/>
      <c r="K82" s="263"/>
      <c r="L82" s="263"/>
      <c r="M82" s="263"/>
      <c r="N82" s="263"/>
      <c r="O82" s="263"/>
      <c r="P82" s="263"/>
      <c r="Q82" s="263"/>
      <c r="R82" s="263"/>
      <c r="S82" s="263"/>
      <c r="T82" s="263"/>
      <c r="U82" s="263"/>
      <c r="V82" s="263"/>
      <c r="W82" s="263"/>
      <c r="X82" s="263"/>
      <c r="Y82" s="263"/>
      <c r="Z82" s="263"/>
      <c r="AA82" s="263"/>
      <c r="AB82" s="263"/>
      <c r="AC82" s="263"/>
      <c r="AD82" s="263"/>
      <c r="AE82" s="263"/>
      <c r="AF82" s="263"/>
      <c r="AG82" s="263"/>
      <c r="AH82" s="263"/>
      <c r="AI82" s="263"/>
      <c r="AJ82" s="263"/>
      <c r="AK82" s="263"/>
      <c r="AL82" s="263"/>
      <c r="AM82" s="263"/>
      <c r="AN82" s="263"/>
      <c r="AO82" s="263"/>
      <c r="AP82" s="263"/>
      <c r="AQ82" s="263"/>
      <c r="AR82" s="263"/>
      <c r="AS82" s="263"/>
      <c r="AT82" s="263"/>
      <c r="AU82" s="263"/>
      <c r="AV82" s="263"/>
      <c r="AW82" s="263"/>
      <c r="AX82" s="263"/>
      <c r="AY82" s="263"/>
      <c r="AZ82" s="263"/>
      <c r="BA82" s="263"/>
      <c r="BB82" s="263"/>
      <c r="BC82" s="263"/>
      <c r="BD82" s="263"/>
      <c r="BE82" s="263"/>
      <c r="BF82" s="263"/>
      <c r="BG82" s="263"/>
      <c r="BH82" s="263"/>
      <c r="BI82" s="263"/>
      <c r="BJ82" s="263"/>
      <c r="BK82" s="263"/>
      <c r="BL82" s="263"/>
      <c r="BM82" s="263"/>
      <c r="BN82" s="263"/>
      <c r="BO82" s="263"/>
      <c r="BP82" s="263"/>
      <c r="BQ82" s="263"/>
      <c r="BR82" s="263"/>
      <c r="BS82" s="263"/>
      <c r="BT82" s="263"/>
      <c r="BU82" s="263"/>
      <c r="BV82" s="263"/>
      <c r="BW82" s="263"/>
      <c r="BX82" s="263"/>
      <c r="BY82" s="263"/>
      <c r="BZ82" s="263"/>
      <c r="CA82" s="263"/>
      <c r="CB82" s="263"/>
      <c r="CC82" s="263"/>
      <c r="CD82" s="263"/>
      <c r="CE82" s="263"/>
      <c r="CF82" s="263"/>
      <c r="CG82" s="263"/>
      <c r="CH82" s="263"/>
      <c r="CI82" s="263"/>
      <c r="CJ82" s="263"/>
      <c r="CK82" s="263"/>
      <c r="CL82" s="263"/>
      <c r="CM82" s="263"/>
      <c r="CN82" s="263"/>
      <c r="CO82" s="263"/>
      <c r="CP82" s="263"/>
      <c r="CQ82" s="263"/>
      <c r="CR82" s="263"/>
      <c r="CS82" s="263"/>
      <c r="CT82" s="263"/>
      <c r="CU82" s="263"/>
      <c r="CV82" s="263"/>
      <c r="CW82" s="263"/>
      <c r="CX82" s="263"/>
      <c r="CY82" s="263"/>
      <c r="CZ82" s="263"/>
      <c r="DA82" s="263"/>
      <c r="DB82" s="263"/>
      <c r="DC82" s="263"/>
      <c r="DD82" s="263"/>
      <c r="DE82" s="263"/>
      <c r="DF82" s="263"/>
      <c r="DG82" s="263"/>
      <c r="DH82" s="263"/>
      <c r="DI82" s="263"/>
      <c r="DJ82" s="263"/>
      <c r="DK82" s="263"/>
      <c r="DL82" s="263"/>
      <c r="DM82" s="263"/>
      <c r="DN82" s="263"/>
      <c r="DO82" s="263"/>
      <c r="DP82" s="263"/>
      <c r="DQ82" s="263"/>
      <c r="DR82" s="263"/>
      <c r="DS82" s="263"/>
      <c r="DT82" s="263"/>
      <c r="DU82" s="263"/>
    </row>
    <row r="83" spans="1:125" x14ac:dyDescent="0.25">
      <c r="A83" s="263"/>
      <c r="B83" s="263"/>
      <c r="C83" s="263"/>
      <c r="D83" s="263"/>
      <c r="E83" s="263"/>
      <c r="F83" s="263"/>
      <c r="G83" s="263"/>
      <c r="H83" s="263"/>
      <c r="I83" s="263"/>
      <c r="J83" s="263"/>
      <c r="K83" s="263"/>
      <c r="L83" s="263"/>
      <c r="M83" s="263"/>
      <c r="N83" s="263"/>
      <c r="O83" s="263"/>
      <c r="P83" s="263"/>
      <c r="Q83" s="263"/>
      <c r="R83" s="263"/>
      <c r="S83" s="263"/>
      <c r="T83" s="263"/>
      <c r="U83" s="263"/>
      <c r="V83" s="263"/>
      <c r="W83" s="263"/>
      <c r="X83" s="263"/>
      <c r="Y83" s="263"/>
      <c r="Z83" s="263"/>
      <c r="AA83" s="263"/>
      <c r="AB83" s="263"/>
      <c r="AC83" s="263"/>
      <c r="AD83" s="263"/>
      <c r="AE83" s="263"/>
      <c r="AF83" s="263"/>
      <c r="AG83" s="263"/>
      <c r="AH83" s="263"/>
      <c r="AI83" s="263"/>
      <c r="AJ83" s="263"/>
      <c r="AK83" s="263"/>
      <c r="AL83" s="263"/>
      <c r="AM83" s="263"/>
      <c r="AN83" s="263"/>
      <c r="AO83" s="263"/>
      <c r="AP83" s="263"/>
      <c r="AQ83" s="263"/>
      <c r="AR83" s="263"/>
      <c r="AS83" s="263"/>
      <c r="AT83" s="263"/>
      <c r="AU83" s="263"/>
      <c r="AV83" s="263"/>
      <c r="AW83" s="263"/>
      <c r="AX83" s="263"/>
      <c r="AY83" s="263"/>
      <c r="AZ83" s="263"/>
      <c r="BA83" s="263"/>
      <c r="BB83" s="263"/>
      <c r="BC83" s="263"/>
      <c r="BD83" s="263"/>
      <c r="BE83" s="263"/>
      <c r="BF83" s="263"/>
      <c r="BG83" s="263"/>
      <c r="BH83" s="263"/>
      <c r="BI83" s="263"/>
      <c r="BJ83" s="263"/>
      <c r="BK83" s="263"/>
      <c r="BL83" s="263"/>
      <c r="BM83" s="263"/>
      <c r="BN83" s="263"/>
      <c r="BO83" s="263"/>
      <c r="BP83" s="263"/>
      <c r="BQ83" s="263"/>
      <c r="BR83" s="263"/>
      <c r="BS83" s="263"/>
      <c r="BT83" s="263"/>
      <c r="BU83" s="263"/>
      <c r="BV83" s="263"/>
      <c r="BW83" s="263"/>
      <c r="BX83" s="263"/>
      <c r="BY83" s="263"/>
      <c r="BZ83" s="263"/>
      <c r="CA83" s="263"/>
      <c r="CB83" s="263"/>
      <c r="CC83" s="263"/>
      <c r="CD83" s="263"/>
      <c r="CE83" s="263"/>
      <c r="CF83" s="263"/>
      <c r="CG83" s="263"/>
      <c r="CH83" s="263"/>
      <c r="CI83" s="263"/>
      <c r="CJ83" s="263"/>
      <c r="CK83" s="263"/>
      <c r="CL83" s="263"/>
      <c r="CM83" s="263"/>
      <c r="CN83" s="263"/>
      <c r="CO83" s="263"/>
      <c r="CP83" s="263"/>
      <c r="CQ83" s="263"/>
      <c r="CR83" s="263"/>
      <c r="CS83" s="263"/>
      <c r="CT83" s="263"/>
      <c r="CU83" s="263"/>
      <c r="CV83" s="263"/>
      <c r="CW83" s="263"/>
      <c r="CX83" s="263"/>
      <c r="CY83" s="263"/>
      <c r="CZ83" s="263"/>
      <c r="DA83" s="263"/>
      <c r="DB83" s="263"/>
      <c r="DC83" s="263"/>
      <c r="DD83" s="263"/>
      <c r="DE83" s="263"/>
      <c r="DF83" s="263"/>
      <c r="DG83" s="263"/>
      <c r="DH83" s="263"/>
      <c r="DI83" s="263"/>
      <c r="DJ83" s="263"/>
      <c r="DK83" s="263"/>
      <c r="DL83" s="263"/>
      <c r="DM83" s="263"/>
      <c r="DN83" s="263"/>
      <c r="DO83" s="263"/>
      <c r="DP83" s="263"/>
      <c r="DQ83" s="263"/>
      <c r="DR83" s="263"/>
      <c r="DS83" s="263"/>
      <c r="DT83" s="263"/>
      <c r="DU83" s="263"/>
    </row>
    <row r="84" spans="1:125" x14ac:dyDescent="0.25">
      <c r="A84" s="263"/>
      <c r="B84" s="263"/>
      <c r="C84" s="263"/>
      <c r="D84" s="263"/>
      <c r="E84" s="263"/>
      <c r="F84" s="263"/>
      <c r="G84" s="263"/>
      <c r="H84" s="263"/>
      <c r="I84" s="263"/>
      <c r="J84" s="263"/>
      <c r="K84" s="263"/>
      <c r="L84" s="263"/>
      <c r="M84" s="263"/>
      <c r="N84" s="263"/>
      <c r="O84" s="263"/>
      <c r="P84" s="263"/>
      <c r="Q84" s="263"/>
      <c r="R84" s="263"/>
      <c r="S84" s="263"/>
      <c r="T84" s="263"/>
      <c r="U84" s="263"/>
      <c r="V84" s="263"/>
      <c r="W84" s="263"/>
      <c r="X84" s="263"/>
      <c r="Y84" s="263"/>
      <c r="Z84" s="263"/>
      <c r="AA84" s="263"/>
      <c r="AB84" s="263"/>
      <c r="AC84" s="263"/>
      <c r="AD84" s="263"/>
      <c r="AE84" s="263"/>
      <c r="AF84" s="263"/>
      <c r="AG84" s="263"/>
      <c r="AH84" s="263"/>
      <c r="AI84" s="263"/>
      <c r="AJ84" s="263"/>
      <c r="AK84" s="263"/>
      <c r="AL84" s="263"/>
      <c r="AM84" s="263"/>
      <c r="AN84" s="263"/>
      <c r="AO84" s="263"/>
      <c r="AP84" s="263"/>
      <c r="AQ84" s="263"/>
      <c r="AR84" s="263"/>
      <c r="AS84" s="263"/>
      <c r="AT84" s="263"/>
      <c r="AU84" s="263"/>
      <c r="AV84" s="263"/>
      <c r="AW84" s="263"/>
      <c r="AX84" s="263"/>
      <c r="AY84" s="263"/>
      <c r="AZ84" s="263"/>
      <c r="BA84" s="263"/>
      <c r="BB84" s="263"/>
      <c r="BC84" s="263"/>
      <c r="BD84" s="263"/>
      <c r="BE84" s="263"/>
      <c r="BF84" s="263"/>
      <c r="BG84" s="263"/>
      <c r="BH84" s="263"/>
      <c r="BI84" s="263"/>
      <c r="BJ84" s="263"/>
      <c r="BK84" s="263"/>
      <c r="BL84" s="263"/>
      <c r="BM84" s="263"/>
      <c r="BN84" s="263"/>
      <c r="BO84" s="263"/>
      <c r="BP84" s="263"/>
      <c r="BQ84" s="263"/>
      <c r="BR84" s="263"/>
      <c r="BS84" s="263"/>
      <c r="BT84" s="263"/>
      <c r="BU84" s="263"/>
      <c r="BV84" s="263"/>
      <c r="BW84" s="263"/>
      <c r="BX84" s="263"/>
      <c r="BY84" s="263"/>
      <c r="BZ84" s="263"/>
      <c r="CA84" s="263"/>
      <c r="CB84" s="263"/>
      <c r="CC84" s="263"/>
      <c r="CD84" s="263"/>
      <c r="CE84" s="263"/>
      <c r="CF84" s="263"/>
      <c r="CG84" s="263"/>
      <c r="CH84" s="263"/>
      <c r="CI84" s="263"/>
      <c r="CJ84" s="263"/>
      <c r="CK84" s="263"/>
      <c r="CL84" s="263"/>
      <c r="CM84" s="263"/>
      <c r="CN84" s="263"/>
      <c r="CO84" s="263"/>
      <c r="CP84" s="263"/>
      <c r="CQ84" s="263"/>
      <c r="CR84" s="263"/>
      <c r="CS84" s="263"/>
      <c r="CT84" s="263"/>
      <c r="CU84" s="263"/>
      <c r="CV84" s="263"/>
      <c r="CW84" s="263"/>
      <c r="CX84" s="263"/>
      <c r="CY84" s="263"/>
      <c r="CZ84" s="263"/>
      <c r="DA84" s="263"/>
      <c r="DB84" s="263"/>
      <c r="DC84" s="263"/>
      <c r="DD84" s="263"/>
      <c r="DE84" s="263"/>
      <c r="DF84" s="263"/>
      <c r="DG84" s="263"/>
      <c r="DH84" s="263"/>
      <c r="DI84" s="263"/>
      <c r="DJ84" s="263"/>
      <c r="DK84" s="263"/>
      <c r="DL84" s="263"/>
      <c r="DM84" s="263"/>
      <c r="DN84" s="263"/>
      <c r="DO84" s="263"/>
      <c r="DP84" s="263"/>
      <c r="DQ84" s="263"/>
      <c r="DR84" s="263"/>
      <c r="DS84" s="263"/>
      <c r="DT84" s="263"/>
      <c r="DU84" s="263"/>
    </row>
    <row r="85" spans="1:125" x14ac:dyDescent="0.25">
      <c r="A85" s="263"/>
      <c r="B85" s="263"/>
      <c r="C85" s="263"/>
      <c r="D85" s="263"/>
      <c r="E85" s="263"/>
      <c r="F85" s="263"/>
      <c r="G85" s="263"/>
      <c r="H85" s="263"/>
      <c r="I85" s="263"/>
      <c r="J85" s="263"/>
      <c r="K85" s="263"/>
      <c r="L85" s="263"/>
      <c r="M85" s="263"/>
      <c r="N85" s="263"/>
      <c r="O85" s="263"/>
      <c r="P85" s="263"/>
      <c r="Q85" s="263"/>
      <c r="R85" s="263"/>
      <c r="S85" s="263"/>
      <c r="T85" s="263"/>
      <c r="U85" s="263"/>
      <c r="V85" s="263"/>
      <c r="W85" s="263"/>
      <c r="X85" s="263"/>
      <c r="Y85" s="263"/>
      <c r="Z85" s="263"/>
      <c r="AA85" s="263"/>
      <c r="AB85" s="263"/>
      <c r="AC85" s="263"/>
      <c r="AD85" s="263"/>
      <c r="AE85" s="263"/>
      <c r="AF85" s="263"/>
      <c r="AG85" s="263"/>
      <c r="AH85" s="263"/>
      <c r="AI85" s="263"/>
      <c r="AJ85" s="263"/>
      <c r="AK85" s="263"/>
      <c r="AL85" s="263"/>
      <c r="AM85" s="263"/>
      <c r="AN85" s="263"/>
      <c r="AO85" s="263"/>
      <c r="AP85" s="263"/>
      <c r="AQ85" s="263"/>
      <c r="AR85" s="263"/>
      <c r="AS85" s="263"/>
      <c r="AT85" s="263"/>
      <c r="AU85" s="263"/>
      <c r="AV85" s="263"/>
      <c r="AW85" s="263"/>
      <c r="AX85" s="263"/>
      <c r="AY85" s="263"/>
      <c r="AZ85" s="263"/>
      <c r="BA85" s="263"/>
      <c r="BB85" s="263"/>
      <c r="BC85" s="263"/>
      <c r="BD85" s="263"/>
      <c r="BE85" s="263"/>
      <c r="BF85" s="263"/>
      <c r="BG85" s="263"/>
      <c r="BH85" s="263"/>
      <c r="BI85" s="263"/>
      <c r="BJ85" s="263"/>
      <c r="BK85" s="263"/>
      <c r="BL85" s="263"/>
      <c r="BM85" s="263"/>
      <c r="BN85" s="263"/>
      <c r="BO85" s="263"/>
      <c r="BP85" s="263"/>
      <c r="BQ85" s="263"/>
      <c r="BR85" s="263"/>
      <c r="BS85" s="263"/>
      <c r="BT85" s="263"/>
      <c r="BU85" s="263"/>
      <c r="BV85" s="263"/>
      <c r="BW85" s="263"/>
      <c r="BX85" s="263"/>
      <c r="BY85" s="263"/>
      <c r="BZ85" s="263"/>
      <c r="CA85" s="263"/>
      <c r="CB85" s="263"/>
      <c r="CC85" s="263"/>
      <c r="CD85" s="263"/>
      <c r="CE85" s="263"/>
      <c r="CF85" s="263"/>
      <c r="CG85" s="263"/>
      <c r="CH85" s="263"/>
      <c r="CI85" s="263"/>
      <c r="CJ85" s="263"/>
      <c r="CK85" s="263"/>
      <c r="CL85" s="263"/>
      <c r="CM85" s="263"/>
      <c r="CN85" s="263"/>
      <c r="CO85" s="263"/>
      <c r="CP85" s="263"/>
      <c r="CQ85" s="263"/>
      <c r="CR85" s="263"/>
      <c r="CS85" s="263"/>
      <c r="CT85" s="263"/>
      <c r="CU85" s="263"/>
      <c r="CV85" s="263"/>
      <c r="CW85" s="263"/>
      <c r="CX85" s="263"/>
      <c r="CY85" s="263"/>
      <c r="CZ85" s="263"/>
      <c r="DA85" s="263"/>
      <c r="DB85" s="263"/>
      <c r="DC85" s="263"/>
      <c r="DD85" s="263"/>
      <c r="DE85" s="263"/>
      <c r="DF85" s="263"/>
      <c r="DG85" s="263"/>
      <c r="DH85" s="263"/>
      <c r="DI85" s="263"/>
      <c r="DJ85" s="263"/>
      <c r="DK85" s="263"/>
      <c r="DL85" s="263"/>
      <c r="DM85" s="263"/>
      <c r="DN85" s="263"/>
      <c r="DO85" s="263"/>
      <c r="DP85" s="263"/>
      <c r="DQ85" s="263"/>
      <c r="DR85" s="263"/>
      <c r="DS85" s="263"/>
      <c r="DT85" s="263"/>
      <c r="DU85" s="263"/>
    </row>
    <row r="86" spans="1:125" x14ac:dyDescent="0.25">
      <c r="A86" s="263"/>
      <c r="B86" s="263"/>
      <c r="C86" s="263"/>
      <c r="D86" s="263"/>
      <c r="E86" s="263"/>
      <c r="F86" s="263"/>
      <c r="G86" s="263"/>
      <c r="H86" s="263"/>
      <c r="I86" s="263"/>
      <c r="J86" s="263"/>
      <c r="K86" s="263"/>
      <c r="L86" s="263"/>
      <c r="M86" s="263"/>
      <c r="N86" s="263"/>
      <c r="O86" s="263"/>
      <c r="P86" s="263"/>
      <c r="Q86" s="263"/>
      <c r="R86" s="263"/>
      <c r="S86" s="263"/>
      <c r="T86" s="263"/>
      <c r="U86" s="263"/>
      <c r="V86" s="263"/>
      <c r="W86" s="263"/>
      <c r="X86" s="263"/>
      <c r="Y86" s="263"/>
      <c r="Z86" s="263"/>
      <c r="AA86" s="263"/>
      <c r="AB86" s="263"/>
      <c r="AC86" s="263"/>
      <c r="AD86" s="263"/>
      <c r="AE86" s="263"/>
      <c r="AF86" s="263"/>
      <c r="AG86" s="263"/>
      <c r="AH86" s="263"/>
      <c r="AI86" s="263"/>
      <c r="AJ86" s="263"/>
      <c r="AK86" s="263"/>
      <c r="AL86" s="263"/>
      <c r="AM86" s="263"/>
      <c r="AN86" s="263"/>
      <c r="AO86" s="263"/>
      <c r="AP86" s="263"/>
      <c r="AQ86" s="263"/>
      <c r="AR86" s="263"/>
      <c r="AS86" s="263"/>
      <c r="AT86" s="263"/>
      <c r="AU86" s="263"/>
      <c r="AV86" s="263"/>
      <c r="AW86" s="263"/>
      <c r="AX86" s="263"/>
      <c r="AY86" s="263"/>
      <c r="AZ86" s="263"/>
      <c r="BA86" s="263"/>
      <c r="BB86" s="263"/>
      <c r="BC86" s="263"/>
      <c r="BD86" s="263"/>
      <c r="BE86" s="263"/>
      <c r="BF86" s="263"/>
      <c r="BG86" s="263"/>
      <c r="BH86" s="263"/>
      <c r="BI86" s="263"/>
      <c r="BJ86" s="263"/>
      <c r="BK86" s="263"/>
      <c r="BL86" s="263"/>
      <c r="BM86" s="263"/>
      <c r="BN86" s="263"/>
      <c r="BO86" s="263"/>
      <c r="BP86" s="263"/>
      <c r="BQ86" s="263"/>
      <c r="BR86" s="263"/>
      <c r="BS86" s="263"/>
      <c r="BT86" s="263"/>
      <c r="BU86" s="263"/>
      <c r="BV86" s="263"/>
      <c r="BW86" s="263"/>
      <c r="BX86" s="263"/>
      <c r="BY86" s="263"/>
      <c r="BZ86" s="263"/>
      <c r="CA86" s="263"/>
      <c r="CB86" s="263"/>
      <c r="CC86" s="263"/>
      <c r="CD86" s="263"/>
      <c r="CE86" s="263"/>
      <c r="CF86" s="263"/>
      <c r="CG86" s="263"/>
      <c r="CH86" s="263"/>
      <c r="CI86" s="263"/>
      <c r="CJ86" s="263"/>
      <c r="CK86" s="263"/>
      <c r="CL86" s="263"/>
      <c r="CM86" s="263"/>
      <c r="CN86" s="263"/>
      <c r="CO86" s="263"/>
      <c r="CP86" s="263"/>
      <c r="CQ86" s="263"/>
      <c r="CR86" s="263"/>
      <c r="CS86" s="263"/>
      <c r="CT86" s="263"/>
      <c r="CU86" s="263"/>
      <c r="CV86" s="263"/>
      <c r="CW86" s="263"/>
      <c r="CX86" s="263"/>
      <c r="CY86" s="263"/>
      <c r="CZ86" s="263"/>
      <c r="DA86" s="263"/>
      <c r="DB86" s="263"/>
      <c r="DC86" s="263"/>
      <c r="DD86" s="263"/>
      <c r="DE86" s="263"/>
      <c r="DF86" s="263"/>
      <c r="DG86" s="263"/>
      <c r="DH86" s="263"/>
      <c r="DI86" s="263"/>
      <c r="DJ86" s="263"/>
      <c r="DK86" s="263"/>
      <c r="DL86" s="263"/>
      <c r="DM86" s="263"/>
      <c r="DN86" s="263"/>
      <c r="DO86" s="263"/>
      <c r="DP86" s="263"/>
      <c r="DQ86" s="263"/>
      <c r="DR86" s="263"/>
      <c r="DS86" s="263"/>
      <c r="DT86" s="263"/>
      <c r="DU86" s="263"/>
    </row>
    <row r="87" spans="1:125" x14ac:dyDescent="0.25">
      <c r="A87" s="263"/>
      <c r="B87" s="263"/>
      <c r="C87" s="263"/>
      <c r="D87" s="263"/>
      <c r="E87" s="263"/>
      <c r="F87" s="263"/>
      <c r="G87" s="263"/>
      <c r="H87" s="263"/>
      <c r="I87" s="263"/>
      <c r="J87" s="263"/>
      <c r="K87" s="263"/>
      <c r="L87" s="263"/>
      <c r="M87" s="263"/>
      <c r="N87" s="263"/>
      <c r="O87" s="263"/>
      <c r="P87" s="263"/>
      <c r="Q87" s="263"/>
      <c r="R87" s="263"/>
      <c r="S87" s="263"/>
      <c r="T87" s="263"/>
      <c r="U87" s="263"/>
      <c r="V87" s="263"/>
      <c r="W87" s="263"/>
      <c r="X87" s="263"/>
      <c r="Y87" s="263"/>
      <c r="Z87" s="263"/>
      <c r="AA87" s="263"/>
      <c r="AB87" s="263"/>
      <c r="AC87" s="263"/>
      <c r="AD87" s="263"/>
      <c r="AE87" s="263"/>
      <c r="AF87" s="263"/>
      <c r="AG87" s="263"/>
      <c r="AH87" s="263"/>
      <c r="AI87" s="263"/>
      <c r="AJ87" s="263"/>
      <c r="AK87" s="263"/>
      <c r="AL87" s="263"/>
      <c r="AM87" s="263"/>
      <c r="AN87" s="263"/>
      <c r="AO87" s="263"/>
      <c r="AP87" s="263"/>
      <c r="AQ87" s="263"/>
      <c r="AR87" s="263"/>
      <c r="AS87" s="263"/>
      <c r="AT87" s="263"/>
      <c r="AU87" s="263"/>
      <c r="AV87" s="263"/>
      <c r="AW87" s="263"/>
      <c r="AX87" s="263"/>
      <c r="AY87" s="263"/>
      <c r="AZ87" s="263"/>
      <c r="BA87" s="263"/>
      <c r="BB87" s="263"/>
      <c r="BC87" s="263"/>
      <c r="BD87" s="263"/>
      <c r="BE87" s="263"/>
      <c r="BF87" s="263"/>
      <c r="BG87" s="263"/>
      <c r="BH87" s="263"/>
      <c r="BI87" s="263"/>
      <c r="BJ87" s="263"/>
      <c r="BK87" s="263"/>
      <c r="BL87" s="263"/>
      <c r="BM87" s="263"/>
      <c r="BN87" s="263"/>
      <c r="BO87" s="263"/>
      <c r="BP87" s="263"/>
      <c r="BQ87" s="263"/>
      <c r="BR87" s="263"/>
      <c r="BS87" s="263"/>
      <c r="BT87" s="263"/>
      <c r="BU87" s="263"/>
      <c r="BV87" s="263"/>
      <c r="BW87" s="263"/>
      <c r="BX87" s="263"/>
      <c r="BY87" s="263"/>
      <c r="BZ87" s="263"/>
      <c r="CA87" s="263"/>
      <c r="CB87" s="263"/>
      <c r="CC87" s="263"/>
      <c r="CD87" s="263"/>
      <c r="CE87" s="263"/>
      <c r="CF87" s="263"/>
      <c r="CG87" s="263"/>
      <c r="CH87" s="263"/>
      <c r="CI87" s="263"/>
      <c r="CJ87" s="263"/>
      <c r="CK87" s="263"/>
      <c r="CL87" s="263"/>
      <c r="CM87" s="263"/>
      <c r="CN87" s="263"/>
      <c r="CO87" s="263"/>
      <c r="CP87" s="263"/>
      <c r="CQ87" s="263"/>
      <c r="CR87" s="263"/>
      <c r="CS87" s="263"/>
      <c r="CT87" s="263"/>
      <c r="CU87" s="263"/>
      <c r="CV87" s="263"/>
      <c r="CW87" s="263"/>
      <c r="CX87" s="263"/>
      <c r="CY87" s="263"/>
      <c r="CZ87" s="263"/>
      <c r="DA87" s="263"/>
      <c r="DB87" s="263"/>
      <c r="DC87" s="263"/>
      <c r="DD87" s="263"/>
      <c r="DE87" s="263"/>
      <c r="DF87" s="263"/>
      <c r="DG87" s="263"/>
      <c r="DH87" s="263"/>
      <c r="DI87" s="263"/>
      <c r="DJ87" s="263"/>
      <c r="DK87" s="263"/>
      <c r="DL87" s="263"/>
      <c r="DM87" s="263"/>
      <c r="DN87" s="263"/>
      <c r="DO87" s="263"/>
      <c r="DP87" s="263"/>
      <c r="DQ87" s="263"/>
      <c r="DR87" s="263"/>
      <c r="DS87" s="263"/>
      <c r="DT87" s="263"/>
      <c r="DU87" s="263"/>
    </row>
    <row r="88" spans="1:125" x14ac:dyDescent="0.25">
      <c r="A88" s="263"/>
      <c r="B88" s="263"/>
      <c r="C88" s="263"/>
      <c r="D88" s="263"/>
      <c r="E88" s="263"/>
      <c r="F88" s="263"/>
      <c r="G88" s="263"/>
      <c r="H88" s="263"/>
      <c r="I88" s="263"/>
      <c r="J88" s="263"/>
      <c r="K88" s="263"/>
      <c r="L88" s="263"/>
      <c r="M88" s="263"/>
      <c r="N88" s="263"/>
      <c r="O88" s="263"/>
      <c r="P88" s="263"/>
      <c r="Q88" s="263"/>
      <c r="R88" s="263"/>
      <c r="S88" s="263"/>
      <c r="T88" s="263"/>
      <c r="U88" s="263"/>
      <c r="V88" s="263"/>
      <c r="W88" s="263"/>
      <c r="X88" s="263"/>
      <c r="Y88" s="263"/>
      <c r="Z88" s="263"/>
      <c r="AA88" s="263"/>
      <c r="AB88" s="263"/>
      <c r="AC88" s="263"/>
      <c r="AD88" s="263"/>
      <c r="AE88" s="263"/>
      <c r="AF88" s="263"/>
      <c r="AG88" s="263"/>
      <c r="AH88" s="263"/>
      <c r="AI88" s="263"/>
      <c r="AJ88" s="263"/>
      <c r="AK88" s="263"/>
      <c r="AL88" s="263"/>
      <c r="AM88" s="263"/>
      <c r="AN88" s="263"/>
      <c r="AO88" s="263"/>
      <c r="AP88" s="263"/>
      <c r="AQ88" s="263"/>
      <c r="AR88" s="263"/>
      <c r="AS88" s="263"/>
      <c r="AT88" s="263"/>
      <c r="AU88" s="263"/>
      <c r="AV88" s="263"/>
      <c r="AW88" s="263"/>
      <c r="AX88" s="263"/>
      <c r="AY88" s="263"/>
      <c r="AZ88" s="263"/>
      <c r="BA88" s="263"/>
      <c r="BB88" s="263"/>
      <c r="BC88" s="263"/>
      <c r="BD88" s="263"/>
      <c r="BE88" s="263"/>
      <c r="BF88" s="263"/>
      <c r="BG88" s="263"/>
      <c r="BH88" s="263"/>
      <c r="BI88" s="263"/>
      <c r="BJ88" s="263"/>
      <c r="BK88" s="263"/>
      <c r="BL88" s="263"/>
      <c r="BM88" s="263"/>
      <c r="BN88" s="263"/>
      <c r="BO88" s="263"/>
      <c r="BP88" s="263"/>
      <c r="BQ88" s="263"/>
      <c r="BR88" s="263"/>
      <c r="BS88" s="263"/>
      <c r="BT88" s="263"/>
      <c r="BU88" s="263"/>
      <c r="BV88" s="263"/>
      <c r="BW88" s="263"/>
      <c r="BX88" s="263"/>
      <c r="BY88" s="263"/>
      <c r="BZ88" s="263"/>
      <c r="CA88" s="263"/>
      <c r="CB88" s="263"/>
      <c r="CC88" s="263"/>
      <c r="CD88" s="263"/>
      <c r="CE88" s="263"/>
      <c r="CF88" s="263"/>
      <c r="CG88" s="263"/>
      <c r="CH88" s="263"/>
      <c r="CI88" s="263"/>
      <c r="CJ88" s="263"/>
      <c r="CK88" s="263"/>
      <c r="CL88" s="263"/>
      <c r="CM88" s="263"/>
      <c r="CN88" s="263"/>
      <c r="CO88" s="263"/>
      <c r="CP88" s="263"/>
      <c r="CQ88" s="263"/>
      <c r="CR88" s="263"/>
      <c r="CS88" s="263"/>
      <c r="CT88" s="263"/>
      <c r="CU88" s="263"/>
      <c r="CV88" s="263"/>
      <c r="CW88" s="263"/>
      <c r="CX88" s="263"/>
      <c r="CY88" s="263"/>
      <c r="CZ88" s="263"/>
      <c r="DA88" s="263"/>
      <c r="DB88" s="263"/>
      <c r="DC88" s="263"/>
      <c r="DD88" s="263"/>
      <c r="DE88" s="263"/>
      <c r="DF88" s="263"/>
      <c r="DG88" s="263"/>
      <c r="DH88" s="263"/>
      <c r="DI88" s="263"/>
      <c r="DJ88" s="263"/>
      <c r="DK88" s="263"/>
      <c r="DL88" s="263"/>
      <c r="DM88" s="263"/>
      <c r="DN88" s="263"/>
      <c r="DO88" s="263"/>
      <c r="DP88" s="263"/>
      <c r="DQ88" s="263"/>
      <c r="DR88" s="263"/>
      <c r="DS88" s="263"/>
      <c r="DT88" s="263"/>
      <c r="DU88" s="263"/>
    </row>
    <row r="89" spans="1:125" x14ac:dyDescent="0.25">
      <c r="A89" s="263"/>
      <c r="B89" s="263"/>
      <c r="C89" s="263"/>
      <c r="D89" s="263"/>
      <c r="E89" s="263"/>
      <c r="F89" s="263"/>
      <c r="G89" s="263"/>
      <c r="H89" s="263"/>
      <c r="I89" s="263"/>
      <c r="J89" s="263"/>
      <c r="K89" s="263"/>
      <c r="L89" s="263"/>
      <c r="M89" s="263"/>
      <c r="N89" s="263"/>
      <c r="O89" s="263"/>
      <c r="P89" s="263"/>
      <c r="Q89" s="263"/>
      <c r="R89" s="263"/>
      <c r="S89" s="263"/>
      <c r="T89" s="263"/>
      <c r="U89" s="263"/>
      <c r="V89" s="263"/>
      <c r="W89" s="263"/>
      <c r="X89" s="263"/>
      <c r="Y89" s="263"/>
      <c r="Z89" s="263"/>
      <c r="AA89" s="263"/>
      <c r="AB89" s="263"/>
      <c r="AC89" s="263"/>
      <c r="AD89" s="263"/>
      <c r="AE89" s="263"/>
      <c r="AF89" s="263"/>
      <c r="AG89" s="263"/>
      <c r="AH89" s="263"/>
      <c r="AI89" s="263"/>
      <c r="AJ89" s="263"/>
      <c r="AK89" s="263"/>
      <c r="AL89" s="263"/>
      <c r="AM89" s="263"/>
      <c r="AN89" s="263"/>
      <c r="AO89" s="263"/>
      <c r="AP89" s="263"/>
      <c r="AQ89" s="263"/>
      <c r="AR89" s="263"/>
      <c r="AS89" s="263"/>
      <c r="AT89" s="263"/>
      <c r="AU89" s="263"/>
      <c r="AV89" s="263"/>
      <c r="AW89" s="263"/>
      <c r="AX89" s="263"/>
      <c r="AY89" s="263"/>
      <c r="AZ89" s="263"/>
      <c r="BA89" s="263"/>
      <c r="BB89" s="263"/>
      <c r="BC89" s="263"/>
      <c r="BD89" s="263"/>
      <c r="BE89" s="263"/>
      <c r="BF89" s="263"/>
      <c r="BG89" s="263"/>
      <c r="BH89" s="263"/>
      <c r="BI89" s="263"/>
      <c r="BJ89" s="263"/>
      <c r="BK89" s="263"/>
      <c r="BL89" s="263"/>
      <c r="BM89" s="263"/>
      <c r="BN89" s="263"/>
      <c r="BO89" s="263"/>
      <c r="BP89" s="263"/>
      <c r="BQ89" s="263"/>
      <c r="BR89" s="263"/>
      <c r="BS89" s="263"/>
      <c r="BT89" s="263"/>
      <c r="BU89" s="263"/>
      <c r="BV89" s="263"/>
      <c r="BW89" s="263"/>
      <c r="BX89" s="263"/>
      <c r="BY89" s="263"/>
      <c r="BZ89" s="263"/>
      <c r="CA89" s="263"/>
      <c r="CB89" s="263"/>
      <c r="CC89" s="263"/>
      <c r="CD89" s="263"/>
      <c r="CE89" s="263"/>
      <c r="CF89" s="263"/>
      <c r="CG89" s="263"/>
      <c r="CH89" s="263"/>
      <c r="CI89" s="263"/>
      <c r="CJ89" s="263"/>
      <c r="CK89" s="263"/>
      <c r="CL89" s="263"/>
      <c r="CM89" s="263"/>
      <c r="CN89" s="263"/>
      <c r="CO89" s="263"/>
      <c r="CP89" s="263"/>
      <c r="CQ89" s="263"/>
      <c r="CR89" s="263"/>
      <c r="CS89" s="263"/>
      <c r="CT89" s="263"/>
      <c r="CU89" s="263"/>
      <c r="CV89" s="263"/>
      <c r="CW89" s="263"/>
      <c r="CX89" s="263"/>
      <c r="CY89" s="263"/>
      <c r="CZ89" s="263"/>
      <c r="DA89" s="263"/>
      <c r="DB89" s="263"/>
      <c r="DC89" s="263"/>
      <c r="DD89" s="263"/>
      <c r="DE89" s="263"/>
      <c r="DF89" s="263"/>
      <c r="DG89" s="263"/>
      <c r="DH89" s="263"/>
      <c r="DI89" s="263"/>
      <c r="DJ89" s="263"/>
      <c r="DK89" s="263"/>
      <c r="DL89" s="263"/>
      <c r="DM89" s="263"/>
      <c r="DN89" s="263"/>
      <c r="DO89" s="263"/>
      <c r="DP89" s="263"/>
      <c r="DQ89" s="263"/>
      <c r="DR89" s="263"/>
      <c r="DS89" s="263"/>
      <c r="DT89" s="263"/>
      <c r="DU89" s="263"/>
    </row>
    <row r="90" spans="1:125" x14ac:dyDescent="0.25">
      <c r="A90" s="263"/>
      <c r="B90" s="263"/>
      <c r="C90" s="263"/>
      <c r="D90" s="263"/>
      <c r="E90" s="263"/>
      <c r="F90" s="263"/>
      <c r="G90" s="263"/>
      <c r="H90" s="263"/>
      <c r="I90" s="263"/>
      <c r="J90" s="263"/>
      <c r="K90" s="263"/>
      <c r="L90" s="263"/>
      <c r="M90" s="263"/>
      <c r="N90" s="263"/>
      <c r="O90" s="263"/>
      <c r="P90" s="263"/>
      <c r="Q90" s="263"/>
      <c r="R90" s="263"/>
      <c r="S90" s="263"/>
      <c r="T90" s="263"/>
      <c r="U90" s="263"/>
      <c r="V90" s="263"/>
      <c r="W90" s="263"/>
      <c r="X90" s="263"/>
      <c r="Y90" s="263"/>
      <c r="Z90" s="263"/>
      <c r="AA90" s="263"/>
      <c r="AB90" s="263"/>
      <c r="AC90" s="263"/>
      <c r="AD90" s="263"/>
      <c r="AE90" s="263"/>
      <c r="AF90" s="263"/>
      <c r="AG90" s="263"/>
      <c r="AH90" s="263"/>
      <c r="AI90" s="263"/>
      <c r="AJ90" s="263"/>
      <c r="AK90" s="263"/>
      <c r="AL90" s="263"/>
      <c r="AM90" s="263"/>
      <c r="AN90" s="263"/>
      <c r="AO90" s="263"/>
      <c r="AP90" s="263"/>
      <c r="AQ90" s="263"/>
      <c r="AR90" s="263"/>
      <c r="AS90" s="263"/>
      <c r="AT90" s="263"/>
      <c r="AU90" s="263"/>
      <c r="AV90" s="263"/>
      <c r="AW90" s="263"/>
      <c r="AX90" s="263"/>
      <c r="AY90" s="263"/>
      <c r="AZ90" s="263"/>
      <c r="BA90" s="263"/>
      <c r="BB90" s="263"/>
      <c r="BC90" s="263"/>
      <c r="BD90" s="263"/>
      <c r="BE90" s="263"/>
      <c r="BF90" s="263"/>
      <c r="BG90" s="263"/>
      <c r="BH90" s="263"/>
      <c r="BI90" s="263"/>
      <c r="BJ90" s="263"/>
      <c r="BK90" s="263"/>
      <c r="BL90" s="263"/>
      <c r="BM90" s="263"/>
      <c r="BN90" s="263"/>
      <c r="BO90" s="263"/>
      <c r="BP90" s="263"/>
      <c r="BQ90" s="263"/>
      <c r="BR90" s="263"/>
      <c r="BS90" s="263"/>
      <c r="BT90" s="263"/>
      <c r="BU90" s="263"/>
      <c r="BV90" s="263"/>
      <c r="BW90" s="263"/>
      <c r="BX90" s="263"/>
      <c r="BY90" s="263"/>
      <c r="BZ90" s="263"/>
      <c r="CA90" s="263"/>
      <c r="CB90" s="263"/>
      <c r="CC90" s="263"/>
      <c r="CD90" s="263"/>
      <c r="CE90" s="263"/>
      <c r="CF90" s="263"/>
      <c r="CG90" s="263"/>
      <c r="CH90" s="263"/>
      <c r="CI90" s="263"/>
      <c r="CJ90" s="263"/>
      <c r="CK90" s="263"/>
      <c r="CL90" s="263"/>
      <c r="CM90" s="263"/>
      <c r="CN90" s="263"/>
      <c r="CO90" s="263"/>
      <c r="CP90" s="263"/>
      <c r="CQ90" s="263"/>
      <c r="CR90" s="263"/>
      <c r="CS90" s="263"/>
      <c r="CT90" s="263"/>
      <c r="CU90" s="263"/>
      <c r="CV90" s="263"/>
      <c r="CW90" s="263"/>
      <c r="CX90" s="263"/>
      <c r="CY90" s="263"/>
      <c r="CZ90" s="263"/>
      <c r="DA90" s="263"/>
      <c r="DB90" s="263"/>
      <c r="DC90" s="263"/>
      <c r="DD90" s="263"/>
      <c r="DE90" s="263"/>
      <c r="DF90" s="263"/>
      <c r="DG90" s="263"/>
      <c r="DH90" s="263"/>
      <c r="DI90" s="263"/>
      <c r="DJ90" s="263"/>
      <c r="DK90" s="263"/>
      <c r="DL90" s="263"/>
      <c r="DM90" s="263"/>
      <c r="DN90" s="263"/>
      <c r="DO90" s="263"/>
      <c r="DP90" s="263"/>
      <c r="DQ90" s="263"/>
      <c r="DR90" s="263"/>
      <c r="DS90" s="263"/>
      <c r="DT90" s="263"/>
      <c r="DU90" s="263"/>
    </row>
    <row r="91" spans="1:125" x14ac:dyDescent="0.25">
      <c r="A91" s="263"/>
      <c r="B91" s="263"/>
      <c r="C91" s="263"/>
      <c r="D91" s="263"/>
      <c r="E91" s="263"/>
      <c r="F91" s="263"/>
      <c r="G91" s="263"/>
      <c r="H91" s="263"/>
      <c r="I91" s="263"/>
      <c r="J91" s="263"/>
      <c r="K91" s="263"/>
      <c r="L91" s="263"/>
      <c r="M91" s="263"/>
      <c r="N91" s="263"/>
      <c r="O91" s="263"/>
      <c r="P91" s="263"/>
      <c r="Q91" s="263"/>
      <c r="R91" s="263"/>
      <c r="S91" s="263"/>
      <c r="T91" s="263"/>
      <c r="U91" s="263"/>
      <c r="V91" s="263"/>
      <c r="W91" s="263"/>
      <c r="X91" s="263"/>
      <c r="Y91" s="263"/>
      <c r="Z91" s="263"/>
      <c r="AA91" s="263"/>
      <c r="AB91" s="263"/>
      <c r="AC91" s="263"/>
      <c r="AD91" s="263"/>
      <c r="AE91" s="263"/>
      <c r="AF91" s="263"/>
      <c r="AG91" s="263"/>
      <c r="AH91" s="263"/>
      <c r="AI91" s="263"/>
      <c r="AJ91" s="263"/>
      <c r="AK91" s="263"/>
      <c r="AL91" s="263"/>
      <c r="AM91" s="263"/>
      <c r="AN91" s="263"/>
      <c r="AO91" s="263"/>
      <c r="AP91" s="263"/>
      <c r="AQ91" s="263"/>
      <c r="AR91" s="263"/>
      <c r="AS91" s="263"/>
      <c r="AT91" s="263"/>
      <c r="AU91" s="263"/>
      <c r="AV91" s="263"/>
      <c r="AW91" s="263"/>
      <c r="AX91" s="263"/>
      <c r="AY91" s="263"/>
      <c r="AZ91" s="263"/>
      <c r="BA91" s="263"/>
      <c r="BB91" s="263"/>
      <c r="BC91" s="263"/>
      <c r="BD91" s="263"/>
      <c r="BE91" s="263"/>
      <c r="BF91" s="263"/>
      <c r="BG91" s="263"/>
      <c r="BH91" s="263"/>
      <c r="BI91" s="263"/>
      <c r="BJ91" s="263"/>
      <c r="BK91" s="263"/>
      <c r="BL91" s="263"/>
      <c r="BM91" s="263"/>
      <c r="BN91" s="263"/>
      <c r="BO91" s="263"/>
      <c r="BP91" s="263"/>
      <c r="BQ91" s="263"/>
      <c r="BR91" s="263"/>
      <c r="BS91" s="263"/>
      <c r="BT91" s="263"/>
      <c r="BU91" s="263"/>
      <c r="BV91" s="263"/>
      <c r="BW91" s="263"/>
      <c r="BX91" s="263"/>
      <c r="BY91" s="263"/>
      <c r="BZ91" s="263"/>
      <c r="CA91" s="263"/>
      <c r="CB91" s="263"/>
      <c r="CC91" s="263"/>
      <c r="CD91" s="263"/>
      <c r="CE91" s="263"/>
      <c r="CF91" s="263"/>
      <c r="CG91" s="263"/>
      <c r="CH91" s="263"/>
      <c r="CI91" s="263"/>
      <c r="CJ91" s="263"/>
      <c r="CK91" s="263"/>
      <c r="CL91" s="263"/>
      <c r="CM91" s="263"/>
      <c r="CN91" s="263"/>
      <c r="CO91" s="263"/>
      <c r="CP91" s="263"/>
      <c r="CQ91" s="263"/>
      <c r="CR91" s="263"/>
      <c r="CS91" s="263"/>
      <c r="CT91" s="263"/>
      <c r="CU91" s="263"/>
      <c r="CV91" s="263"/>
      <c r="CW91" s="263"/>
      <c r="CX91" s="263"/>
      <c r="CY91" s="263"/>
      <c r="CZ91" s="263"/>
      <c r="DA91" s="263"/>
      <c r="DB91" s="263"/>
      <c r="DC91" s="263"/>
      <c r="DD91" s="263"/>
      <c r="DE91" s="263"/>
      <c r="DF91" s="263"/>
      <c r="DG91" s="263"/>
      <c r="DH91" s="263"/>
      <c r="DI91" s="263"/>
      <c r="DJ91" s="263"/>
      <c r="DK91" s="263"/>
      <c r="DL91" s="263"/>
      <c r="DM91" s="263"/>
      <c r="DN91" s="263"/>
      <c r="DO91" s="263"/>
      <c r="DP91" s="263"/>
      <c r="DQ91" s="263"/>
      <c r="DR91" s="263"/>
      <c r="DS91" s="263"/>
      <c r="DT91" s="263"/>
      <c r="DU91" s="263"/>
    </row>
    <row r="92" spans="1:125" x14ac:dyDescent="0.25">
      <c r="A92" s="263"/>
      <c r="B92" s="263"/>
      <c r="C92" s="263"/>
      <c r="D92" s="263"/>
      <c r="E92" s="263"/>
      <c r="F92" s="263"/>
      <c r="G92" s="263"/>
      <c r="H92" s="263"/>
      <c r="I92" s="263"/>
      <c r="J92" s="263"/>
      <c r="K92" s="263"/>
      <c r="L92" s="263"/>
      <c r="M92" s="263"/>
      <c r="N92" s="263"/>
      <c r="O92" s="263"/>
      <c r="P92" s="263"/>
      <c r="Q92" s="263"/>
      <c r="R92" s="263"/>
      <c r="S92" s="263"/>
      <c r="T92" s="263"/>
      <c r="U92" s="263"/>
      <c r="V92" s="263"/>
      <c r="W92" s="263"/>
      <c r="X92" s="263"/>
      <c r="Y92" s="263"/>
      <c r="Z92" s="263"/>
      <c r="AA92" s="263"/>
      <c r="AB92" s="263"/>
      <c r="AC92" s="263"/>
      <c r="AD92" s="263"/>
      <c r="AE92" s="263"/>
      <c r="AF92" s="263"/>
      <c r="AG92" s="263"/>
      <c r="AH92" s="263"/>
      <c r="AI92" s="263"/>
      <c r="AJ92" s="263"/>
      <c r="AK92" s="263"/>
      <c r="AL92" s="263"/>
      <c r="AM92" s="263"/>
      <c r="AN92" s="263"/>
      <c r="AO92" s="263"/>
      <c r="AP92" s="263"/>
      <c r="AQ92" s="263"/>
      <c r="AR92" s="263"/>
      <c r="AS92" s="263"/>
      <c r="AT92" s="263"/>
      <c r="AU92" s="263"/>
      <c r="AV92" s="263"/>
      <c r="AW92" s="263"/>
      <c r="AX92" s="263"/>
      <c r="AY92" s="263"/>
      <c r="AZ92" s="263"/>
      <c r="BA92" s="263"/>
      <c r="BB92" s="263"/>
      <c r="BC92" s="263"/>
      <c r="BD92" s="263"/>
      <c r="BE92" s="263"/>
      <c r="BF92" s="263"/>
      <c r="BG92" s="263"/>
      <c r="BH92" s="263"/>
      <c r="BI92" s="263"/>
      <c r="BJ92" s="263"/>
      <c r="BK92" s="263"/>
      <c r="BL92" s="263"/>
      <c r="BM92" s="263"/>
      <c r="BN92" s="263"/>
      <c r="BO92" s="263"/>
      <c r="BP92" s="263"/>
      <c r="BQ92" s="263"/>
      <c r="BR92" s="263"/>
      <c r="BS92" s="263"/>
      <c r="BT92" s="263"/>
      <c r="BU92" s="263"/>
      <c r="BV92" s="263"/>
      <c r="BW92" s="263"/>
      <c r="BX92" s="263"/>
      <c r="BY92" s="263"/>
      <c r="BZ92" s="263"/>
      <c r="CA92" s="263"/>
      <c r="CB92" s="263"/>
      <c r="CC92" s="263"/>
      <c r="CD92" s="263"/>
      <c r="CE92" s="263"/>
      <c r="CF92" s="263"/>
      <c r="CG92" s="263"/>
      <c r="CH92" s="263"/>
      <c r="CI92" s="263"/>
      <c r="CJ92" s="263"/>
      <c r="CK92" s="263"/>
      <c r="CL92" s="263"/>
      <c r="CM92" s="263"/>
      <c r="CN92" s="263"/>
      <c r="CO92" s="263"/>
      <c r="CP92" s="263"/>
      <c r="CQ92" s="263"/>
      <c r="CR92" s="263"/>
      <c r="CS92" s="263"/>
      <c r="CT92" s="263"/>
      <c r="CU92" s="263"/>
      <c r="CV92" s="263"/>
      <c r="CW92" s="263"/>
      <c r="CX92" s="263"/>
      <c r="CY92" s="263"/>
      <c r="CZ92" s="263"/>
      <c r="DA92" s="263"/>
      <c r="DB92" s="263"/>
      <c r="DC92" s="263"/>
      <c r="DD92" s="263"/>
      <c r="DE92" s="263"/>
      <c r="DF92" s="263"/>
      <c r="DG92" s="263"/>
      <c r="DH92" s="263"/>
      <c r="DI92" s="263"/>
      <c r="DJ92" s="263"/>
      <c r="DK92" s="263"/>
      <c r="DL92" s="263"/>
      <c r="DM92" s="263"/>
      <c r="DN92" s="263"/>
      <c r="DO92" s="263"/>
      <c r="DP92" s="263"/>
      <c r="DQ92" s="263"/>
      <c r="DR92" s="263"/>
      <c r="DS92" s="263"/>
      <c r="DT92" s="263"/>
      <c r="DU92" s="263"/>
    </row>
    <row r="93" spans="1:125" x14ac:dyDescent="0.25">
      <c r="A93" s="263"/>
      <c r="B93" s="263"/>
      <c r="C93" s="263"/>
      <c r="D93" s="263"/>
      <c r="E93" s="263"/>
      <c r="F93" s="263"/>
      <c r="G93" s="263"/>
      <c r="H93" s="263"/>
      <c r="I93" s="263"/>
      <c r="J93" s="263"/>
      <c r="K93" s="263"/>
      <c r="L93" s="263"/>
      <c r="M93" s="263"/>
      <c r="N93" s="263"/>
      <c r="O93" s="263"/>
      <c r="P93" s="263"/>
      <c r="Q93" s="263"/>
      <c r="R93" s="263"/>
      <c r="S93" s="263"/>
      <c r="T93" s="263"/>
      <c r="U93" s="263"/>
      <c r="V93" s="263"/>
      <c r="W93" s="263"/>
      <c r="X93" s="263"/>
      <c r="Y93" s="263"/>
      <c r="Z93" s="263"/>
      <c r="AA93" s="263"/>
      <c r="AB93" s="263"/>
      <c r="AC93" s="263"/>
      <c r="AD93" s="263"/>
      <c r="AE93" s="263"/>
      <c r="AF93" s="263"/>
      <c r="AG93" s="263"/>
      <c r="AH93" s="263"/>
      <c r="AI93" s="263"/>
      <c r="AJ93" s="263"/>
      <c r="AK93" s="263"/>
      <c r="AL93" s="263"/>
      <c r="AM93" s="263"/>
      <c r="AN93" s="263"/>
      <c r="AO93" s="263"/>
      <c r="AP93" s="263"/>
      <c r="AQ93" s="263"/>
      <c r="AR93" s="263"/>
      <c r="AS93" s="263"/>
      <c r="AT93" s="263"/>
      <c r="AU93" s="263"/>
      <c r="AV93" s="263"/>
      <c r="AW93" s="263"/>
      <c r="AX93" s="263"/>
      <c r="AY93" s="263"/>
      <c r="AZ93" s="263"/>
      <c r="BA93" s="263"/>
      <c r="BB93" s="263"/>
      <c r="BC93" s="263"/>
      <c r="BD93" s="263"/>
      <c r="BE93" s="263"/>
      <c r="BF93" s="263"/>
      <c r="BG93" s="263"/>
      <c r="BH93" s="263"/>
      <c r="BI93" s="263"/>
      <c r="BJ93" s="263"/>
      <c r="BK93" s="263"/>
      <c r="BL93" s="263"/>
      <c r="BM93" s="263"/>
      <c r="BN93" s="263"/>
      <c r="BO93" s="263"/>
      <c r="BP93" s="263"/>
      <c r="BQ93" s="263"/>
      <c r="BR93" s="263"/>
      <c r="BS93" s="263"/>
      <c r="BT93" s="263"/>
      <c r="BU93" s="263"/>
      <c r="BV93" s="263"/>
      <c r="BW93" s="263"/>
      <c r="BX93" s="263"/>
      <c r="BY93" s="263"/>
      <c r="BZ93" s="263"/>
      <c r="CA93" s="263"/>
      <c r="CB93" s="263"/>
      <c r="CC93" s="263"/>
      <c r="CD93" s="263"/>
      <c r="CE93" s="263"/>
      <c r="CF93" s="263"/>
      <c r="CG93" s="263"/>
      <c r="CH93" s="263"/>
      <c r="CI93" s="263"/>
      <c r="CJ93" s="263"/>
      <c r="CK93" s="263"/>
      <c r="CL93" s="263"/>
      <c r="CM93" s="263"/>
      <c r="CN93" s="263"/>
      <c r="CO93" s="263"/>
      <c r="CP93" s="263"/>
      <c r="CQ93" s="263"/>
      <c r="CR93" s="263"/>
      <c r="CS93" s="263"/>
      <c r="CT93" s="263"/>
      <c r="CU93" s="263"/>
      <c r="CV93" s="263"/>
      <c r="CW93" s="263"/>
      <c r="CX93" s="263"/>
      <c r="CY93" s="263"/>
      <c r="CZ93" s="263"/>
      <c r="DA93" s="263"/>
      <c r="DB93" s="263"/>
      <c r="DC93" s="263"/>
      <c r="DD93" s="263"/>
      <c r="DE93" s="263"/>
      <c r="DF93" s="263"/>
      <c r="DG93" s="263"/>
      <c r="DH93" s="263"/>
      <c r="DI93" s="263"/>
      <c r="DJ93" s="263"/>
      <c r="DK93" s="263"/>
      <c r="DL93" s="263"/>
      <c r="DM93" s="263"/>
      <c r="DN93" s="263"/>
      <c r="DO93" s="263"/>
      <c r="DP93" s="263"/>
      <c r="DQ93" s="263"/>
      <c r="DR93" s="263"/>
      <c r="DS93" s="263"/>
      <c r="DT93" s="263"/>
      <c r="DU93" s="263"/>
    </row>
    <row r="94" spans="1:125" x14ac:dyDescent="0.25">
      <c r="A94" s="263"/>
      <c r="B94" s="263"/>
      <c r="C94" s="263"/>
      <c r="D94" s="263"/>
      <c r="E94" s="263"/>
      <c r="F94" s="263"/>
      <c r="G94" s="263"/>
      <c r="H94" s="263"/>
      <c r="I94" s="263"/>
      <c r="J94" s="263"/>
      <c r="K94" s="263"/>
      <c r="L94" s="263"/>
      <c r="M94" s="263"/>
      <c r="N94" s="263"/>
      <c r="O94" s="263"/>
      <c r="P94" s="263"/>
      <c r="Q94" s="263"/>
      <c r="R94" s="263"/>
      <c r="S94" s="263"/>
      <c r="T94" s="263"/>
      <c r="U94" s="263"/>
      <c r="V94" s="263"/>
      <c r="W94" s="263"/>
      <c r="X94" s="263"/>
      <c r="Y94" s="263"/>
      <c r="Z94" s="263"/>
      <c r="AA94" s="263"/>
      <c r="AB94" s="263"/>
      <c r="AC94" s="263"/>
      <c r="AD94" s="263"/>
      <c r="AE94" s="263"/>
      <c r="AF94" s="263"/>
      <c r="AG94" s="263"/>
      <c r="AH94" s="263"/>
      <c r="AI94" s="263"/>
      <c r="AJ94" s="263"/>
      <c r="AK94" s="263"/>
      <c r="AL94" s="263"/>
      <c r="AM94" s="263"/>
      <c r="AN94" s="263"/>
      <c r="AO94" s="263"/>
      <c r="AP94" s="263"/>
      <c r="AQ94" s="263"/>
      <c r="AR94" s="263"/>
      <c r="AS94" s="263"/>
      <c r="AT94" s="263"/>
      <c r="AU94" s="263"/>
      <c r="AV94" s="263"/>
      <c r="AW94" s="263"/>
      <c r="AX94" s="263"/>
      <c r="AY94" s="263"/>
      <c r="AZ94" s="263"/>
      <c r="BA94" s="263"/>
      <c r="BB94" s="263"/>
      <c r="BC94" s="263"/>
      <c r="BD94" s="263"/>
      <c r="BE94" s="263"/>
      <c r="BF94" s="263"/>
      <c r="BG94" s="263"/>
      <c r="BH94" s="263"/>
      <c r="BI94" s="263"/>
      <c r="BJ94" s="263"/>
      <c r="BK94" s="263"/>
      <c r="BL94" s="263"/>
      <c r="BM94" s="263"/>
      <c r="BN94" s="263"/>
      <c r="BO94" s="263"/>
      <c r="BP94" s="263"/>
      <c r="BQ94" s="263"/>
      <c r="BR94" s="263"/>
      <c r="BS94" s="263"/>
      <c r="BT94" s="263"/>
      <c r="BU94" s="263"/>
      <c r="BV94" s="263"/>
      <c r="BW94" s="263"/>
      <c r="BX94" s="263"/>
      <c r="BY94" s="263"/>
      <c r="BZ94" s="263"/>
      <c r="CA94" s="263"/>
      <c r="CB94" s="263"/>
      <c r="CC94" s="263"/>
      <c r="CD94" s="263"/>
      <c r="CE94" s="263"/>
      <c r="CF94" s="263"/>
      <c r="CG94" s="263"/>
      <c r="CH94" s="263"/>
      <c r="CI94" s="263"/>
      <c r="CJ94" s="263"/>
      <c r="CK94" s="263"/>
      <c r="CL94" s="263"/>
      <c r="CM94" s="263"/>
      <c r="CN94" s="263"/>
      <c r="CO94" s="263"/>
      <c r="CP94" s="263"/>
      <c r="CQ94" s="263"/>
      <c r="CR94" s="263"/>
      <c r="CS94" s="263"/>
      <c r="CT94" s="263"/>
      <c r="CU94" s="263"/>
      <c r="CV94" s="263"/>
      <c r="CW94" s="263"/>
      <c r="CX94" s="263"/>
      <c r="CY94" s="263"/>
      <c r="CZ94" s="263"/>
      <c r="DA94" s="263"/>
      <c r="DB94" s="263"/>
      <c r="DC94" s="263"/>
      <c r="DD94" s="263"/>
      <c r="DE94" s="263"/>
      <c r="DF94" s="263"/>
      <c r="DG94" s="263"/>
      <c r="DH94" s="263"/>
      <c r="DI94" s="263"/>
      <c r="DJ94" s="263"/>
      <c r="DK94" s="263"/>
      <c r="DL94" s="263"/>
      <c r="DM94" s="263"/>
      <c r="DN94" s="263"/>
      <c r="DO94" s="263"/>
      <c r="DP94" s="263"/>
      <c r="DQ94" s="263"/>
      <c r="DR94" s="263"/>
      <c r="DS94" s="263"/>
      <c r="DT94" s="263"/>
      <c r="DU94" s="263"/>
    </row>
    <row r="95" spans="1:125" x14ac:dyDescent="0.25">
      <c r="A95" s="263"/>
      <c r="B95" s="263"/>
      <c r="C95" s="263"/>
      <c r="D95" s="263"/>
      <c r="E95" s="263"/>
      <c r="F95" s="263"/>
      <c r="G95" s="263"/>
      <c r="H95" s="263"/>
      <c r="I95" s="263"/>
      <c r="J95" s="263"/>
      <c r="K95" s="263"/>
      <c r="L95" s="263"/>
      <c r="M95" s="263"/>
      <c r="N95" s="263"/>
      <c r="O95" s="263"/>
      <c r="P95" s="263"/>
      <c r="Q95" s="263"/>
      <c r="R95" s="263"/>
      <c r="S95" s="263"/>
      <c r="T95" s="263"/>
      <c r="U95" s="263"/>
      <c r="V95" s="263"/>
      <c r="W95" s="263"/>
      <c r="X95" s="263"/>
      <c r="Y95" s="263"/>
      <c r="Z95" s="263"/>
      <c r="AA95" s="263"/>
      <c r="AB95" s="263"/>
      <c r="AC95" s="263"/>
      <c r="AD95" s="263"/>
      <c r="AE95" s="263"/>
      <c r="AF95" s="263"/>
      <c r="AG95" s="263"/>
      <c r="AH95" s="263"/>
      <c r="AI95" s="263"/>
      <c r="AJ95" s="263"/>
      <c r="AK95" s="263"/>
      <c r="AL95" s="263"/>
      <c r="AM95" s="263"/>
      <c r="AN95" s="263"/>
      <c r="AO95" s="263"/>
      <c r="AP95" s="263"/>
      <c r="AQ95" s="263"/>
      <c r="AR95" s="263"/>
      <c r="AS95" s="263"/>
      <c r="AT95" s="263"/>
      <c r="AU95" s="263"/>
      <c r="AV95" s="263"/>
      <c r="AW95" s="263"/>
      <c r="AX95" s="263"/>
      <c r="AY95" s="263"/>
      <c r="AZ95" s="263"/>
      <c r="BA95" s="263"/>
      <c r="BB95" s="263"/>
      <c r="BC95" s="263"/>
      <c r="BD95" s="263"/>
      <c r="BE95" s="263"/>
      <c r="BF95" s="263"/>
      <c r="BG95" s="263"/>
      <c r="BH95" s="263"/>
      <c r="BI95" s="263"/>
      <c r="BJ95" s="263"/>
      <c r="BK95" s="263"/>
      <c r="BL95" s="263"/>
      <c r="BM95" s="263"/>
      <c r="BN95" s="263"/>
      <c r="BO95" s="263"/>
      <c r="BP95" s="263"/>
      <c r="BQ95" s="263"/>
      <c r="BR95" s="263"/>
      <c r="BS95" s="263"/>
      <c r="BT95" s="263"/>
      <c r="BU95" s="263"/>
      <c r="BV95" s="263"/>
      <c r="BW95" s="263"/>
      <c r="BX95" s="263"/>
      <c r="BY95" s="263"/>
      <c r="BZ95" s="263"/>
      <c r="CA95" s="263"/>
      <c r="CB95" s="263"/>
      <c r="CC95" s="263"/>
      <c r="CD95" s="263"/>
      <c r="CE95" s="263"/>
      <c r="CF95" s="263"/>
      <c r="CG95" s="263"/>
      <c r="CH95" s="263"/>
      <c r="CI95" s="263"/>
      <c r="CJ95" s="263"/>
      <c r="CK95" s="263"/>
      <c r="CL95" s="263"/>
      <c r="CM95" s="263"/>
      <c r="CN95" s="263"/>
      <c r="CO95" s="263"/>
      <c r="CP95" s="263"/>
      <c r="CQ95" s="263"/>
      <c r="CR95" s="263"/>
      <c r="CS95" s="263"/>
      <c r="CT95" s="263"/>
      <c r="CU95" s="263"/>
      <c r="CV95" s="263"/>
      <c r="CW95" s="263"/>
      <c r="CX95" s="263"/>
      <c r="CY95" s="263"/>
      <c r="CZ95" s="263"/>
      <c r="DA95" s="263"/>
      <c r="DB95" s="263"/>
      <c r="DC95" s="263"/>
      <c r="DD95" s="263"/>
      <c r="DE95" s="263"/>
      <c r="DF95" s="263"/>
      <c r="DG95" s="263"/>
      <c r="DH95" s="263"/>
      <c r="DI95" s="263"/>
      <c r="DJ95" s="263"/>
      <c r="DK95" s="263"/>
      <c r="DL95" s="263"/>
      <c r="DM95" s="263"/>
      <c r="DN95" s="263"/>
      <c r="DO95" s="263"/>
      <c r="DP95" s="263"/>
      <c r="DQ95" s="263"/>
      <c r="DR95" s="263"/>
      <c r="DS95" s="263"/>
      <c r="DT95" s="263"/>
      <c r="DU95" s="263"/>
    </row>
    <row r="96" spans="1:125" x14ac:dyDescent="0.25">
      <c r="A96" s="263"/>
      <c r="B96" s="263"/>
      <c r="C96" s="263"/>
      <c r="D96" s="263"/>
      <c r="E96" s="263"/>
      <c r="F96" s="263"/>
      <c r="G96" s="263"/>
      <c r="H96" s="263"/>
      <c r="I96" s="263"/>
      <c r="J96" s="263"/>
      <c r="K96" s="263"/>
      <c r="L96" s="263"/>
      <c r="M96" s="263"/>
      <c r="N96" s="263"/>
      <c r="O96" s="263"/>
      <c r="P96" s="263"/>
      <c r="Q96" s="263"/>
      <c r="R96" s="263"/>
      <c r="S96" s="263"/>
      <c r="T96" s="263"/>
      <c r="U96" s="263"/>
      <c r="V96" s="263"/>
      <c r="W96" s="263"/>
      <c r="X96" s="263"/>
      <c r="Y96" s="263"/>
      <c r="Z96" s="263"/>
      <c r="AA96" s="263"/>
      <c r="AB96" s="263"/>
      <c r="AC96" s="263"/>
      <c r="AD96" s="263"/>
      <c r="AE96" s="263"/>
      <c r="AF96" s="263"/>
      <c r="AG96" s="263"/>
      <c r="AH96" s="263"/>
      <c r="AI96" s="263"/>
      <c r="AJ96" s="263"/>
      <c r="AK96" s="263"/>
      <c r="AL96" s="263"/>
      <c r="AM96" s="263"/>
      <c r="AN96" s="263"/>
      <c r="AO96" s="263"/>
      <c r="AP96" s="263"/>
      <c r="AQ96" s="263"/>
      <c r="AR96" s="263"/>
      <c r="AS96" s="263"/>
      <c r="AT96" s="263"/>
      <c r="AU96" s="263"/>
      <c r="AV96" s="263"/>
      <c r="AW96" s="263"/>
      <c r="AX96" s="263"/>
      <c r="AY96" s="263"/>
      <c r="AZ96" s="263"/>
      <c r="BA96" s="263"/>
      <c r="BB96" s="263"/>
      <c r="BC96" s="263"/>
      <c r="BD96" s="263"/>
      <c r="BE96" s="263"/>
      <c r="BF96" s="263"/>
      <c r="BG96" s="263"/>
      <c r="BH96" s="263"/>
      <c r="BI96" s="263"/>
      <c r="BJ96" s="263"/>
      <c r="BK96" s="263"/>
      <c r="BL96" s="263"/>
      <c r="BM96" s="263"/>
      <c r="BN96" s="263"/>
      <c r="BO96" s="263"/>
      <c r="BP96" s="263"/>
      <c r="BQ96" s="263"/>
      <c r="BR96" s="263"/>
      <c r="BS96" s="263"/>
      <c r="BT96" s="263"/>
      <c r="BU96" s="263"/>
      <c r="BV96" s="263"/>
      <c r="BW96" s="263"/>
      <c r="BX96" s="263"/>
      <c r="BY96" s="263"/>
      <c r="BZ96" s="263"/>
      <c r="CA96" s="263"/>
      <c r="CB96" s="263"/>
      <c r="CC96" s="263"/>
      <c r="CD96" s="263"/>
      <c r="CE96" s="263"/>
      <c r="CF96" s="263"/>
      <c r="CG96" s="263"/>
      <c r="CH96" s="263"/>
      <c r="CI96" s="263"/>
      <c r="CJ96" s="263"/>
      <c r="CK96" s="263"/>
      <c r="CL96" s="263"/>
      <c r="CM96" s="263"/>
      <c r="CN96" s="263"/>
      <c r="CO96" s="263"/>
      <c r="CP96" s="263"/>
      <c r="CQ96" s="263"/>
      <c r="CR96" s="263"/>
      <c r="CS96" s="263"/>
      <c r="CT96" s="263"/>
      <c r="CU96" s="263"/>
      <c r="CV96" s="263"/>
      <c r="CW96" s="263"/>
      <c r="CX96" s="263"/>
      <c r="CY96" s="263"/>
      <c r="CZ96" s="263"/>
      <c r="DA96" s="263"/>
      <c r="DB96" s="263"/>
      <c r="DC96" s="263"/>
      <c r="DD96" s="263"/>
      <c r="DE96" s="263"/>
      <c r="DF96" s="263"/>
      <c r="DG96" s="263"/>
      <c r="DH96" s="263"/>
      <c r="DI96" s="263"/>
      <c r="DJ96" s="263"/>
      <c r="DK96" s="263"/>
      <c r="DL96" s="263"/>
      <c r="DM96" s="263"/>
      <c r="DN96" s="263"/>
      <c r="DO96" s="263"/>
      <c r="DP96" s="263"/>
      <c r="DQ96" s="263"/>
      <c r="DR96" s="263"/>
      <c r="DS96" s="263"/>
      <c r="DT96" s="263"/>
      <c r="DU96" s="263"/>
    </row>
    <row r="97" spans="1:125" x14ac:dyDescent="0.25">
      <c r="A97" s="263"/>
      <c r="B97" s="263"/>
      <c r="C97" s="263"/>
      <c r="D97" s="263"/>
      <c r="E97" s="263"/>
      <c r="F97" s="263"/>
      <c r="G97" s="263"/>
      <c r="H97" s="263"/>
      <c r="I97" s="263"/>
      <c r="J97" s="263"/>
      <c r="K97" s="263"/>
      <c r="L97" s="263"/>
      <c r="M97" s="263"/>
      <c r="N97" s="263"/>
      <c r="O97" s="263"/>
      <c r="P97" s="263"/>
      <c r="Q97" s="263"/>
      <c r="R97" s="263"/>
      <c r="S97" s="263"/>
      <c r="T97" s="263"/>
      <c r="U97" s="263"/>
      <c r="V97" s="263"/>
      <c r="W97" s="263"/>
      <c r="X97" s="263"/>
      <c r="Y97" s="263"/>
      <c r="Z97" s="263"/>
      <c r="AA97" s="263"/>
      <c r="AB97" s="263"/>
      <c r="AC97" s="263"/>
      <c r="AD97" s="263"/>
      <c r="AE97" s="263"/>
      <c r="AF97" s="263"/>
      <c r="AG97" s="263"/>
      <c r="AH97" s="263"/>
      <c r="AI97" s="263"/>
      <c r="AJ97" s="263"/>
      <c r="AK97" s="263"/>
      <c r="AL97" s="263"/>
      <c r="AM97" s="263"/>
      <c r="AN97" s="263"/>
      <c r="AO97" s="263"/>
      <c r="AP97" s="263"/>
      <c r="AQ97" s="263"/>
      <c r="AR97" s="263"/>
      <c r="AS97" s="263"/>
      <c r="AT97" s="263"/>
      <c r="AU97" s="263"/>
      <c r="AV97" s="263"/>
      <c r="AW97" s="263"/>
      <c r="AX97" s="263"/>
      <c r="AY97" s="263"/>
      <c r="AZ97" s="263"/>
      <c r="BA97" s="263"/>
      <c r="BB97" s="263"/>
      <c r="BC97" s="263"/>
      <c r="BD97" s="263"/>
      <c r="BE97" s="263"/>
      <c r="BF97" s="263"/>
      <c r="BG97" s="263"/>
      <c r="BH97" s="263"/>
      <c r="BI97" s="263"/>
      <c r="BJ97" s="263"/>
      <c r="BK97" s="263"/>
      <c r="BL97" s="263"/>
      <c r="BM97" s="263"/>
      <c r="BN97" s="263"/>
      <c r="BO97" s="263"/>
      <c r="BP97" s="263"/>
      <c r="BQ97" s="263"/>
      <c r="BR97" s="263"/>
      <c r="BS97" s="263"/>
      <c r="BT97" s="263"/>
      <c r="BU97" s="263"/>
      <c r="BV97" s="263"/>
      <c r="BW97" s="263"/>
      <c r="BX97" s="263"/>
      <c r="BY97" s="263"/>
      <c r="BZ97" s="263"/>
      <c r="CA97" s="263"/>
      <c r="CB97" s="263"/>
      <c r="CC97" s="263"/>
      <c r="CD97" s="263"/>
      <c r="CE97" s="263"/>
      <c r="CF97" s="263"/>
      <c r="CG97" s="263"/>
      <c r="CH97" s="263"/>
      <c r="CI97" s="263"/>
      <c r="CJ97" s="263"/>
      <c r="CK97" s="263"/>
      <c r="CL97" s="263"/>
      <c r="CM97" s="263"/>
      <c r="CN97" s="263"/>
      <c r="CO97" s="263"/>
      <c r="CP97" s="263"/>
      <c r="CQ97" s="263"/>
      <c r="CR97" s="263"/>
      <c r="CS97" s="263"/>
      <c r="CT97" s="263"/>
      <c r="CU97" s="263"/>
      <c r="CV97" s="263"/>
      <c r="CW97" s="263"/>
      <c r="CX97" s="263"/>
      <c r="CY97" s="263"/>
      <c r="CZ97" s="263"/>
      <c r="DA97" s="263"/>
      <c r="DB97" s="263"/>
      <c r="DC97" s="263"/>
      <c r="DD97" s="263"/>
      <c r="DE97" s="263"/>
      <c r="DF97" s="263"/>
      <c r="DG97" s="263"/>
      <c r="DH97" s="263"/>
      <c r="DI97" s="263"/>
      <c r="DJ97" s="263"/>
      <c r="DK97" s="263"/>
      <c r="DL97" s="263"/>
      <c r="DM97" s="263"/>
      <c r="DN97" s="263"/>
      <c r="DO97" s="263"/>
      <c r="DP97" s="263"/>
      <c r="DQ97" s="263"/>
      <c r="DR97" s="263"/>
      <c r="DS97" s="263"/>
      <c r="DT97" s="263"/>
      <c r="DU97" s="263"/>
    </row>
    <row r="98" spans="1:125" x14ac:dyDescent="0.25">
      <c r="A98" s="263"/>
      <c r="B98" s="263"/>
      <c r="C98" s="263"/>
      <c r="D98" s="263"/>
      <c r="E98" s="263"/>
      <c r="F98" s="263"/>
      <c r="G98" s="263"/>
      <c r="H98" s="263"/>
      <c r="I98" s="263"/>
      <c r="J98" s="263"/>
      <c r="K98" s="263"/>
      <c r="L98" s="263"/>
      <c r="M98" s="263"/>
      <c r="N98" s="263"/>
      <c r="O98" s="263"/>
      <c r="P98" s="263"/>
      <c r="Q98" s="263"/>
      <c r="R98" s="263"/>
      <c r="S98" s="263"/>
      <c r="T98" s="263"/>
      <c r="U98" s="263"/>
      <c r="V98" s="263"/>
      <c r="W98" s="263"/>
      <c r="X98" s="263"/>
      <c r="Y98" s="263"/>
      <c r="Z98" s="263"/>
      <c r="AA98" s="263"/>
      <c r="AB98" s="263"/>
      <c r="AC98" s="263"/>
      <c r="AD98" s="263"/>
      <c r="AE98" s="263"/>
      <c r="AF98" s="263"/>
      <c r="AG98" s="263"/>
      <c r="AH98" s="263"/>
      <c r="AI98" s="263"/>
      <c r="AJ98" s="263"/>
      <c r="AK98" s="263"/>
      <c r="AL98" s="263"/>
      <c r="AM98" s="263"/>
      <c r="AN98" s="263"/>
      <c r="AO98" s="263"/>
      <c r="AP98" s="263"/>
      <c r="AQ98" s="263"/>
      <c r="AR98" s="263"/>
      <c r="AS98" s="263"/>
      <c r="AT98" s="263"/>
      <c r="AU98" s="263"/>
      <c r="AV98" s="263"/>
      <c r="AW98" s="263"/>
      <c r="AX98" s="263"/>
      <c r="AY98" s="263"/>
      <c r="AZ98" s="263"/>
      <c r="BA98" s="263"/>
      <c r="BB98" s="263"/>
      <c r="BC98" s="263"/>
      <c r="BD98" s="263"/>
      <c r="BE98" s="263"/>
      <c r="BF98" s="263"/>
      <c r="BG98" s="263"/>
      <c r="BH98" s="263"/>
      <c r="BI98" s="263"/>
      <c r="BJ98" s="263"/>
      <c r="BK98" s="263"/>
      <c r="BL98" s="263"/>
      <c r="BM98" s="263"/>
      <c r="BN98" s="263"/>
      <c r="BO98" s="263"/>
      <c r="BP98" s="263"/>
      <c r="BQ98" s="263"/>
      <c r="BR98" s="263"/>
      <c r="BS98" s="263"/>
      <c r="BT98" s="263"/>
      <c r="BU98" s="263"/>
      <c r="BV98" s="263"/>
      <c r="BW98" s="263"/>
      <c r="BX98" s="263"/>
      <c r="BY98" s="263"/>
      <c r="BZ98" s="263"/>
      <c r="CA98" s="263"/>
      <c r="CB98" s="263"/>
      <c r="CC98" s="263"/>
      <c r="CD98" s="263"/>
      <c r="CE98" s="263"/>
      <c r="CF98" s="263"/>
      <c r="CG98" s="263"/>
      <c r="CH98" s="263"/>
      <c r="CI98" s="263"/>
      <c r="CJ98" s="263"/>
      <c r="CK98" s="263"/>
      <c r="CL98" s="263"/>
      <c r="CM98" s="263"/>
      <c r="CN98" s="263"/>
      <c r="CO98" s="263"/>
      <c r="CP98" s="263"/>
      <c r="CQ98" s="263"/>
      <c r="CR98" s="263"/>
      <c r="CS98" s="263"/>
      <c r="CT98" s="263"/>
      <c r="CU98" s="263"/>
      <c r="CV98" s="263"/>
      <c r="CW98" s="263"/>
      <c r="CX98" s="263"/>
      <c r="CY98" s="263"/>
      <c r="CZ98" s="263"/>
      <c r="DA98" s="263"/>
      <c r="DB98" s="263"/>
      <c r="DC98" s="263"/>
      <c r="DD98" s="263"/>
      <c r="DE98" s="263"/>
      <c r="DF98" s="263"/>
      <c r="DG98" s="263"/>
      <c r="DH98" s="263"/>
      <c r="DI98" s="263"/>
      <c r="DJ98" s="263"/>
      <c r="DK98" s="263"/>
      <c r="DL98" s="263"/>
      <c r="DM98" s="263"/>
      <c r="DN98" s="263"/>
      <c r="DO98" s="263"/>
      <c r="DP98" s="263"/>
      <c r="DQ98" s="263"/>
      <c r="DR98" s="263"/>
      <c r="DS98" s="263"/>
      <c r="DT98" s="263"/>
      <c r="DU98" s="263"/>
    </row>
    <row r="99" spans="1:125" x14ac:dyDescent="0.25">
      <c r="A99" s="263"/>
      <c r="B99" s="263"/>
      <c r="C99" s="263"/>
      <c r="D99" s="263"/>
      <c r="E99" s="263"/>
      <c r="F99" s="263"/>
      <c r="G99" s="263"/>
      <c r="H99" s="263"/>
      <c r="I99" s="263"/>
      <c r="J99" s="263"/>
      <c r="K99" s="263"/>
      <c r="L99" s="263"/>
      <c r="M99" s="263"/>
      <c r="N99" s="263"/>
      <c r="O99" s="263"/>
      <c r="P99" s="263"/>
      <c r="Q99" s="263"/>
      <c r="R99" s="263"/>
      <c r="S99" s="263"/>
      <c r="T99" s="263"/>
      <c r="U99" s="263"/>
      <c r="V99" s="263"/>
      <c r="W99" s="263"/>
      <c r="X99" s="263"/>
      <c r="Y99" s="263"/>
      <c r="Z99" s="263"/>
      <c r="AA99" s="263"/>
      <c r="AB99" s="263"/>
      <c r="AC99" s="263"/>
      <c r="AD99" s="263"/>
      <c r="AE99" s="263"/>
      <c r="AF99" s="263"/>
      <c r="AG99" s="263"/>
      <c r="AH99" s="263"/>
      <c r="AI99" s="263"/>
      <c r="AJ99" s="263"/>
      <c r="AK99" s="263"/>
      <c r="AL99" s="263"/>
      <c r="AM99" s="263"/>
      <c r="AN99" s="263"/>
      <c r="AO99" s="263"/>
      <c r="AP99" s="263"/>
      <c r="AQ99" s="263"/>
      <c r="AR99" s="263"/>
      <c r="AS99" s="263"/>
      <c r="AT99" s="263"/>
      <c r="AU99" s="263"/>
      <c r="AV99" s="263"/>
      <c r="AW99" s="263"/>
      <c r="AX99" s="263"/>
      <c r="AY99" s="263"/>
      <c r="AZ99" s="263"/>
      <c r="BA99" s="263"/>
      <c r="BB99" s="263"/>
      <c r="BC99" s="263"/>
      <c r="BD99" s="263"/>
      <c r="BE99" s="263"/>
      <c r="BF99" s="263"/>
      <c r="BG99" s="263"/>
      <c r="BH99" s="263"/>
      <c r="BI99" s="263"/>
      <c r="BJ99" s="263"/>
      <c r="BK99" s="263"/>
      <c r="BL99" s="263"/>
      <c r="BM99" s="263"/>
      <c r="BN99" s="263"/>
      <c r="BO99" s="263"/>
      <c r="BP99" s="263"/>
      <c r="BQ99" s="263"/>
      <c r="BR99" s="263"/>
      <c r="BS99" s="263"/>
      <c r="BT99" s="263"/>
      <c r="BU99" s="263"/>
      <c r="BV99" s="263"/>
      <c r="BW99" s="263"/>
      <c r="BX99" s="263"/>
      <c r="BY99" s="263"/>
      <c r="BZ99" s="263"/>
      <c r="CA99" s="263"/>
      <c r="CB99" s="263"/>
      <c r="CC99" s="263"/>
      <c r="CD99" s="263"/>
      <c r="CE99" s="263"/>
      <c r="CF99" s="263"/>
      <c r="CG99" s="263"/>
      <c r="CH99" s="263"/>
      <c r="CI99" s="263"/>
      <c r="CJ99" s="263"/>
      <c r="CK99" s="263"/>
      <c r="CL99" s="263"/>
      <c r="CM99" s="263"/>
      <c r="CN99" s="263"/>
      <c r="CO99" s="263"/>
      <c r="CP99" s="263"/>
      <c r="CQ99" s="263"/>
      <c r="CR99" s="263"/>
      <c r="CS99" s="263"/>
      <c r="CT99" s="263"/>
      <c r="CU99" s="263"/>
      <c r="CV99" s="263"/>
      <c r="CW99" s="263"/>
      <c r="CX99" s="263"/>
      <c r="CY99" s="263"/>
      <c r="CZ99" s="263"/>
      <c r="DA99" s="263"/>
      <c r="DB99" s="263"/>
      <c r="DC99" s="263"/>
      <c r="DD99" s="263"/>
      <c r="DE99" s="263"/>
      <c r="DF99" s="263"/>
      <c r="DG99" s="263"/>
      <c r="DH99" s="263"/>
      <c r="DI99" s="263"/>
      <c r="DJ99" s="263"/>
      <c r="DK99" s="263"/>
      <c r="DL99" s="263"/>
      <c r="DM99" s="263"/>
      <c r="DN99" s="263"/>
      <c r="DO99" s="263"/>
      <c r="DP99" s="263"/>
      <c r="DQ99" s="263"/>
      <c r="DR99" s="263"/>
      <c r="DS99" s="263"/>
      <c r="DT99" s="263"/>
      <c r="DU99" s="263"/>
    </row>
    <row r="100" spans="1:125" x14ac:dyDescent="0.25">
      <c r="A100" s="263"/>
      <c r="B100" s="263"/>
      <c r="C100" s="263"/>
      <c r="D100" s="263"/>
      <c r="E100" s="263"/>
      <c r="F100" s="263"/>
      <c r="G100" s="263"/>
      <c r="H100" s="263"/>
      <c r="I100" s="263"/>
      <c r="J100" s="263"/>
      <c r="K100" s="263"/>
      <c r="L100" s="263"/>
      <c r="M100" s="263"/>
      <c r="N100" s="263"/>
      <c r="O100" s="263"/>
      <c r="P100" s="263"/>
      <c r="Q100" s="263"/>
      <c r="R100" s="263"/>
      <c r="S100" s="263"/>
      <c r="T100" s="263"/>
      <c r="U100" s="263"/>
      <c r="V100" s="263"/>
      <c r="W100" s="263"/>
      <c r="X100" s="263"/>
      <c r="Y100" s="263"/>
      <c r="Z100" s="263"/>
      <c r="AA100" s="263"/>
      <c r="AB100" s="263"/>
      <c r="AC100" s="263"/>
      <c r="AD100" s="263"/>
      <c r="AE100" s="263"/>
      <c r="AF100" s="263"/>
      <c r="AG100" s="263"/>
      <c r="AH100" s="263"/>
      <c r="AI100" s="263"/>
      <c r="AJ100" s="263"/>
      <c r="AK100" s="263"/>
      <c r="AL100" s="263"/>
      <c r="AM100" s="263"/>
      <c r="AN100" s="263"/>
      <c r="AO100" s="263"/>
      <c r="AP100" s="263"/>
      <c r="AQ100" s="263"/>
      <c r="AR100" s="263"/>
      <c r="AS100" s="263"/>
      <c r="AT100" s="263"/>
      <c r="AU100" s="263"/>
      <c r="AV100" s="263"/>
      <c r="AW100" s="263"/>
      <c r="AX100" s="263"/>
      <c r="AY100" s="263"/>
      <c r="AZ100" s="263"/>
      <c r="BA100" s="263"/>
      <c r="BB100" s="263"/>
      <c r="BC100" s="263"/>
      <c r="BD100" s="263"/>
      <c r="BE100" s="263"/>
      <c r="BF100" s="263"/>
      <c r="BG100" s="263"/>
      <c r="BH100" s="263"/>
      <c r="BI100" s="263"/>
      <c r="BJ100" s="263"/>
      <c r="BK100" s="263"/>
      <c r="BL100" s="263"/>
      <c r="BM100" s="263"/>
      <c r="BN100" s="263"/>
      <c r="BO100" s="263"/>
      <c r="BP100" s="263"/>
      <c r="BQ100" s="263"/>
      <c r="BR100" s="263"/>
      <c r="BS100" s="263"/>
      <c r="BT100" s="263"/>
      <c r="BU100" s="263"/>
      <c r="BV100" s="263"/>
      <c r="BW100" s="263"/>
      <c r="BX100" s="263"/>
      <c r="BY100" s="263"/>
      <c r="BZ100" s="263"/>
      <c r="CA100" s="263"/>
      <c r="CB100" s="263"/>
      <c r="CC100" s="263"/>
      <c r="CD100" s="263"/>
      <c r="CE100" s="263"/>
      <c r="CF100" s="263"/>
      <c r="CG100" s="263"/>
      <c r="CH100" s="263"/>
      <c r="CI100" s="263"/>
      <c r="CJ100" s="263"/>
      <c r="CK100" s="263"/>
      <c r="CL100" s="263"/>
      <c r="CM100" s="263"/>
      <c r="CN100" s="263"/>
      <c r="CO100" s="263"/>
      <c r="CP100" s="263"/>
      <c r="CQ100" s="263"/>
      <c r="CR100" s="263"/>
      <c r="CS100" s="263"/>
      <c r="CT100" s="263"/>
      <c r="CU100" s="263"/>
      <c r="CV100" s="263"/>
      <c r="CW100" s="263"/>
      <c r="CX100" s="263"/>
      <c r="CY100" s="263"/>
      <c r="CZ100" s="263"/>
      <c r="DA100" s="263"/>
      <c r="DB100" s="263"/>
      <c r="DC100" s="263"/>
      <c r="DD100" s="263"/>
      <c r="DE100" s="263"/>
      <c r="DF100" s="263"/>
      <c r="DG100" s="263"/>
      <c r="DH100" s="263"/>
      <c r="DI100" s="263"/>
      <c r="DJ100" s="263"/>
      <c r="DK100" s="263"/>
      <c r="DL100" s="263"/>
      <c r="DM100" s="263"/>
      <c r="DN100" s="263"/>
      <c r="DO100" s="263"/>
      <c r="DP100" s="263"/>
      <c r="DQ100" s="263"/>
      <c r="DR100" s="263"/>
      <c r="DS100" s="263"/>
      <c r="DT100" s="263"/>
      <c r="DU100" s="263"/>
    </row>
    <row r="101" spans="1:125" x14ac:dyDescent="0.25">
      <c r="A101" s="263"/>
      <c r="B101" s="263"/>
      <c r="C101" s="263"/>
      <c r="D101" s="263"/>
      <c r="E101" s="263"/>
      <c r="F101" s="263"/>
      <c r="G101" s="263"/>
      <c r="H101" s="263"/>
      <c r="I101" s="263"/>
      <c r="J101" s="263"/>
      <c r="K101" s="263"/>
      <c r="L101" s="263"/>
      <c r="M101" s="263"/>
      <c r="N101" s="263"/>
      <c r="O101" s="263"/>
      <c r="P101" s="263"/>
      <c r="Q101" s="263"/>
      <c r="R101" s="263"/>
      <c r="S101" s="263"/>
      <c r="T101" s="263"/>
      <c r="U101" s="263"/>
      <c r="V101" s="263"/>
      <c r="W101" s="263"/>
      <c r="X101" s="263"/>
      <c r="Y101" s="263"/>
      <c r="Z101" s="263"/>
      <c r="AA101" s="263"/>
      <c r="AB101" s="263"/>
      <c r="AC101" s="263"/>
      <c r="AD101" s="263"/>
      <c r="AE101" s="263"/>
      <c r="AF101" s="263"/>
      <c r="AG101" s="263"/>
      <c r="AH101" s="263"/>
      <c r="AI101" s="263"/>
      <c r="AJ101" s="263"/>
      <c r="AK101" s="263"/>
      <c r="AL101" s="263"/>
      <c r="AM101" s="263"/>
      <c r="AN101" s="263"/>
      <c r="AO101" s="263"/>
      <c r="AP101" s="263"/>
      <c r="AQ101" s="263"/>
      <c r="AR101" s="263"/>
      <c r="AS101" s="263"/>
      <c r="AT101" s="263"/>
      <c r="AU101" s="263"/>
      <c r="AV101" s="263"/>
      <c r="AW101" s="263"/>
      <c r="AX101" s="263"/>
      <c r="AY101" s="263"/>
      <c r="AZ101" s="263"/>
      <c r="BA101" s="263"/>
      <c r="BB101" s="263"/>
      <c r="BC101" s="263"/>
      <c r="BD101" s="263"/>
      <c r="BE101" s="263"/>
      <c r="BF101" s="263"/>
      <c r="BG101" s="263"/>
      <c r="BH101" s="263"/>
      <c r="BI101" s="263"/>
      <c r="BJ101" s="263"/>
      <c r="BK101" s="263"/>
      <c r="BL101" s="263"/>
      <c r="BM101" s="263"/>
      <c r="BN101" s="263"/>
      <c r="BO101" s="263"/>
      <c r="BP101" s="263"/>
      <c r="BQ101" s="263"/>
      <c r="BR101" s="263"/>
      <c r="BS101" s="263"/>
      <c r="BT101" s="263"/>
      <c r="BU101" s="263"/>
      <c r="BV101" s="263"/>
      <c r="BW101" s="263"/>
      <c r="BX101" s="263"/>
      <c r="BY101" s="263"/>
      <c r="BZ101" s="263"/>
      <c r="CA101" s="263"/>
      <c r="CB101" s="263"/>
      <c r="CC101" s="263"/>
      <c r="CD101" s="263"/>
      <c r="CE101" s="263"/>
      <c r="CF101" s="263"/>
      <c r="CG101" s="263"/>
      <c r="CH101" s="263"/>
      <c r="CI101" s="263"/>
      <c r="CJ101" s="263"/>
      <c r="CK101" s="263"/>
      <c r="CL101" s="263"/>
      <c r="CM101" s="263"/>
      <c r="CN101" s="263"/>
      <c r="CO101" s="263"/>
      <c r="CP101" s="263"/>
      <c r="CQ101" s="263"/>
      <c r="CR101" s="263"/>
      <c r="CS101" s="263"/>
      <c r="CT101" s="263"/>
      <c r="CU101" s="263"/>
      <c r="CV101" s="263"/>
      <c r="CW101" s="263"/>
      <c r="CX101" s="263"/>
      <c r="CY101" s="263"/>
      <c r="CZ101" s="263"/>
      <c r="DA101" s="263"/>
      <c r="DB101" s="263"/>
      <c r="DC101" s="263"/>
      <c r="DD101" s="263"/>
      <c r="DE101" s="263"/>
      <c r="DF101" s="263"/>
      <c r="DG101" s="263"/>
      <c r="DH101" s="263"/>
      <c r="DI101" s="263"/>
      <c r="DJ101" s="263"/>
      <c r="DK101" s="263"/>
      <c r="DL101" s="263"/>
      <c r="DM101" s="263"/>
      <c r="DN101" s="263"/>
      <c r="DO101" s="263"/>
      <c r="DP101" s="263"/>
      <c r="DQ101" s="263"/>
      <c r="DR101" s="263"/>
      <c r="DS101" s="263"/>
      <c r="DT101" s="263"/>
      <c r="DU101" s="263"/>
    </row>
    <row r="102" spans="1:125" x14ac:dyDescent="0.25">
      <c r="A102" s="263"/>
      <c r="B102" s="263"/>
      <c r="C102" s="263"/>
      <c r="D102" s="263"/>
      <c r="E102" s="263"/>
      <c r="F102" s="263"/>
      <c r="G102" s="263"/>
      <c r="H102" s="263"/>
      <c r="I102" s="263"/>
      <c r="J102" s="263"/>
      <c r="K102" s="263"/>
      <c r="L102" s="263"/>
      <c r="M102" s="263"/>
      <c r="N102" s="263"/>
      <c r="O102" s="263"/>
      <c r="P102" s="263"/>
      <c r="Q102" s="263"/>
      <c r="R102" s="263"/>
      <c r="S102" s="263"/>
      <c r="T102" s="263"/>
      <c r="U102" s="263"/>
      <c r="V102" s="263"/>
      <c r="W102" s="263"/>
      <c r="X102" s="263"/>
      <c r="Y102" s="263"/>
      <c r="Z102" s="263"/>
      <c r="AA102" s="263"/>
      <c r="AB102" s="263"/>
      <c r="AC102" s="263"/>
      <c r="AD102" s="263"/>
      <c r="AE102" s="263"/>
      <c r="AF102" s="263"/>
      <c r="AG102" s="263"/>
      <c r="AH102" s="263"/>
      <c r="AI102" s="263"/>
      <c r="AJ102" s="263"/>
      <c r="AK102" s="263"/>
      <c r="AL102" s="263"/>
      <c r="AM102" s="263"/>
      <c r="AN102" s="263"/>
      <c r="AO102" s="263"/>
      <c r="AP102" s="263"/>
      <c r="AQ102" s="263"/>
      <c r="AR102" s="263"/>
      <c r="AS102" s="263"/>
      <c r="AT102" s="263"/>
      <c r="AU102" s="263"/>
      <c r="AV102" s="263"/>
      <c r="AW102" s="263"/>
      <c r="AX102" s="263"/>
      <c r="AY102" s="263"/>
      <c r="AZ102" s="263"/>
      <c r="BA102" s="263"/>
      <c r="BB102" s="263"/>
      <c r="BC102" s="263"/>
      <c r="BD102" s="263"/>
      <c r="BE102" s="263"/>
      <c r="BF102" s="263"/>
      <c r="BG102" s="263"/>
      <c r="BH102" s="263"/>
      <c r="BI102" s="263"/>
      <c r="BJ102" s="263"/>
      <c r="BK102" s="263"/>
      <c r="BL102" s="263"/>
      <c r="BM102" s="263"/>
      <c r="BN102" s="263"/>
      <c r="BO102" s="263"/>
      <c r="BP102" s="263"/>
      <c r="BQ102" s="263"/>
      <c r="BR102" s="263"/>
      <c r="BS102" s="263"/>
      <c r="BT102" s="263"/>
      <c r="BU102" s="263"/>
      <c r="BV102" s="263"/>
      <c r="BW102" s="263"/>
      <c r="BX102" s="263"/>
      <c r="BY102" s="263"/>
      <c r="BZ102" s="263"/>
      <c r="CA102" s="263"/>
      <c r="CB102" s="263"/>
      <c r="CC102" s="263"/>
      <c r="CD102" s="263"/>
      <c r="CE102" s="263"/>
      <c r="CF102" s="263"/>
      <c r="CG102" s="263"/>
      <c r="CH102" s="263"/>
      <c r="CI102" s="263"/>
      <c r="CJ102" s="263"/>
      <c r="CK102" s="263"/>
      <c r="CL102" s="263"/>
      <c r="CM102" s="263"/>
      <c r="CN102" s="263"/>
      <c r="CO102" s="263"/>
      <c r="CP102" s="263"/>
      <c r="CQ102" s="263"/>
      <c r="CR102" s="263"/>
      <c r="CS102" s="263"/>
      <c r="CT102" s="263"/>
      <c r="CU102" s="263"/>
      <c r="CV102" s="263"/>
      <c r="CW102" s="263"/>
      <c r="CX102" s="263"/>
      <c r="CY102" s="263"/>
      <c r="CZ102" s="263"/>
      <c r="DA102" s="263"/>
      <c r="DB102" s="263"/>
      <c r="DC102" s="263"/>
      <c r="DD102" s="263"/>
      <c r="DE102" s="263"/>
      <c r="DF102" s="263"/>
      <c r="DG102" s="263"/>
      <c r="DH102" s="263"/>
      <c r="DI102" s="263"/>
      <c r="DJ102" s="263"/>
      <c r="DK102" s="263"/>
      <c r="DL102" s="263"/>
      <c r="DM102" s="263"/>
      <c r="DN102" s="263"/>
      <c r="DO102" s="263"/>
      <c r="DP102" s="263"/>
      <c r="DQ102" s="263"/>
      <c r="DR102" s="263"/>
      <c r="DS102" s="263"/>
      <c r="DT102" s="263"/>
      <c r="DU102" s="263"/>
    </row>
    <row r="103" spans="1:125" x14ac:dyDescent="0.25">
      <c r="A103" s="263"/>
      <c r="B103" s="263"/>
      <c r="C103" s="263"/>
      <c r="D103" s="263"/>
      <c r="E103" s="263"/>
      <c r="F103" s="263"/>
      <c r="G103" s="263"/>
      <c r="H103" s="263"/>
      <c r="I103" s="263"/>
      <c r="J103" s="263"/>
      <c r="K103" s="263"/>
      <c r="L103" s="263"/>
      <c r="M103" s="263"/>
      <c r="N103" s="263"/>
      <c r="O103" s="263"/>
      <c r="P103" s="263"/>
      <c r="Q103" s="263"/>
      <c r="R103" s="263"/>
      <c r="S103" s="263"/>
      <c r="T103" s="263"/>
      <c r="U103" s="263"/>
      <c r="V103" s="263"/>
      <c r="W103" s="263"/>
      <c r="X103" s="263"/>
      <c r="Y103" s="263"/>
      <c r="Z103" s="263"/>
      <c r="AA103" s="263"/>
      <c r="AB103" s="263"/>
      <c r="AC103" s="263"/>
      <c r="AD103" s="263"/>
      <c r="AE103" s="263"/>
      <c r="AF103" s="263"/>
      <c r="AG103" s="263"/>
      <c r="AH103" s="263"/>
      <c r="AI103" s="263"/>
      <c r="AJ103" s="263"/>
      <c r="AK103" s="263"/>
      <c r="AL103" s="263"/>
      <c r="AM103" s="263"/>
      <c r="AN103" s="263"/>
      <c r="AO103" s="263"/>
      <c r="AP103" s="263"/>
      <c r="AQ103" s="263"/>
      <c r="AR103" s="263"/>
      <c r="AS103" s="263"/>
      <c r="AT103" s="263"/>
      <c r="AU103" s="263"/>
      <c r="AV103" s="263"/>
      <c r="AW103" s="263"/>
      <c r="AX103" s="263"/>
      <c r="AY103" s="263"/>
      <c r="AZ103" s="263"/>
      <c r="BA103" s="263"/>
      <c r="BB103" s="263"/>
      <c r="BC103" s="263"/>
      <c r="BD103" s="263"/>
      <c r="BE103" s="263"/>
      <c r="BF103" s="263"/>
      <c r="BG103" s="263"/>
      <c r="BH103" s="263"/>
      <c r="BI103" s="263"/>
      <c r="BJ103" s="263"/>
      <c r="BK103" s="263"/>
      <c r="BL103" s="263"/>
      <c r="BM103" s="263"/>
      <c r="BN103" s="263"/>
      <c r="BO103" s="263"/>
      <c r="BP103" s="263"/>
      <c r="BQ103" s="263"/>
      <c r="BR103" s="263"/>
      <c r="BS103" s="263"/>
      <c r="BT103" s="263"/>
      <c r="BU103" s="263"/>
      <c r="BV103" s="263"/>
      <c r="BW103" s="263"/>
      <c r="BX103" s="263"/>
      <c r="BY103" s="263"/>
      <c r="BZ103" s="263"/>
      <c r="CA103" s="263"/>
      <c r="CB103" s="263"/>
      <c r="CC103" s="263"/>
      <c r="CD103" s="263"/>
      <c r="CE103" s="263"/>
      <c r="CF103" s="263"/>
      <c r="CG103" s="263"/>
      <c r="CH103" s="263"/>
      <c r="CI103" s="263"/>
      <c r="CJ103" s="263"/>
      <c r="CK103" s="263"/>
      <c r="CL103" s="263"/>
      <c r="CM103" s="263"/>
      <c r="CN103" s="263"/>
      <c r="CO103" s="263"/>
      <c r="CP103" s="263"/>
      <c r="CQ103" s="263"/>
      <c r="CR103" s="263"/>
      <c r="CS103" s="263"/>
      <c r="CT103" s="263"/>
      <c r="CU103" s="263"/>
      <c r="CV103" s="263"/>
      <c r="CW103" s="263"/>
      <c r="CX103" s="263"/>
      <c r="CY103" s="263"/>
      <c r="CZ103" s="263"/>
      <c r="DA103" s="263"/>
      <c r="DB103" s="263"/>
      <c r="DC103" s="263"/>
      <c r="DD103" s="263"/>
      <c r="DE103" s="263"/>
      <c r="DF103" s="263"/>
      <c r="DG103" s="263"/>
      <c r="DH103" s="263"/>
      <c r="DI103" s="263"/>
      <c r="DJ103" s="263"/>
      <c r="DK103" s="263"/>
      <c r="DL103" s="263"/>
      <c r="DM103" s="263"/>
      <c r="DN103" s="263"/>
      <c r="DO103" s="263"/>
      <c r="DP103" s="263"/>
      <c r="DQ103" s="263"/>
      <c r="DR103" s="263"/>
      <c r="DS103" s="263"/>
      <c r="DT103" s="263"/>
      <c r="DU103" s="263"/>
    </row>
    <row r="104" spans="1:125" x14ac:dyDescent="0.25">
      <c r="A104" s="263"/>
      <c r="B104" s="263"/>
      <c r="C104" s="263"/>
      <c r="D104" s="263"/>
      <c r="E104" s="263"/>
      <c r="F104" s="263"/>
      <c r="G104" s="263"/>
      <c r="H104" s="263"/>
      <c r="I104" s="263"/>
      <c r="J104" s="263"/>
      <c r="K104" s="263"/>
      <c r="L104" s="263"/>
      <c r="M104" s="263"/>
      <c r="N104" s="263"/>
      <c r="O104" s="263"/>
      <c r="P104" s="263"/>
      <c r="Q104" s="263"/>
      <c r="R104" s="263"/>
      <c r="S104" s="263"/>
      <c r="T104" s="263"/>
      <c r="U104" s="263"/>
      <c r="V104" s="263"/>
      <c r="W104" s="263"/>
      <c r="X104" s="263"/>
      <c r="Y104" s="263"/>
      <c r="Z104" s="263"/>
      <c r="AA104" s="263"/>
      <c r="AB104" s="263"/>
      <c r="AC104" s="263"/>
      <c r="AD104" s="263"/>
      <c r="AE104" s="263"/>
      <c r="AF104" s="263"/>
      <c r="AG104" s="263"/>
      <c r="AH104" s="263"/>
      <c r="AI104" s="263"/>
      <c r="AJ104" s="263"/>
      <c r="AK104" s="263"/>
      <c r="AL104" s="263"/>
      <c r="AM104" s="263"/>
      <c r="AN104" s="263"/>
      <c r="AO104" s="263"/>
      <c r="AP104" s="263"/>
      <c r="AQ104" s="263"/>
      <c r="AR104" s="263"/>
      <c r="AS104" s="263"/>
      <c r="AT104" s="263"/>
      <c r="AU104" s="263"/>
      <c r="AV104" s="263"/>
      <c r="AW104" s="263"/>
      <c r="AX104" s="263"/>
      <c r="AY104" s="263"/>
      <c r="AZ104" s="263"/>
      <c r="BA104" s="263"/>
      <c r="BB104" s="263"/>
      <c r="BC104" s="263"/>
      <c r="BD104" s="263"/>
      <c r="BE104" s="263"/>
      <c r="BF104" s="263"/>
      <c r="BG104" s="263"/>
      <c r="BH104" s="263"/>
      <c r="BI104" s="263"/>
      <c r="BJ104" s="263"/>
      <c r="BK104" s="263"/>
      <c r="BL104" s="263"/>
      <c r="BM104" s="263"/>
      <c r="BN104" s="263"/>
      <c r="BO104" s="263"/>
      <c r="BP104" s="263"/>
      <c r="BQ104" s="263"/>
      <c r="BR104" s="263"/>
      <c r="BS104" s="263"/>
      <c r="BT104" s="263"/>
      <c r="BU104" s="263"/>
      <c r="BV104" s="263"/>
      <c r="BW104" s="263"/>
      <c r="BX104" s="263"/>
      <c r="BY104" s="263"/>
      <c r="BZ104" s="263"/>
      <c r="CA104" s="263"/>
      <c r="CB104" s="263"/>
      <c r="CC104" s="263"/>
      <c r="CD104" s="263"/>
      <c r="CE104" s="263"/>
      <c r="CF104" s="263"/>
      <c r="CG104" s="263"/>
      <c r="CH104" s="263"/>
      <c r="CI104" s="263"/>
      <c r="CJ104" s="263"/>
      <c r="CK104" s="263"/>
      <c r="CL104" s="263"/>
      <c r="CM104" s="263"/>
      <c r="CN104" s="263"/>
      <c r="CO104" s="263"/>
      <c r="CP104" s="263"/>
      <c r="CQ104" s="263"/>
      <c r="CR104" s="263"/>
      <c r="CS104" s="263"/>
      <c r="CT104" s="263"/>
      <c r="CU104" s="263"/>
      <c r="CV104" s="263"/>
      <c r="CW104" s="263"/>
      <c r="CX104" s="263"/>
      <c r="CY104" s="263"/>
      <c r="CZ104" s="263"/>
      <c r="DA104" s="263"/>
      <c r="DB104" s="263"/>
      <c r="DC104" s="263"/>
      <c r="DD104" s="263"/>
      <c r="DE104" s="263"/>
      <c r="DF104" s="263"/>
      <c r="DG104" s="263"/>
      <c r="DH104" s="263"/>
      <c r="DI104" s="263"/>
      <c r="DJ104" s="263"/>
      <c r="DK104" s="263"/>
      <c r="DL104" s="263"/>
      <c r="DM104" s="263"/>
      <c r="DN104" s="263"/>
      <c r="DO104" s="263"/>
      <c r="DP104" s="263"/>
      <c r="DQ104" s="263"/>
      <c r="DR104" s="263"/>
      <c r="DS104" s="263"/>
      <c r="DT104" s="263"/>
      <c r="DU104" s="263"/>
    </row>
    <row r="105" spans="1:125" x14ac:dyDescent="0.25">
      <c r="A105" s="263"/>
      <c r="B105" s="263"/>
      <c r="C105" s="263"/>
      <c r="D105" s="263"/>
      <c r="E105" s="263"/>
      <c r="F105" s="263"/>
      <c r="G105" s="263"/>
      <c r="H105" s="263"/>
      <c r="I105" s="263"/>
      <c r="J105" s="263"/>
      <c r="K105" s="263"/>
      <c r="L105" s="263"/>
      <c r="M105" s="263"/>
      <c r="N105" s="263"/>
      <c r="O105" s="263"/>
      <c r="P105" s="263"/>
      <c r="Q105" s="263"/>
      <c r="R105" s="263"/>
      <c r="S105" s="263"/>
      <c r="T105" s="263"/>
      <c r="U105" s="263"/>
      <c r="V105" s="263"/>
      <c r="W105" s="263"/>
      <c r="X105" s="263"/>
      <c r="Y105" s="263"/>
      <c r="Z105" s="263"/>
      <c r="AA105" s="263"/>
      <c r="AB105" s="263"/>
      <c r="AC105" s="263"/>
      <c r="AD105" s="263"/>
      <c r="AE105" s="263"/>
      <c r="AF105" s="263"/>
      <c r="AG105" s="263"/>
      <c r="AH105" s="263"/>
      <c r="AI105" s="263"/>
      <c r="AJ105" s="263"/>
      <c r="AK105" s="263"/>
      <c r="AL105" s="263"/>
      <c r="AM105" s="263"/>
      <c r="AN105" s="263"/>
      <c r="AO105" s="263"/>
      <c r="AP105" s="263"/>
      <c r="AQ105" s="263"/>
      <c r="AR105" s="263"/>
      <c r="AS105" s="263"/>
      <c r="AT105" s="263"/>
      <c r="AU105" s="263"/>
      <c r="AV105" s="263"/>
      <c r="AW105" s="263"/>
      <c r="AX105" s="263"/>
      <c r="AY105" s="263"/>
      <c r="AZ105" s="263"/>
      <c r="BA105" s="263"/>
      <c r="BB105" s="263"/>
      <c r="BC105" s="263"/>
      <c r="BD105" s="263"/>
      <c r="BE105" s="263"/>
      <c r="BF105" s="263"/>
      <c r="BG105" s="263"/>
      <c r="BH105" s="263"/>
      <c r="BI105" s="263"/>
      <c r="BJ105" s="263"/>
      <c r="BK105" s="263"/>
      <c r="BL105" s="263"/>
      <c r="BM105" s="263"/>
      <c r="BN105" s="263"/>
      <c r="BO105" s="263"/>
      <c r="BP105" s="263"/>
      <c r="BQ105" s="263"/>
      <c r="BR105" s="263"/>
      <c r="BS105" s="263"/>
      <c r="BT105" s="263"/>
      <c r="BU105" s="263"/>
      <c r="BV105" s="263"/>
      <c r="BW105" s="263"/>
      <c r="BX105" s="263"/>
      <c r="BY105" s="263"/>
      <c r="BZ105" s="263"/>
      <c r="CA105" s="263"/>
      <c r="CB105" s="263"/>
      <c r="CC105" s="263"/>
      <c r="CD105" s="263"/>
      <c r="CE105" s="263"/>
      <c r="CF105" s="263"/>
      <c r="CG105" s="263"/>
      <c r="CH105" s="263"/>
      <c r="CI105" s="263"/>
      <c r="CJ105" s="263"/>
      <c r="CK105" s="263"/>
      <c r="CL105" s="263"/>
      <c r="CM105" s="263"/>
      <c r="CN105" s="263"/>
      <c r="CO105" s="263"/>
      <c r="CP105" s="263"/>
      <c r="CQ105" s="263"/>
      <c r="CR105" s="263"/>
      <c r="CS105" s="263"/>
      <c r="CT105" s="263"/>
      <c r="CU105" s="263"/>
      <c r="CV105" s="263"/>
      <c r="CW105" s="263"/>
      <c r="CX105" s="263"/>
      <c r="CY105" s="263"/>
      <c r="CZ105" s="263"/>
      <c r="DA105" s="263"/>
      <c r="DB105" s="263"/>
      <c r="DC105" s="263"/>
      <c r="DD105" s="263"/>
      <c r="DE105" s="263"/>
      <c r="DF105" s="263"/>
      <c r="DG105" s="263"/>
      <c r="DH105" s="263"/>
      <c r="DI105" s="263"/>
      <c r="DJ105" s="263"/>
      <c r="DK105" s="263"/>
      <c r="DL105" s="263"/>
      <c r="DM105" s="263"/>
      <c r="DN105" s="263"/>
      <c r="DO105" s="263"/>
      <c r="DP105" s="263"/>
      <c r="DQ105" s="263"/>
      <c r="DR105" s="263"/>
      <c r="DS105" s="263"/>
      <c r="DT105" s="263"/>
      <c r="DU105" s="263"/>
    </row>
    <row r="106" spans="1:125" x14ac:dyDescent="0.25">
      <c r="A106" s="263"/>
      <c r="B106" s="263"/>
      <c r="C106" s="263"/>
      <c r="D106" s="263"/>
      <c r="E106" s="263"/>
      <c r="F106" s="263"/>
      <c r="G106" s="263"/>
      <c r="H106" s="263"/>
      <c r="I106" s="263"/>
      <c r="J106" s="263"/>
      <c r="K106" s="263"/>
      <c r="L106" s="263"/>
      <c r="M106" s="263"/>
      <c r="N106" s="263"/>
      <c r="O106" s="263"/>
      <c r="P106" s="263"/>
      <c r="Q106" s="263"/>
      <c r="R106" s="263"/>
      <c r="S106" s="263"/>
      <c r="T106" s="263"/>
      <c r="U106" s="263"/>
      <c r="V106" s="263"/>
      <c r="W106" s="263"/>
      <c r="X106" s="263"/>
      <c r="Y106" s="263"/>
      <c r="Z106" s="263"/>
      <c r="AA106" s="263"/>
      <c r="AB106" s="263"/>
      <c r="AC106" s="263"/>
      <c r="AD106" s="263"/>
      <c r="AE106" s="263"/>
      <c r="AF106" s="263"/>
      <c r="AG106" s="263"/>
      <c r="AH106" s="263"/>
      <c r="AI106" s="263"/>
      <c r="AJ106" s="263"/>
      <c r="AK106" s="263"/>
      <c r="AL106" s="263"/>
      <c r="AM106" s="263"/>
      <c r="AN106" s="263"/>
      <c r="AO106" s="263"/>
      <c r="AP106" s="263"/>
      <c r="AQ106" s="263"/>
      <c r="AR106" s="263"/>
      <c r="AS106" s="263"/>
      <c r="AT106" s="263"/>
      <c r="AU106" s="263"/>
      <c r="AV106" s="263"/>
      <c r="AW106" s="263"/>
      <c r="AX106" s="263"/>
      <c r="AY106" s="263"/>
      <c r="AZ106" s="263"/>
      <c r="BA106" s="263"/>
      <c r="BB106" s="263"/>
      <c r="BC106" s="263"/>
      <c r="BD106" s="263"/>
      <c r="BE106" s="263"/>
      <c r="BF106" s="263"/>
      <c r="BG106" s="263"/>
      <c r="BH106" s="263"/>
      <c r="BI106" s="263"/>
      <c r="BJ106" s="263"/>
      <c r="BK106" s="263"/>
      <c r="BL106" s="263"/>
      <c r="BM106" s="263"/>
      <c r="BN106" s="263"/>
      <c r="BO106" s="263"/>
      <c r="BP106" s="263"/>
      <c r="BQ106" s="263"/>
      <c r="BR106" s="263"/>
      <c r="BS106" s="263"/>
      <c r="BT106" s="263"/>
      <c r="BU106" s="263"/>
      <c r="BV106" s="263"/>
      <c r="BW106" s="263"/>
      <c r="BX106" s="263"/>
      <c r="BY106" s="263"/>
      <c r="BZ106" s="263"/>
      <c r="CA106" s="263"/>
      <c r="CB106" s="263"/>
      <c r="CC106" s="263"/>
      <c r="CD106" s="263"/>
      <c r="CE106" s="263"/>
      <c r="CF106" s="263"/>
      <c r="CG106" s="263"/>
      <c r="CH106" s="263"/>
      <c r="CI106" s="263"/>
      <c r="CJ106" s="263"/>
      <c r="CK106" s="263"/>
      <c r="CL106" s="263"/>
      <c r="CM106" s="263"/>
      <c r="CN106" s="263"/>
      <c r="CO106" s="263"/>
      <c r="CP106" s="263"/>
      <c r="CQ106" s="263"/>
      <c r="CR106" s="263"/>
      <c r="CS106" s="263"/>
      <c r="CT106" s="263"/>
      <c r="CU106" s="263"/>
      <c r="CV106" s="263"/>
      <c r="CW106" s="263"/>
      <c r="CX106" s="263"/>
      <c r="CY106" s="263"/>
      <c r="CZ106" s="263"/>
      <c r="DA106" s="263"/>
      <c r="DB106" s="263"/>
      <c r="DC106" s="263"/>
      <c r="DD106" s="263"/>
      <c r="DE106" s="263"/>
      <c r="DF106" s="263"/>
      <c r="DG106" s="263"/>
      <c r="DH106" s="263"/>
      <c r="DI106" s="263"/>
      <c r="DJ106" s="263"/>
      <c r="DK106" s="263"/>
      <c r="DL106" s="263"/>
      <c r="DM106" s="263"/>
      <c r="DN106" s="263"/>
      <c r="DO106" s="263"/>
      <c r="DP106" s="263"/>
      <c r="DQ106" s="263"/>
      <c r="DR106" s="263"/>
      <c r="DS106" s="263"/>
      <c r="DT106" s="263"/>
      <c r="DU106" s="263"/>
    </row>
    <row r="107" spans="1:125" x14ac:dyDescent="0.25">
      <c r="A107" s="263"/>
      <c r="B107" s="263"/>
      <c r="C107" s="263"/>
      <c r="D107" s="263"/>
      <c r="E107" s="263"/>
      <c r="F107" s="263"/>
      <c r="G107" s="263"/>
      <c r="H107" s="263"/>
      <c r="I107" s="263"/>
      <c r="J107" s="263"/>
      <c r="K107" s="263"/>
      <c r="L107" s="263"/>
      <c r="M107" s="263"/>
      <c r="N107" s="263"/>
      <c r="O107" s="263"/>
      <c r="P107" s="263"/>
      <c r="Q107" s="263"/>
      <c r="R107" s="263"/>
      <c r="S107" s="263"/>
      <c r="T107" s="263"/>
      <c r="U107" s="263"/>
      <c r="V107" s="263"/>
      <c r="W107" s="263"/>
      <c r="X107" s="263"/>
      <c r="Y107" s="263"/>
      <c r="Z107" s="263"/>
      <c r="AA107" s="263"/>
      <c r="AB107" s="263"/>
      <c r="AC107" s="263"/>
      <c r="AD107" s="263"/>
      <c r="AE107" s="263"/>
      <c r="AF107" s="263"/>
      <c r="AG107" s="263"/>
      <c r="AH107" s="263"/>
      <c r="AI107" s="263"/>
      <c r="AJ107" s="263"/>
      <c r="AK107" s="263"/>
      <c r="AL107" s="263"/>
      <c r="AM107" s="263"/>
      <c r="AN107" s="263"/>
      <c r="AO107" s="263"/>
      <c r="AP107" s="263"/>
      <c r="AQ107" s="263"/>
      <c r="AR107" s="263"/>
      <c r="AS107" s="263"/>
      <c r="AT107" s="263"/>
      <c r="AU107" s="263"/>
      <c r="AV107" s="263"/>
      <c r="AW107" s="263"/>
      <c r="AX107" s="263"/>
      <c r="AY107" s="263"/>
      <c r="AZ107" s="263"/>
      <c r="BA107" s="263"/>
      <c r="BB107" s="263"/>
      <c r="BC107" s="263"/>
      <c r="BD107" s="263"/>
      <c r="BE107" s="263"/>
      <c r="BF107" s="263"/>
      <c r="BG107" s="263"/>
      <c r="BH107" s="263"/>
      <c r="BI107" s="263"/>
      <c r="BJ107" s="263"/>
      <c r="BK107" s="263"/>
      <c r="BL107" s="263"/>
      <c r="BM107" s="263"/>
      <c r="BN107" s="263"/>
      <c r="BO107" s="263"/>
      <c r="BP107" s="263"/>
      <c r="BQ107" s="263"/>
      <c r="BR107" s="263"/>
      <c r="BS107" s="263"/>
      <c r="BT107" s="263"/>
      <c r="BU107" s="263"/>
      <c r="BV107" s="263"/>
      <c r="BW107" s="263"/>
      <c r="BX107" s="263"/>
      <c r="BY107" s="263"/>
      <c r="BZ107" s="263"/>
      <c r="CA107" s="263"/>
      <c r="CB107" s="263"/>
      <c r="CC107" s="263"/>
      <c r="CD107" s="263"/>
      <c r="CE107" s="263"/>
      <c r="CF107" s="263"/>
      <c r="CG107" s="263"/>
      <c r="CH107" s="263"/>
      <c r="CI107" s="263"/>
      <c r="CJ107" s="263"/>
      <c r="CK107" s="263"/>
      <c r="CL107" s="263"/>
      <c r="CM107" s="263"/>
      <c r="CN107" s="263"/>
      <c r="CO107" s="263"/>
      <c r="CP107" s="263"/>
      <c r="CQ107" s="263"/>
      <c r="CR107" s="263"/>
      <c r="CS107" s="263"/>
      <c r="CT107" s="263"/>
      <c r="CU107" s="263"/>
      <c r="CV107" s="263"/>
      <c r="CW107" s="263"/>
      <c r="CX107" s="263"/>
      <c r="CY107" s="263"/>
      <c r="CZ107" s="263"/>
      <c r="DA107" s="263"/>
      <c r="DB107" s="263"/>
      <c r="DC107" s="263"/>
      <c r="DD107" s="263"/>
      <c r="DE107" s="263"/>
      <c r="DF107" s="263"/>
      <c r="DG107" s="263"/>
      <c r="DH107" s="263"/>
      <c r="DI107" s="263"/>
      <c r="DJ107" s="263"/>
      <c r="DK107" s="263"/>
      <c r="DL107" s="263"/>
      <c r="DM107" s="263"/>
      <c r="DN107" s="263"/>
      <c r="DO107" s="263"/>
      <c r="DP107" s="263"/>
      <c r="DQ107" s="263"/>
      <c r="DR107" s="263"/>
      <c r="DS107" s="263"/>
      <c r="DT107" s="263"/>
      <c r="DU107" s="263"/>
    </row>
    <row r="108" spans="1:125" x14ac:dyDescent="0.25">
      <c r="A108" s="263"/>
      <c r="B108" s="263"/>
      <c r="C108" s="263"/>
      <c r="D108" s="263"/>
      <c r="E108" s="263"/>
      <c r="F108" s="263"/>
      <c r="G108" s="263"/>
      <c r="H108" s="263"/>
      <c r="I108" s="263"/>
      <c r="J108" s="263"/>
      <c r="K108" s="263"/>
      <c r="L108" s="263"/>
      <c r="M108" s="263"/>
      <c r="N108" s="263"/>
      <c r="O108" s="263"/>
      <c r="P108" s="263"/>
      <c r="Q108" s="263"/>
      <c r="R108" s="263"/>
      <c r="S108" s="263"/>
      <c r="T108" s="263"/>
      <c r="U108" s="263"/>
      <c r="V108" s="263"/>
      <c r="W108" s="263"/>
      <c r="X108" s="263"/>
      <c r="Y108" s="263"/>
      <c r="Z108" s="263"/>
      <c r="AA108" s="263"/>
      <c r="AB108" s="263"/>
      <c r="AC108" s="263"/>
      <c r="AD108" s="263"/>
      <c r="AE108" s="263"/>
      <c r="AF108" s="263"/>
      <c r="AG108" s="263"/>
      <c r="AH108" s="263"/>
      <c r="AI108" s="263"/>
      <c r="AJ108" s="263"/>
      <c r="AK108" s="263"/>
      <c r="AL108" s="263"/>
      <c r="AM108" s="263"/>
      <c r="AN108" s="263"/>
      <c r="AO108" s="263"/>
      <c r="AP108" s="263"/>
      <c r="AQ108" s="263"/>
      <c r="AR108" s="263"/>
      <c r="AS108" s="263"/>
      <c r="AT108" s="263"/>
      <c r="AU108" s="263"/>
      <c r="AV108" s="263"/>
      <c r="AW108" s="263"/>
      <c r="AX108" s="263"/>
      <c r="AY108" s="263"/>
      <c r="AZ108" s="263"/>
      <c r="BA108" s="263"/>
      <c r="BB108" s="263"/>
      <c r="BC108" s="263"/>
      <c r="BD108" s="263"/>
      <c r="BE108" s="263"/>
      <c r="BF108" s="263"/>
      <c r="BG108" s="263"/>
      <c r="BH108" s="263"/>
      <c r="BI108" s="263"/>
      <c r="BJ108" s="263"/>
      <c r="BK108" s="263"/>
      <c r="BL108" s="263"/>
      <c r="BM108" s="263"/>
      <c r="BN108" s="263"/>
      <c r="BO108" s="263"/>
      <c r="BP108" s="263"/>
      <c r="BQ108" s="263"/>
      <c r="BR108" s="263"/>
      <c r="BS108" s="263"/>
      <c r="BT108" s="263"/>
      <c r="BU108" s="263"/>
      <c r="BV108" s="263"/>
      <c r="BW108" s="263"/>
      <c r="BX108" s="263"/>
      <c r="BY108" s="263"/>
      <c r="BZ108" s="263"/>
      <c r="CA108" s="263"/>
      <c r="CB108" s="263"/>
      <c r="CC108" s="263"/>
      <c r="CD108" s="263"/>
      <c r="CE108" s="263"/>
      <c r="CF108" s="263"/>
      <c r="CG108" s="263"/>
      <c r="CH108" s="263"/>
      <c r="CI108" s="263"/>
      <c r="CJ108" s="263"/>
      <c r="CK108" s="263"/>
      <c r="CL108" s="263"/>
      <c r="CM108" s="263"/>
      <c r="CN108" s="263"/>
      <c r="CO108" s="263"/>
      <c r="CP108" s="263"/>
      <c r="CQ108" s="263"/>
      <c r="CR108" s="263"/>
      <c r="CS108" s="263"/>
      <c r="CT108" s="263"/>
      <c r="CU108" s="263"/>
      <c r="CV108" s="263"/>
      <c r="CW108" s="263"/>
      <c r="CX108" s="263"/>
      <c r="CY108" s="263"/>
      <c r="CZ108" s="263"/>
      <c r="DA108" s="263"/>
      <c r="DB108" s="263"/>
      <c r="DC108" s="263"/>
      <c r="DD108" s="263"/>
      <c r="DE108" s="263"/>
      <c r="DF108" s="263"/>
      <c r="DG108" s="263"/>
      <c r="DH108" s="263"/>
      <c r="DI108" s="263"/>
      <c r="DJ108" s="263"/>
      <c r="DK108" s="263"/>
      <c r="DL108" s="263"/>
      <c r="DM108" s="263"/>
      <c r="DN108" s="263"/>
      <c r="DO108" s="263"/>
      <c r="DP108" s="263"/>
      <c r="DQ108" s="263"/>
      <c r="DR108" s="263"/>
      <c r="DS108" s="263"/>
      <c r="DT108" s="263"/>
      <c r="DU108" s="263"/>
    </row>
    <row r="109" spans="1:125" x14ac:dyDescent="0.25">
      <c r="A109" s="263"/>
      <c r="B109" s="263"/>
      <c r="C109" s="263"/>
      <c r="D109" s="263"/>
      <c r="E109" s="263"/>
      <c r="F109" s="263"/>
      <c r="G109" s="263"/>
      <c r="H109" s="263"/>
      <c r="I109" s="263"/>
      <c r="J109" s="263"/>
      <c r="K109" s="263"/>
      <c r="L109" s="263"/>
      <c r="M109" s="263"/>
      <c r="N109" s="263"/>
      <c r="O109" s="263"/>
      <c r="P109" s="263"/>
      <c r="Q109" s="263"/>
      <c r="R109" s="263"/>
      <c r="S109" s="263"/>
      <c r="T109" s="263"/>
      <c r="U109" s="263"/>
      <c r="V109" s="263"/>
      <c r="W109" s="263"/>
      <c r="X109" s="263"/>
      <c r="Y109" s="263"/>
      <c r="Z109" s="263"/>
      <c r="AA109" s="263"/>
      <c r="AB109" s="263"/>
      <c r="AC109" s="263"/>
      <c r="AD109" s="263"/>
      <c r="AE109" s="263"/>
      <c r="AF109" s="263"/>
      <c r="AG109" s="263"/>
      <c r="AH109" s="263"/>
      <c r="AI109" s="263"/>
      <c r="AJ109" s="263"/>
      <c r="AK109" s="263"/>
      <c r="AL109" s="263"/>
      <c r="AM109" s="263"/>
      <c r="AN109" s="263"/>
      <c r="AO109" s="263"/>
      <c r="AP109" s="263"/>
      <c r="AQ109" s="263"/>
      <c r="AR109" s="263"/>
      <c r="AS109" s="263"/>
      <c r="AT109" s="263"/>
      <c r="AU109" s="263"/>
      <c r="AV109" s="263"/>
      <c r="AW109" s="263"/>
      <c r="AX109" s="263"/>
      <c r="AY109" s="263"/>
      <c r="AZ109" s="263"/>
      <c r="BA109" s="263"/>
      <c r="BB109" s="263"/>
      <c r="BC109" s="263"/>
      <c r="BD109" s="263"/>
      <c r="BE109" s="263"/>
      <c r="BF109" s="263"/>
      <c r="BG109" s="263"/>
      <c r="BH109" s="263"/>
      <c r="BI109" s="263"/>
      <c r="BJ109" s="263"/>
      <c r="BK109" s="263"/>
      <c r="BL109" s="263"/>
      <c r="BM109" s="263"/>
      <c r="BN109" s="263"/>
      <c r="BO109" s="263"/>
      <c r="BP109" s="263"/>
      <c r="BQ109" s="263"/>
      <c r="BR109" s="263"/>
      <c r="BS109" s="263"/>
      <c r="BT109" s="263"/>
      <c r="BU109" s="263"/>
      <c r="BV109" s="263"/>
      <c r="BW109" s="263"/>
      <c r="BX109" s="263"/>
      <c r="BY109" s="263"/>
      <c r="BZ109" s="263"/>
      <c r="CA109" s="263"/>
      <c r="CB109" s="263"/>
      <c r="CC109" s="263"/>
      <c r="CD109" s="263"/>
      <c r="CE109" s="263"/>
      <c r="CF109" s="263"/>
      <c r="CG109" s="263"/>
      <c r="CH109" s="263"/>
      <c r="CI109" s="263"/>
      <c r="CJ109" s="263"/>
      <c r="CK109" s="263"/>
      <c r="CL109" s="263"/>
      <c r="CM109" s="263"/>
      <c r="CN109" s="263"/>
      <c r="CO109" s="263"/>
      <c r="CP109" s="263"/>
      <c r="CQ109" s="263"/>
      <c r="CR109" s="263"/>
      <c r="CS109" s="263"/>
      <c r="CT109" s="263"/>
      <c r="CU109" s="263"/>
      <c r="CV109" s="263"/>
      <c r="CW109" s="263"/>
      <c r="CX109" s="263"/>
      <c r="CY109" s="263"/>
      <c r="CZ109" s="263"/>
      <c r="DA109" s="263"/>
      <c r="DB109" s="263"/>
      <c r="DC109" s="263"/>
      <c r="DD109" s="263"/>
      <c r="DE109" s="263"/>
      <c r="DF109" s="263"/>
      <c r="DG109" s="263"/>
      <c r="DH109" s="263"/>
      <c r="DI109" s="263"/>
      <c r="DJ109" s="263"/>
      <c r="DK109" s="263"/>
      <c r="DL109" s="263"/>
      <c r="DM109" s="263"/>
      <c r="DN109" s="263"/>
      <c r="DO109" s="263"/>
      <c r="DP109" s="263"/>
      <c r="DQ109" s="263"/>
      <c r="DR109" s="263"/>
      <c r="DS109" s="263"/>
      <c r="DT109" s="263"/>
      <c r="DU109" s="263"/>
    </row>
    <row r="110" spans="1:125" x14ac:dyDescent="0.25">
      <c r="A110" s="263"/>
      <c r="B110" s="263"/>
      <c r="C110" s="263"/>
      <c r="D110" s="263"/>
      <c r="E110" s="263"/>
      <c r="F110" s="263"/>
      <c r="G110" s="263"/>
      <c r="H110" s="263"/>
      <c r="I110" s="263"/>
      <c r="J110" s="263"/>
      <c r="K110" s="263"/>
      <c r="L110" s="263"/>
      <c r="M110" s="263"/>
      <c r="N110" s="263"/>
      <c r="O110" s="263"/>
      <c r="P110" s="263"/>
      <c r="Q110" s="263"/>
      <c r="R110" s="263"/>
      <c r="S110" s="263"/>
      <c r="T110" s="263"/>
      <c r="U110" s="263"/>
      <c r="V110" s="263"/>
      <c r="W110" s="263"/>
      <c r="X110" s="263"/>
      <c r="Y110" s="263"/>
      <c r="Z110" s="263"/>
      <c r="AA110" s="263"/>
      <c r="AB110" s="263"/>
      <c r="AC110" s="263"/>
      <c r="AD110" s="263"/>
      <c r="AE110" s="263"/>
      <c r="AF110" s="263"/>
      <c r="AG110" s="263"/>
      <c r="AH110" s="263"/>
      <c r="AI110" s="263"/>
      <c r="AJ110" s="263"/>
      <c r="AK110" s="263"/>
      <c r="AL110" s="263"/>
      <c r="AM110" s="263"/>
      <c r="AN110" s="263"/>
      <c r="AO110" s="263"/>
      <c r="AP110" s="263"/>
      <c r="AQ110" s="263"/>
      <c r="AR110" s="263"/>
      <c r="AS110" s="263"/>
      <c r="AT110" s="263"/>
      <c r="AU110" s="263"/>
      <c r="AV110" s="263"/>
      <c r="AW110" s="263"/>
      <c r="AX110" s="263"/>
      <c r="AY110" s="263"/>
      <c r="AZ110" s="263"/>
      <c r="BA110" s="263"/>
      <c r="BB110" s="263"/>
      <c r="BC110" s="263"/>
      <c r="BD110" s="263"/>
      <c r="BE110" s="263"/>
      <c r="BF110" s="263"/>
      <c r="BG110" s="263"/>
      <c r="BH110" s="263"/>
      <c r="BI110" s="263"/>
      <c r="BJ110" s="263"/>
      <c r="BK110" s="263"/>
      <c r="BL110" s="263"/>
      <c r="BM110" s="263"/>
      <c r="BN110" s="263"/>
      <c r="BO110" s="263"/>
      <c r="BP110" s="263"/>
      <c r="BQ110" s="263"/>
      <c r="BR110" s="263"/>
      <c r="BS110" s="263"/>
      <c r="BT110" s="263"/>
      <c r="BU110" s="263"/>
      <c r="BV110" s="263"/>
      <c r="BW110" s="263"/>
      <c r="BX110" s="263"/>
      <c r="BY110" s="263"/>
      <c r="BZ110" s="263"/>
      <c r="CA110" s="263"/>
      <c r="CB110" s="263"/>
      <c r="CC110" s="263"/>
      <c r="CD110" s="263"/>
      <c r="CE110" s="263"/>
      <c r="CF110" s="263"/>
      <c r="CG110" s="263"/>
      <c r="CH110" s="263"/>
      <c r="CI110" s="263"/>
      <c r="CJ110" s="263"/>
      <c r="CK110" s="263"/>
      <c r="CL110" s="263"/>
      <c r="CM110" s="263"/>
      <c r="CN110" s="263"/>
      <c r="CO110" s="263"/>
      <c r="CP110" s="263"/>
      <c r="CQ110" s="263"/>
      <c r="CR110" s="263"/>
      <c r="CS110" s="263"/>
      <c r="CT110" s="263"/>
      <c r="CU110" s="263"/>
      <c r="CV110" s="263"/>
      <c r="CW110" s="263"/>
      <c r="CX110" s="263"/>
      <c r="CY110" s="263"/>
      <c r="CZ110" s="263"/>
      <c r="DA110" s="263"/>
      <c r="DB110" s="263"/>
      <c r="DC110" s="263"/>
      <c r="DD110" s="263"/>
      <c r="DE110" s="263"/>
      <c r="DF110" s="263"/>
      <c r="DG110" s="263"/>
      <c r="DH110" s="263"/>
      <c r="DI110" s="263"/>
      <c r="DJ110" s="263"/>
      <c r="DK110" s="263"/>
      <c r="DL110" s="263"/>
      <c r="DM110" s="263"/>
      <c r="DN110" s="263"/>
      <c r="DO110" s="263"/>
      <c r="DP110" s="263"/>
      <c r="DQ110" s="263"/>
      <c r="DR110" s="263"/>
      <c r="DS110" s="263"/>
      <c r="DT110" s="263"/>
      <c r="DU110" s="263"/>
    </row>
    <row r="111" spans="1:125" x14ac:dyDescent="0.25">
      <c r="A111" s="263"/>
      <c r="B111" s="263"/>
      <c r="C111" s="263"/>
      <c r="D111" s="263"/>
      <c r="E111" s="263"/>
      <c r="F111" s="263"/>
      <c r="G111" s="263"/>
      <c r="H111" s="263"/>
      <c r="I111" s="263"/>
      <c r="J111" s="263"/>
      <c r="K111" s="263"/>
      <c r="L111" s="263"/>
      <c r="M111" s="263"/>
      <c r="N111" s="263"/>
      <c r="O111" s="263"/>
      <c r="P111" s="263"/>
      <c r="Q111" s="263"/>
      <c r="R111" s="263"/>
      <c r="S111" s="263"/>
      <c r="T111" s="263"/>
      <c r="U111" s="263"/>
      <c r="V111" s="263"/>
      <c r="W111" s="263"/>
      <c r="X111" s="263"/>
      <c r="Y111" s="263"/>
      <c r="Z111" s="263"/>
      <c r="AA111" s="263"/>
      <c r="AB111" s="263"/>
      <c r="AC111" s="263"/>
      <c r="AD111" s="263"/>
      <c r="AE111" s="263"/>
      <c r="AF111" s="263"/>
      <c r="AG111" s="263"/>
      <c r="AH111" s="263"/>
      <c r="AI111" s="263"/>
      <c r="AJ111" s="263"/>
      <c r="AK111" s="263"/>
      <c r="AL111" s="263"/>
      <c r="AM111" s="263"/>
      <c r="AN111" s="263"/>
      <c r="AO111" s="263"/>
      <c r="AP111" s="263"/>
      <c r="AQ111" s="263"/>
      <c r="AR111" s="263"/>
      <c r="AS111" s="263"/>
      <c r="AT111" s="263"/>
      <c r="AU111" s="263"/>
      <c r="AV111" s="263"/>
      <c r="AW111" s="263"/>
      <c r="AX111" s="263"/>
      <c r="AY111" s="263"/>
      <c r="AZ111" s="263"/>
      <c r="BA111" s="263"/>
      <c r="BB111" s="263"/>
      <c r="BC111" s="263"/>
      <c r="BD111" s="263"/>
      <c r="BE111" s="263"/>
      <c r="BF111" s="263"/>
      <c r="BG111" s="263"/>
      <c r="BH111" s="263"/>
      <c r="BI111" s="263"/>
      <c r="BJ111" s="263"/>
      <c r="BK111" s="263"/>
      <c r="BL111" s="263"/>
      <c r="BM111" s="263"/>
      <c r="BN111" s="263"/>
      <c r="BO111" s="263"/>
      <c r="BP111" s="263"/>
      <c r="BQ111" s="263"/>
      <c r="BR111" s="263"/>
      <c r="BS111" s="263"/>
      <c r="BT111" s="263"/>
      <c r="BU111" s="263"/>
      <c r="BV111" s="263"/>
      <c r="BW111" s="263"/>
      <c r="BX111" s="263"/>
      <c r="BY111" s="263"/>
      <c r="BZ111" s="263"/>
      <c r="CA111" s="263"/>
      <c r="CB111" s="263"/>
      <c r="CC111" s="263"/>
      <c r="CD111" s="263"/>
      <c r="CE111" s="263"/>
      <c r="CF111" s="263"/>
      <c r="CG111" s="263"/>
      <c r="CH111" s="263"/>
      <c r="CI111" s="263"/>
      <c r="CJ111" s="263"/>
      <c r="CK111" s="263"/>
      <c r="CL111" s="263"/>
      <c r="CM111" s="263"/>
      <c r="CN111" s="263"/>
      <c r="CO111" s="263"/>
      <c r="CP111" s="263"/>
      <c r="CQ111" s="263"/>
      <c r="CR111" s="263"/>
      <c r="CS111" s="263"/>
      <c r="CT111" s="263"/>
      <c r="CU111" s="263"/>
      <c r="CV111" s="263"/>
      <c r="CW111" s="263"/>
      <c r="CX111" s="263"/>
      <c r="CY111" s="263"/>
      <c r="CZ111" s="263"/>
      <c r="DA111" s="263"/>
      <c r="DB111" s="263"/>
      <c r="DC111" s="263"/>
      <c r="DD111" s="263"/>
      <c r="DE111" s="263"/>
      <c r="DF111" s="263"/>
      <c r="DG111" s="263"/>
      <c r="DH111" s="263"/>
      <c r="DI111" s="263"/>
      <c r="DJ111" s="263"/>
      <c r="DK111" s="263"/>
      <c r="DL111" s="263"/>
      <c r="DM111" s="263"/>
      <c r="DN111" s="263"/>
      <c r="DO111" s="263"/>
      <c r="DP111" s="263"/>
      <c r="DQ111" s="263"/>
      <c r="DR111" s="263"/>
      <c r="DS111" s="263"/>
      <c r="DT111" s="263"/>
      <c r="DU111" s="263"/>
    </row>
    <row r="112" spans="1:125" x14ac:dyDescent="0.25">
      <c r="A112" s="263"/>
      <c r="B112" s="263"/>
      <c r="C112" s="263"/>
      <c r="D112" s="263"/>
      <c r="E112" s="263"/>
      <c r="F112" s="263"/>
      <c r="G112" s="263"/>
      <c r="H112" s="263"/>
      <c r="I112" s="263"/>
      <c r="J112" s="263"/>
      <c r="K112" s="263"/>
      <c r="L112" s="263"/>
      <c r="M112" s="263"/>
      <c r="N112" s="263"/>
      <c r="O112" s="263"/>
      <c r="P112" s="263"/>
      <c r="Q112" s="263"/>
      <c r="R112" s="263"/>
      <c r="S112" s="263"/>
      <c r="T112" s="263"/>
      <c r="U112" s="263"/>
      <c r="V112" s="263"/>
      <c r="W112" s="263"/>
      <c r="X112" s="263"/>
      <c r="Y112" s="263"/>
      <c r="Z112" s="263"/>
      <c r="AA112" s="263"/>
      <c r="AB112" s="263"/>
      <c r="AC112" s="263"/>
      <c r="AD112" s="263"/>
      <c r="AE112" s="263"/>
      <c r="AF112" s="263"/>
      <c r="AG112" s="263"/>
      <c r="AH112" s="263"/>
      <c r="AI112" s="263"/>
      <c r="AJ112" s="263"/>
      <c r="AK112" s="263"/>
      <c r="AL112" s="263"/>
      <c r="AM112" s="263"/>
      <c r="AN112" s="263"/>
      <c r="AO112" s="263"/>
      <c r="AP112" s="263"/>
      <c r="AQ112" s="263"/>
      <c r="AR112" s="263"/>
      <c r="AS112" s="263"/>
      <c r="AT112" s="263"/>
      <c r="AU112" s="263"/>
      <c r="AV112" s="263"/>
      <c r="AW112" s="263"/>
      <c r="AX112" s="263"/>
      <c r="AY112" s="263"/>
      <c r="AZ112" s="263"/>
      <c r="BA112" s="263"/>
      <c r="BB112" s="263"/>
      <c r="BC112" s="263"/>
      <c r="BD112" s="263"/>
      <c r="BE112" s="263"/>
      <c r="BF112" s="263"/>
      <c r="BG112" s="263"/>
      <c r="BH112" s="263"/>
      <c r="BI112" s="263"/>
      <c r="BJ112" s="263"/>
      <c r="BK112" s="263"/>
      <c r="BL112" s="263"/>
      <c r="BM112" s="263"/>
      <c r="BN112" s="263"/>
      <c r="BO112" s="263"/>
      <c r="BP112" s="263"/>
      <c r="BQ112" s="263"/>
      <c r="BR112" s="263"/>
      <c r="BS112" s="263"/>
      <c r="BT112" s="263"/>
      <c r="BU112" s="263"/>
      <c r="BV112" s="263"/>
      <c r="BW112" s="263"/>
      <c r="BX112" s="263"/>
      <c r="BY112" s="263"/>
      <c r="BZ112" s="263"/>
      <c r="CA112" s="263"/>
      <c r="CB112" s="263"/>
      <c r="CC112" s="263"/>
      <c r="CD112" s="263"/>
      <c r="CE112" s="263"/>
      <c r="CF112" s="263"/>
      <c r="CG112" s="263"/>
      <c r="CH112" s="263"/>
      <c r="CI112" s="263"/>
      <c r="CJ112" s="263"/>
      <c r="CK112" s="263"/>
      <c r="CL112" s="263"/>
      <c r="CM112" s="263"/>
      <c r="CN112" s="263"/>
      <c r="CO112" s="263"/>
      <c r="CP112" s="263"/>
      <c r="CQ112" s="263"/>
      <c r="CR112" s="263"/>
      <c r="CS112" s="263"/>
      <c r="CT112" s="263"/>
      <c r="CU112" s="263"/>
      <c r="CV112" s="263"/>
      <c r="CW112" s="263"/>
      <c r="CX112" s="263"/>
      <c r="CY112" s="263"/>
      <c r="CZ112" s="263"/>
      <c r="DA112" s="263"/>
      <c r="DB112" s="263"/>
      <c r="DC112" s="263"/>
      <c r="DD112" s="263"/>
      <c r="DE112" s="263"/>
      <c r="DF112" s="263"/>
      <c r="DG112" s="263"/>
      <c r="DH112" s="263"/>
      <c r="DI112" s="263"/>
      <c r="DJ112" s="263"/>
      <c r="DK112" s="263"/>
      <c r="DL112" s="263"/>
      <c r="DM112" s="263"/>
      <c r="DN112" s="263"/>
      <c r="DO112" s="263"/>
      <c r="DP112" s="263"/>
      <c r="DQ112" s="263"/>
      <c r="DR112" s="263"/>
      <c r="DS112" s="263"/>
      <c r="DT112" s="263"/>
      <c r="DU112" s="263"/>
    </row>
    <row r="113" spans="1:125" x14ac:dyDescent="0.25">
      <c r="A113" s="263"/>
      <c r="B113" s="263"/>
      <c r="C113" s="263"/>
      <c r="D113" s="263"/>
      <c r="E113" s="263"/>
      <c r="F113" s="263"/>
      <c r="G113" s="263"/>
      <c r="H113" s="263"/>
      <c r="I113" s="263"/>
      <c r="J113" s="263"/>
      <c r="K113" s="263"/>
      <c r="L113" s="263"/>
      <c r="M113" s="263"/>
      <c r="N113" s="263"/>
      <c r="O113" s="263"/>
      <c r="P113" s="263"/>
      <c r="Q113" s="263"/>
      <c r="R113" s="263"/>
      <c r="S113" s="263"/>
      <c r="T113" s="263"/>
      <c r="U113" s="263"/>
      <c r="V113" s="263"/>
      <c r="W113" s="263"/>
      <c r="X113" s="263"/>
      <c r="Y113" s="263"/>
      <c r="Z113" s="263"/>
      <c r="AA113" s="263"/>
      <c r="AB113" s="263"/>
      <c r="AC113" s="263"/>
      <c r="AD113" s="263"/>
      <c r="AE113" s="263"/>
      <c r="AF113" s="263"/>
      <c r="AG113" s="263"/>
      <c r="AH113" s="263"/>
      <c r="AI113" s="263"/>
      <c r="AJ113" s="263"/>
      <c r="AK113" s="263"/>
      <c r="AL113" s="263"/>
      <c r="AM113" s="263"/>
      <c r="AN113" s="263"/>
      <c r="AO113" s="263"/>
      <c r="AP113" s="263"/>
      <c r="AQ113" s="263"/>
      <c r="AR113" s="263"/>
      <c r="AS113" s="263"/>
      <c r="AT113" s="263"/>
      <c r="AU113" s="263"/>
      <c r="AV113" s="263"/>
      <c r="AW113" s="263"/>
      <c r="AX113" s="263"/>
      <c r="AY113" s="263"/>
      <c r="AZ113" s="263"/>
      <c r="BA113" s="263"/>
      <c r="BB113" s="263"/>
      <c r="BC113" s="263"/>
      <c r="BD113" s="263"/>
      <c r="BE113" s="263"/>
      <c r="BF113" s="263"/>
      <c r="BG113" s="263"/>
      <c r="BH113" s="263"/>
      <c r="BI113" s="263"/>
      <c r="BJ113" s="263"/>
      <c r="BK113" s="263"/>
      <c r="BL113" s="263"/>
      <c r="BM113" s="263"/>
      <c r="BN113" s="263"/>
      <c r="BO113" s="263"/>
      <c r="BP113" s="263"/>
      <c r="BQ113" s="263"/>
      <c r="BR113" s="263"/>
      <c r="BS113" s="263"/>
      <c r="BT113" s="263"/>
      <c r="BU113" s="263"/>
      <c r="BV113" s="263"/>
      <c r="BW113" s="263"/>
      <c r="BX113" s="263"/>
      <c r="BY113" s="263"/>
      <c r="BZ113" s="263"/>
      <c r="CA113" s="263"/>
      <c r="CB113" s="263"/>
      <c r="CC113" s="263"/>
      <c r="CD113" s="263"/>
      <c r="CE113" s="263"/>
      <c r="CF113" s="263"/>
      <c r="CG113" s="263"/>
      <c r="CH113" s="263"/>
      <c r="CI113" s="263"/>
      <c r="CJ113" s="263"/>
      <c r="CK113" s="263"/>
      <c r="CL113" s="263"/>
      <c r="CM113" s="263"/>
      <c r="CN113" s="263"/>
      <c r="CO113" s="263"/>
      <c r="CP113" s="263"/>
      <c r="CQ113" s="263"/>
      <c r="CR113" s="263"/>
      <c r="CS113" s="263"/>
      <c r="CT113" s="263"/>
      <c r="CU113" s="263"/>
      <c r="CV113" s="263"/>
      <c r="CW113" s="263"/>
      <c r="CX113" s="263"/>
      <c r="CY113" s="263"/>
      <c r="CZ113" s="263"/>
      <c r="DA113" s="263"/>
      <c r="DB113" s="263"/>
      <c r="DC113" s="263"/>
      <c r="DD113" s="263"/>
      <c r="DE113" s="263"/>
      <c r="DF113" s="263"/>
      <c r="DG113" s="263"/>
      <c r="DH113" s="263"/>
      <c r="DI113" s="263"/>
      <c r="DJ113" s="263"/>
      <c r="DK113" s="263"/>
      <c r="DL113" s="263"/>
      <c r="DM113" s="263"/>
      <c r="DN113" s="263"/>
      <c r="DO113" s="263"/>
      <c r="DP113" s="263"/>
      <c r="DQ113" s="263"/>
      <c r="DR113" s="263"/>
      <c r="DS113" s="263"/>
      <c r="DT113" s="263"/>
      <c r="DU113" s="263"/>
    </row>
    <row r="114" spans="1:125" x14ac:dyDescent="0.25">
      <c r="A114" s="263"/>
      <c r="B114" s="263"/>
      <c r="C114" s="263"/>
      <c r="D114" s="263"/>
      <c r="E114" s="263"/>
      <c r="F114" s="263"/>
      <c r="G114" s="263"/>
      <c r="H114" s="263"/>
      <c r="I114" s="263"/>
      <c r="J114" s="263"/>
      <c r="K114" s="263"/>
      <c r="L114" s="263"/>
      <c r="M114" s="263"/>
      <c r="N114" s="263"/>
      <c r="O114" s="263"/>
      <c r="P114" s="263"/>
      <c r="Q114" s="263"/>
      <c r="R114" s="263"/>
      <c r="S114" s="263"/>
      <c r="T114" s="263"/>
      <c r="U114" s="263"/>
      <c r="V114" s="263"/>
      <c r="W114" s="263"/>
      <c r="X114" s="263"/>
      <c r="Y114" s="263"/>
      <c r="Z114" s="263"/>
      <c r="AA114" s="263"/>
      <c r="AB114" s="263"/>
      <c r="AC114" s="263"/>
      <c r="AD114" s="263"/>
      <c r="AE114" s="263"/>
      <c r="AF114" s="263"/>
      <c r="AG114" s="263"/>
      <c r="AH114" s="263"/>
      <c r="AI114" s="263"/>
      <c r="AJ114" s="263"/>
      <c r="AK114" s="263"/>
      <c r="AL114" s="263"/>
      <c r="AM114" s="263"/>
      <c r="AN114" s="263"/>
      <c r="AO114" s="263"/>
      <c r="AP114" s="263"/>
      <c r="AQ114" s="263"/>
      <c r="AR114" s="263"/>
      <c r="AS114" s="263"/>
      <c r="AT114" s="263"/>
      <c r="AU114" s="263"/>
      <c r="AV114" s="263"/>
      <c r="AW114" s="263"/>
      <c r="AX114" s="263"/>
      <c r="AY114" s="263"/>
      <c r="AZ114" s="263"/>
      <c r="BA114" s="263"/>
      <c r="BB114" s="263"/>
      <c r="BC114" s="263"/>
      <c r="BD114" s="263"/>
      <c r="BE114" s="263"/>
      <c r="BF114" s="263"/>
      <c r="BG114" s="263"/>
      <c r="BH114" s="263"/>
      <c r="BI114" s="263"/>
      <c r="BJ114" s="263"/>
      <c r="BK114" s="263"/>
      <c r="BL114" s="263"/>
      <c r="BM114" s="263"/>
      <c r="BN114" s="263"/>
      <c r="BO114" s="263"/>
      <c r="BP114" s="263"/>
      <c r="BQ114" s="263"/>
      <c r="BR114" s="263"/>
      <c r="BS114" s="263"/>
      <c r="BT114" s="263"/>
      <c r="BU114" s="263"/>
      <c r="BV114" s="263"/>
      <c r="BW114" s="263"/>
      <c r="BX114" s="263"/>
      <c r="BY114" s="263"/>
      <c r="BZ114" s="263"/>
      <c r="CA114" s="263"/>
      <c r="CB114" s="263"/>
      <c r="CC114" s="263"/>
      <c r="CD114" s="263"/>
      <c r="CE114" s="263"/>
      <c r="CF114" s="263"/>
      <c r="CG114" s="263"/>
      <c r="CH114" s="263"/>
      <c r="CI114" s="263"/>
      <c r="CJ114" s="263"/>
      <c r="CK114" s="263"/>
      <c r="CL114" s="263"/>
      <c r="CM114" s="263"/>
      <c r="CN114" s="263"/>
      <c r="CO114" s="263"/>
      <c r="CP114" s="263"/>
      <c r="CQ114" s="263"/>
      <c r="CR114" s="263"/>
      <c r="CS114" s="263"/>
      <c r="CT114" s="263"/>
      <c r="CU114" s="263"/>
      <c r="CV114" s="263"/>
      <c r="CW114" s="263"/>
      <c r="CX114" s="263"/>
      <c r="CY114" s="263"/>
      <c r="CZ114" s="263"/>
      <c r="DA114" s="263"/>
      <c r="DB114" s="263"/>
      <c r="DC114" s="263"/>
      <c r="DD114" s="263"/>
      <c r="DE114" s="263"/>
      <c r="DF114" s="263"/>
      <c r="DG114" s="263"/>
      <c r="DH114" s="263"/>
      <c r="DI114" s="263"/>
      <c r="DJ114" s="263"/>
      <c r="DK114" s="263"/>
      <c r="DL114" s="263"/>
      <c r="DM114" s="263"/>
      <c r="DN114" s="263"/>
      <c r="DO114" s="263"/>
      <c r="DP114" s="263"/>
      <c r="DQ114" s="263"/>
      <c r="DR114" s="263"/>
      <c r="DS114" s="263"/>
      <c r="DT114" s="263"/>
      <c r="DU114" s="263"/>
    </row>
    <row r="115" spans="1:125" x14ac:dyDescent="0.25">
      <c r="A115" s="263"/>
      <c r="B115" s="263"/>
      <c r="C115" s="263"/>
      <c r="D115" s="263"/>
      <c r="E115" s="263"/>
      <c r="F115" s="263"/>
      <c r="G115" s="263"/>
      <c r="H115" s="263"/>
      <c r="I115" s="263"/>
      <c r="J115" s="263"/>
      <c r="K115" s="263"/>
      <c r="L115" s="263"/>
      <c r="M115" s="263"/>
      <c r="N115" s="263"/>
      <c r="O115" s="263"/>
      <c r="P115" s="263"/>
      <c r="Q115" s="263"/>
      <c r="R115" s="263"/>
      <c r="S115" s="263"/>
      <c r="T115" s="263"/>
      <c r="U115" s="263"/>
      <c r="V115" s="263"/>
      <c r="W115" s="263"/>
      <c r="X115" s="263"/>
      <c r="Y115" s="263"/>
      <c r="Z115" s="263"/>
      <c r="AA115" s="263"/>
      <c r="AB115" s="263"/>
      <c r="AC115" s="263"/>
      <c r="AD115" s="263"/>
      <c r="AE115" s="263"/>
      <c r="AF115" s="263"/>
      <c r="AG115" s="263"/>
      <c r="AH115" s="263"/>
      <c r="AI115" s="263"/>
      <c r="AJ115" s="263"/>
      <c r="AK115" s="263"/>
      <c r="AL115" s="263"/>
      <c r="AM115" s="263"/>
      <c r="AN115" s="263"/>
      <c r="AO115" s="263"/>
      <c r="AP115" s="263"/>
      <c r="AQ115" s="263"/>
      <c r="AR115" s="263"/>
      <c r="AS115" s="263"/>
      <c r="AT115" s="263"/>
      <c r="AU115" s="263"/>
      <c r="AV115" s="263"/>
      <c r="AW115" s="263"/>
      <c r="AX115" s="263"/>
      <c r="AY115" s="263"/>
      <c r="AZ115" s="263"/>
      <c r="BA115" s="263"/>
      <c r="BB115" s="263"/>
      <c r="BC115" s="263"/>
      <c r="BD115" s="263"/>
      <c r="BE115" s="263"/>
      <c r="BF115" s="263"/>
      <c r="BG115" s="263"/>
      <c r="BH115" s="263"/>
      <c r="BI115" s="263"/>
      <c r="BJ115" s="263"/>
      <c r="BK115" s="263"/>
      <c r="BL115" s="263"/>
      <c r="BM115" s="263"/>
      <c r="BN115" s="263"/>
      <c r="BO115" s="263"/>
      <c r="BP115" s="263"/>
      <c r="BQ115" s="263"/>
      <c r="BR115" s="263"/>
      <c r="BS115" s="263"/>
      <c r="BT115" s="263"/>
      <c r="BU115" s="263"/>
      <c r="BV115" s="263"/>
      <c r="BW115" s="263"/>
      <c r="BX115" s="263"/>
      <c r="BY115" s="263"/>
      <c r="BZ115" s="263"/>
      <c r="CA115" s="263"/>
      <c r="CB115" s="263"/>
      <c r="CC115" s="263"/>
      <c r="CD115" s="263"/>
      <c r="CE115" s="263"/>
      <c r="CF115" s="263"/>
      <c r="CG115" s="263"/>
      <c r="CH115" s="263"/>
      <c r="CI115" s="263"/>
      <c r="CJ115" s="263"/>
      <c r="CK115" s="263"/>
      <c r="CL115" s="263"/>
      <c r="CM115" s="263"/>
      <c r="CN115" s="263"/>
      <c r="CO115" s="263"/>
      <c r="CP115" s="263"/>
      <c r="CQ115" s="263"/>
      <c r="CR115" s="263"/>
      <c r="CS115" s="263"/>
      <c r="CT115" s="263"/>
      <c r="CU115" s="263"/>
      <c r="CV115" s="263"/>
      <c r="CW115" s="263"/>
      <c r="CX115" s="263"/>
      <c r="CY115" s="263"/>
      <c r="CZ115" s="263"/>
      <c r="DA115" s="263"/>
      <c r="DB115" s="263"/>
      <c r="DC115" s="263"/>
      <c r="DD115" s="263"/>
      <c r="DE115" s="263"/>
      <c r="DF115" s="263"/>
      <c r="DG115" s="263"/>
      <c r="DH115" s="263"/>
      <c r="DI115" s="263"/>
      <c r="DJ115" s="263"/>
      <c r="DK115" s="263"/>
      <c r="DL115" s="263"/>
      <c r="DM115" s="263"/>
      <c r="DN115" s="263"/>
      <c r="DO115" s="263"/>
      <c r="DP115" s="263"/>
      <c r="DQ115" s="263"/>
      <c r="DR115" s="263"/>
      <c r="DS115" s="263"/>
      <c r="DT115" s="263"/>
      <c r="DU115" s="263"/>
    </row>
    <row r="116" spans="1:125" x14ac:dyDescent="0.25">
      <c r="A116" s="263"/>
      <c r="B116" s="263"/>
      <c r="C116" s="263"/>
      <c r="D116" s="263"/>
      <c r="E116" s="263"/>
      <c r="F116" s="263"/>
      <c r="G116" s="263"/>
      <c r="H116" s="263"/>
      <c r="I116" s="263"/>
      <c r="J116" s="263"/>
      <c r="K116" s="263"/>
      <c r="L116" s="263"/>
      <c r="M116" s="263"/>
      <c r="N116" s="263"/>
      <c r="O116" s="263"/>
      <c r="P116" s="263"/>
      <c r="Q116" s="263"/>
      <c r="R116" s="263"/>
      <c r="S116" s="263"/>
      <c r="T116" s="263"/>
      <c r="U116" s="263"/>
      <c r="V116" s="263"/>
      <c r="W116" s="263"/>
      <c r="X116" s="263"/>
      <c r="Y116" s="263"/>
      <c r="Z116" s="263"/>
      <c r="AA116" s="263"/>
      <c r="AB116" s="263"/>
      <c r="AC116" s="263"/>
      <c r="AD116" s="263"/>
      <c r="AE116" s="263"/>
      <c r="AF116" s="263"/>
      <c r="AG116" s="263"/>
      <c r="AH116" s="263"/>
      <c r="AI116" s="263"/>
      <c r="AJ116" s="263"/>
      <c r="AK116" s="263"/>
      <c r="AL116" s="263"/>
      <c r="AM116" s="263"/>
      <c r="AN116" s="263"/>
      <c r="AO116" s="263"/>
      <c r="AP116" s="263"/>
      <c r="AQ116" s="263"/>
      <c r="AR116" s="263"/>
      <c r="AS116" s="263"/>
      <c r="AT116" s="263"/>
      <c r="AU116" s="263"/>
      <c r="AV116" s="263"/>
      <c r="AW116" s="263"/>
      <c r="AX116" s="263"/>
      <c r="AY116" s="263"/>
      <c r="AZ116" s="263"/>
      <c r="BA116" s="263"/>
      <c r="BB116" s="263"/>
      <c r="BC116" s="263"/>
      <c r="BD116" s="263"/>
      <c r="BE116" s="263"/>
      <c r="BF116" s="263"/>
      <c r="BG116" s="263"/>
      <c r="BH116" s="263"/>
      <c r="BI116" s="263"/>
      <c r="BJ116" s="263"/>
      <c r="BK116" s="263"/>
      <c r="BL116" s="263"/>
      <c r="BM116" s="263"/>
      <c r="BN116" s="263"/>
      <c r="BO116" s="263"/>
      <c r="BP116" s="263"/>
      <c r="BQ116" s="263"/>
      <c r="BR116" s="263"/>
      <c r="BS116" s="263"/>
      <c r="BT116" s="263"/>
      <c r="BU116" s="263"/>
      <c r="BV116" s="263"/>
      <c r="BW116" s="263"/>
      <c r="BX116" s="263"/>
      <c r="BY116" s="263"/>
      <c r="BZ116" s="263"/>
      <c r="CA116" s="263"/>
      <c r="CB116" s="263"/>
      <c r="CC116" s="263"/>
      <c r="CD116" s="263"/>
      <c r="CE116" s="263"/>
      <c r="CF116" s="263"/>
      <c r="CG116" s="263"/>
      <c r="CH116" s="263"/>
      <c r="CI116" s="263"/>
      <c r="CJ116" s="263"/>
      <c r="CK116" s="263"/>
      <c r="CL116" s="263"/>
      <c r="CM116" s="263"/>
      <c r="CN116" s="263"/>
      <c r="CO116" s="263"/>
      <c r="CP116" s="263"/>
      <c r="CQ116" s="263"/>
      <c r="CR116" s="263"/>
      <c r="CS116" s="263"/>
      <c r="CT116" s="263"/>
      <c r="CU116" s="263"/>
      <c r="CV116" s="263"/>
      <c r="CW116" s="263"/>
      <c r="CX116" s="263"/>
      <c r="CY116" s="263"/>
      <c r="CZ116" s="263"/>
      <c r="DA116" s="263"/>
      <c r="DB116" s="263"/>
      <c r="DC116" s="263"/>
      <c r="DD116" s="263"/>
      <c r="DE116" s="263"/>
      <c r="DF116" s="263"/>
      <c r="DG116" s="263"/>
      <c r="DH116" s="263"/>
      <c r="DI116" s="263"/>
      <c r="DJ116" s="263"/>
      <c r="DK116" s="263"/>
      <c r="DL116" s="263"/>
      <c r="DM116" s="263"/>
      <c r="DN116" s="263"/>
      <c r="DO116" s="263"/>
      <c r="DP116" s="263"/>
      <c r="DQ116" s="263"/>
      <c r="DR116" s="263"/>
      <c r="DS116" s="263"/>
      <c r="DT116" s="263"/>
      <c r="DU116" s="263"/>
    </row>
    <row r="117" spans="1:125" x14ac:dyDescent="0.25">
      <c r="A117" s="263"/>
      <c r="B117" s="263"/>
      <c r="C117" s="263"/>
      <c r="D117" s="263"/>
      <c r="E117" s="263"/>
      <c r="F117" s="263"/>
      <c r="G117" s="263"/>
      <c r="H117" s="263"/>
      <c r="I117" s="263"/>
      <c r="J117" s="263"/>
      <c r="K117" s="263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3"/>
      <c r="AA117" s="263"/>
      <c r="AB117" s="263"/>
      <c r="AC117" s="263"/>
      <c r="AD117" s="263"/>
      <c r="AE117" s="263"/>
      <c r="AF117" s="263"/>
      <c r="AG117" s="263"/>
      <c r="AH117" s="263"/>
      <c r="AI117" s="263"/>
      <c r="AJ117" s="263"/>
      <c r="AK117" s="263"/>
      <c r="AL117" s="263"/>
      <c r="AM117" s="263"/>
      <c r="AN117" s="263"/>
      <c r="AO117" s="263"/>
      <c r="AP117" s="263"/>
      <c r="AQ117" s="263"/>
      <c r="AR117" s="263"/>
      <c r="AS117" s="263"/>
      <c r="AT117" s="263"/>
      <c r="AU117" s="263"/>
      <c r="AV117" s="263"/>
      <c r="AW117" s="263"/>
      <c r="AX117" s="263"/>
      <c r="AY117" s="263"/>
      <c r="AZ117" s="263"/>
      <c r="BA117" s="263"/>
      <c r="BB117" s="263"/>
      <c r="BC117" s="263"/>
      <c r="BD117" s="263"/>
      <c r="BE117" s="263"/>
      <c r="BF117" s="263"/>
      <c r="BG117" s="263"/>
      <c r="BH117" s="263"/>
      <c r="BI117" s="263"/>
      <c r="BJ117" s="263"/>
      <c r="BK117" s="263"/>
      <c r="BL117" s="263"/>
      <c r="BM117" s="263"/>
      <c r="BN117" s="263"/>
      <c r="BO117" s="263"/>
      <c r="BP117" s="263"/>
      <c r="BQ117" s="263"/>
      <c r="BR117" s="263"/>
      <c r="BS117" s="263"/>
      <c r="BT117" s="263"/>
      <c r="BU117" s="263"/>
      <c r="BV117" s="263"/>
      <c r="BW117" s="263"/>
      <c r="BX117" s="263"/>
      <c r="BY117" s="263"/>
      <c r="BZ117" s="263"/>
      <c r="CA117" s="263"/>
      <c r="CB117" s="263"/>
      <c r="CC117" s="263"/>
      <c r="CD117" s="263"/>
      <c r="CE117" s="263"/>
      <c r="CF117" s="263"/>
      <c r="CG117" s="263"/>
      <c r="CH117" s="263"/>
      <c r="CI117" s="263"/>
      <c r="CJ117" s="263"/>
      <c r="CK117" s="263"/>
      <c r="CL117" s="263"/>
      <c r="CM117" s="263"/>
      <c r="CN117" s="263"/>
      <c r="CO117" s="263"/>
      <c r="CP117" s="263"/>
      <c r="CQ117" s="263"/>
      <c r="CR117" s="263"/>
      <c r="CS117" s="263"/>
      <c r="CT117" s="263"/>
      <c r="CU117" s="263"/>
      <c r="CV117" s="263"/>
      <c r="CW117" s="263"/>
      <c r="CX117" s="263"/>
      <c r="CY117" s="263"/>
      <c r="CZ117" s="263"/>
      <c r="DA117" s="263"/>
      <c r="DB117" s="263"/>
      <c r="DC117" s="263"/>
      <c r="DD117" s="263"/>
      <c r="DE117" s="263"/>
      <c r="DF117" s="263"/>
      <c r="DG117" s="263"/>
      <c r="DH117" s="263"/>
      <c r="DI117" s="263"/>
      <c r="DJ117" s="263"/>
      <c r="DK117" s="263"/>
      <c r="DL117" s="263"/>
      <c r="DM117" s="263"/>
      <c r="DN117" s="263"/>
      <c r="DO117" s="263"/>
      <c r="DP117" s="263"/>
      <c r="DQ117" s="263"/>
      <c r="DR117" s="263"/>
      <c r="DS117" s="263"/>
      <c r="DT117" s="263"/>
      <c r="DU117" s="263"/>
    </row>
    <row r="118" spans="1:125" x14ac:dyDescent="0.25">
      <c r="A118" s="263"/>
      <c r="B118" s="263"/>
      <c r="C118" s="263"/>
      <c r="D118" s="263"/>
      <c r="E118" s="263"/>
      <c r="F118" s="263"/>
      <c r="G118" s="263"/>
      <c r="H118" s="263"/>
      <c r="I118" s="263"/>
      <c r="J118" s="263"/>
      <c r="K118" s="263"/>
      <c r="L118" s="263"/>
      <c r="M118" s="263"/>
      <c r="N118" s="263"/>
      <c r="O118" s="263"/>
      <c r="P118" s="263"/>
      <c r="Q118" s="263"/>
      <c r="R118" s="263"/>
      <c r="S118" s="263"/>
      <c r="T118" s="263"/>
      <c r="U118" s="263"/>
      <c r="V118" s="263"/>
      <c r="W118" s="263"/>
      <c r="X118" s="263"/>
      <c r="Y118" s="263"/>
      <c r="Z118" s="263"/>
      <c r="AA118" s="263"/>
      <c r="AB118" s="263"/>
      <c r="AC118" s="263"/>
      <c r="AD118" s="263"/>
      <c r="AE118" s="263"/>
      <c r="AF118" s="263"/>
      <c r="AG118" s="263"/>
      <c r="AH118" s="263"/>
      <c r="AI118" s="263"/>
      <c r="AJ118" s="263"/>
      <c r="AK118" s="263"/>
      <c r="AL118" s="263"/>
      <c r="AM118" s="263"/>
      <c r="AN118" s="263"/>
      <c r="AO118" s="263"/>
      <c r="AP118" s="263"/>
      <c r="AQ118" s="263"/>
      <c r="AR118" s="263"/>
      <c r="AS118" s="263"/>
      <c r="AT118" s="263"/>
      <c r="AU118" s="263"/>
      <c r="AV118" s="263"/>
      <c r="AW118" s="263"/>
      <c r="AX118" s="263"/>
      <c r="AY118" s="263"/>
      <c r="AZ118" s="263"/>
      <c r="BA118" s="263"/>
      <c r="BB118" s="263"/>
      <c r="BC118" s="263"/>
      <c r="BD118" s="263"/>
      <c r="BE118" s="263"/>
      <c r="BF118" s="263"/>
      <c r="BG118" s="263"/>
      <c r="BH118" s="263"/>
      <c r="BI118" s="263"/>
      <c r="BJ118" s="263"/>
      <c r="BK118" s="263"/>
      <c r="BL118" s="263"/>
      <c r="BM118" s="263"/>
      <c r="BN118" s="263"/>
      <c r="BO118" s="263"/>
      <c r="BP118" s="263"/>
      <c r="BQ118" s="263"/>
      <c r="BR118" s="263"/>
      <c r="BS118" s="263"/>
      <c r="BT118" s="263"/>
      <c r="BU118" s="263"/>
      <c r="BV118" s="263"/>
      <c r="BW118" s="263"/>
      <c r="BX118" s="263"/>
      <c r="BY118" s="263"/>
      <c r="BZ118" s="263"/>
      <c r="CA118" s="263"/>
      <c r="CB118" s="263"/>
      <c r="CC118" s="263"/>
      <c r="CD118" s="263"/>
      <c r="CE118" s="263"/>
      <c r="CF118" s="263"/>
      <c r="CG118" s="263"/>
      <c r="CH118" s="263"/>
      <c r="CI118" s="263"/>
      <c r="CJ118" s="263"/>
      <c r="CK118" s="263"/>
      <c r="CL118" s="263"/>
      <c r="CM118" s="263"/>
      <c r="CN118" s="263"/>
      <c r="CO118" s="263"/>
      <c r="CP118" s="263"/>
      <c r="CQ118" s="263"/>
      <c r="CR118" s="263"/>
      <c r="CS118" s="263"/>
      <c r="CT118" s="263"/>
      <c r="CU118" s="263"/>
      <c r="CV118" s="263"/>
      <c r="CW118" s="263"/>
      <c r="CX118" s="263"/>
      <c r="CY118" s="263"/>
      <c r="CZ118" s="263"/>
      <c r="DA118" s="263"/>
      <c r="DB118" s="263"/>
      <c r="DC118" s="263"/>
      <c r="DD118" s="263"/>
      <c r="DE118" s="263"/>
      <c r="DF118" s="263"/>
      <c r="DG118" s="263"/>
      <c r="DH118" s="263"/>
      <c r="DI118" s="263"/>
      <c r="DJ118" s="263"/>
      <c r="DK118" s="263"/>
      <c r="DL118" s="263"/>
      <c r="DM118" s="263"/>
      <c r="DN118" s="263"/>
      <c r="DO118" s="263"/>
      <c r="DP118" s="263"/>
      <c r="DQ118" s="263"/>
      <c r="DR118" s="263"/>
      <c r="DS118" s="263"/>
      <c r="DT118" s="263"/>
      <c r="DU118" s="263"/>
    </row>
    <row r="119" spans="1:125" x14ac:dyDescent="0.25">
      <c r="A119" s="263"/>
      <c r="B119" s="263"/>
      <c r="C119" s="263"/>
      <c r="D119" s="263"/>
      <c r="E119" s="263"/>
      <c r="F119" s="263"/>
      <c r="G119" s="263"/>
      <c r="H119" s="263"/>
      <c r="I119" s="263"/>
      <c r="J119" s="263"/>
      <c r="K119" s="263"/>
      <c r="L119" s="263"/>
      <c r="M119" s="263"/>
      <c r="N119" s="263"/>
      <c r="O119" s="263"/>
      <c r="P119" s="263"/>
      <c r="Q119" s="263"/>
      <c r="R119" s="263"/>
      <c r="S119" s="263"/>
      <c r="T119" s="263"/>
      <c r="U119" s="263"/>
      <c r="V119" s="263"/>
      <c r="W119" s="263"/>
      <c r="X119" s="263"/>
      <c r="Y119" s="263"/>
      <c r="Z119" s="263"/>
      <c r="AA119" s="263"/>
      <c r="AB119" s="263"/>
      <c r="AC119" s="263"/>
      <c r="AD119" s="263"/>
      <c r="AE119" s="263"/>
      <c r="AF119" s="263"/>
      <c r="AG119" s="263"/>
      <c r="AH119" s="263"/>
      <c r="AI119" s="263"/>
      <c r="AJ119" s="263"/>
      <c r="AK119" s="263"/>
      <c r="AL119" s="263"/>
      <c r="AM119" s="263"/>
      <c r="AN119" s="263"/>
      <c r="AO119" s="263"/>
      <c r="AP119" s="263"/>
      <c r="AQ119" s="263"/>
      <c r="AR119" s="263"/>
      <c r="AS119" s="263"/>
      <c r="AT119" s="263"/>
      <c r="AU119" s="263"/>
      <c r="AV119" s="263"/>
      <c r="AW119" s="263"/>
      <c r="AX119" s="263"/>
      <c r="AY119" s="263"/>
      <c r="AZ119" s="263"/>
      <c r="BA119" s="263"/>
      <c r="BB119" s="263"/>
      <c r="BC119" s="263"/>
      <c r="BD119" s="263"/>
      <c r="BE119" s="263"/>
      <c r="BF119" s="263"/>
      <c r="BG119" s="263"/>
      <c r="BH119" s="263"/>
      <c r="BI119" s="263"/>
      <c r="BJ119" s="263"/>
      <c r="BK119" s="263"/>
      <c r="BL119" s="263"/>
      <c r="BM119" s="263"/>
      <c r="BN119" s="263"/>
      <c r="BO119" s="263"/>
      <c r="BP119" s="263"/>
      <c r="BQ119" s="263"/>
      <c r="BR119" s="263"/>
      <c r="BS119" s="263"/>
      <c r="BT119" s="263"/>
      <c r="BU119" s="263"/>
      <c r="BV119" s="263"/>
      <c r="BW119" s="263"/>
      <c r="BX119" s="263"/>
      <c r="BY119" s="263"/>
      <c r="BZ119" s="263"/>
      <c r="CA119" s="263"/>
      <c r="CB119" s="263"/>
      <c r="CC119" s="263"/>
      <c r="CD119" s="263"/>
      <c r="CE119" s="263"/>
      <c r="CF119" s="263"/>
      <c r="CG119" s="263"/>
      <c r="CH119" s="263"/>
      <c r="CI119" s="263"/>
      <c r="CJ119" s="263"/>
      <c r="CK119" s="263"/>
      <c r="CL119" s="263"/>
      <c r="CM119" s="263"/>
      <c r="CN119" s="263"/>
      <c r="CO119" s="263"/>
      <c r="CP119" s="263"/>
      <c r="CQ119" s="263"/>
      <c r="CR119" s="263"/>
      <c r="CS119" s="263"/>
      <c r="CT119" s="263"/>
      <c r="CU119" s="263"/>
      <c r="CV119" s="263"/>
      <c r="CW119" s="263"/>
      <c r="CX119" s="263"/>
      <c r="CY119" s="263"/>
      <c r="CZ119" s="263"/>
      <c r="DA119" s="263"/>
      <c r="DB119" s="263"/>
      <c r="DC119" s="263"/>
      <c r="DD119" s="263"/>
      <c r="DE119" s="263"/>
      <c r="DF119" s="263"/>
      <c r="DG119" s="263"/>
      <c r="DH119" s="263"/>
      <c r="DI119" s="263"/>
      <c r="DJ119" s="263"/>
      <c r="DK119" s="263"/>
      <c r="DL119" s="263"/>
      <c r="DM119" s="263"/>
      <c r="DN119" s="263"/>
      <c r="DO119" s="263"/>
      <c r="DP119" s="263"/>
      <c r="DQ119" s="263"/>
      <c r="DR119" s="263"/>
      <c r="DS119" s="263"/>
      <c r="DT119" s="263"/>
      <c r="DU119" s="263"/>
    </row>
    <row r="120" spans="1:125" x14ac:dyDescent="0.25">
      <c r="A120" s="263"/>
      <c r="B120" s="263"/>
      <c r="C120" s="263"/>
      <c r="D120" s="263"/>
      <c r="E120" s="263"/>
      <c r="F120" s="263"/>
      <c r="G120" s="263"/>
      <c r="H120" s="263"/>
      <c r="I120" s="263"/>
      <c r="J120" s="263"/>
      <c r="K120" s="263"/>
      <c r="L120" s="263"/>
      <c r="M120" s="263"/>
      <c r="N120" s="263"/>
      <c r="O120" s="263"/>
      <c r="P120" s="263"/>
      <c r="Q120" s="263"/>
      <c r="R120" s="263"/>
      <c r="S120" s="263"/>
      <c r="T120" s="263"/>
      <c r="U120" s="263"/>
      <c r="V120" s="263"/>
      <c r="W120" s="263"/>
      <c r="X120" s="263"/>
      <c r="Y120" s="263"/>
      <c r="Z120" s="263"/>
      <c r="AA120" s="263"/>
      <c r="AB120" s="263"/>
      <c r="AC120" s="263"/>
      <c r="AD120" s="263"/>
      <c r="AE120" s="263"/>
      <c r="AF120" s="263"/>
      <c r="AG120" s="263"/>
      <c r="AH120" s="263"/>
      <c r="AI120" s="263"/>
      <c r="AJ120" s="263"/>
      <c r="AK120" s="263"/>
      <c r="AL120" s="263"/>
      <c r="AM120" s="263"/>
      <c r="AN120" s="263"/>
      <c r="AO120" s="263"/>
      <c r="AP120" s="263"/>
      <c r="AQ120" s="263"/>
      <c r="AR120" s="263"/>
      <c r="AS120" s="263"/>
      <c r="AT120" s="263"/>
      <c r="AU120" s="263"/>
      <c r="AV120" s="263"/>
      <c r="AW120" s="263"/>
      <c r="AX120" s="263"/>
      <c r="AY120" s="263"/>
      <c r="AZ120" s="263"/>
      <c r="BA120" s="263"/>
      <c r="BB120" s="263"/>
      <c r="BC120" s="263"/>
      <c r="BD120" s="263"/>
      <c r="BE120" s="263"/>
      <c r="BF120" s="263"/>
      <c r="BG120" s="263"/>
      <c r="BH120" s="263"/>
      <c r="BI120" s="263"/>
      <c r="BJ120" s="263"/>
      <c r="BK120" s="263"/>
      <c r="BL120" s="263"/>
      <c r="BM120" s="263"/>
      <c r="BN120" s="263"/>
      <c r="BO120" s="263"/>
      <c r="BP120" s="263"/>
      <c r="BQ120" s="263"/>
      <c r="BR120" s="263"/>
      <c r="BS120" s="263"/>
      <c r="BT120" s="263"/>
      <c r="BU120" s="263"/>
      <c r="BV120" s="263"/>
      <c r="BW120" s="263"/>
      <c r="BX120" s="263"/>
      <c r="BY120" s="263"/>
      <c r="BZ120" s="263"/>
      <c r="CA120" s="263"/>
      <c r="CB120" s="263"/>
      <c r="CC120" s="263"/>
      <c r="CD120" s="263"/>
      <c r="CE120" s="263"/>
      <c r="CF120" s="263"/>
      <c r="CG120" s="263"/>
      <c r="CH120" s="263"/>
      <c r="CI120" s="263"/>
      <c r="CJ120" s="263"/>
      <c r="CK120" s="263"/>
      <c r="CL120" s="263"/>
      <c r="CM120" s="263"/>
      <c r="CN120" s="263"/>
      <c r="CO120" s="263"/>
      <c r="CP120" s="263"/>
      <c r="CQ120" s="263"/>
      <c r="CR120" s="263"/>
      <c r="CS120" s="263"/>
      <c r="CT120" s="263"/>
      <c r="CU120" s="263"/>
      <c r="CV120" s="263"/>
      <c r="CW120" s="263"/>
      <c r="CX120" s="263"/>
      <c r="CY120" s="263"/>
      <c r="CZ120" s="263"/>
      <c r="DA120" s="263"/>
      <c r="DB120" s="263"/>
      <c r="DC120" s="263"/>
      <c r="DD120" s="263"/>
      <c r="DE120" s="263"/>
      <c r="DF120" s="263"/>
      <c r="DG120" s="263"/>
      <c r="DH120" s="263"/>
      <c r="DI120" s="263"/>
      <c r="DJ120" s="263"/>
      <c r="DK120" s="263"/>
      <c r="DL120" s="263"/>
      <c r="DM120" s="263"/>
      <c r="DN120" s="263"/>
      <c r="DO120" s="263"/>
      <c r="DP120" s="263"/>
      <c r="DQ120" s="263"/>
      <c r="DR120" s="263"/>
      <c r="DS120" s="263"/>
      <c r="DT120" s="263"/>
      <c r="DU120" s="263"/>
    </row>
    <row r="121" spans="1:125" x14ac:dyDescent="0.25">
      <c r="A121" s="263"/>
      <c r="B121" s="263"/>
      <c r="C121" s="263"/>
      <c r="D121" s="263"/>
      <c r="E121" s="263"/>
      <c r="F121" s="263"/>
      <c r="G121" s="263"/>
      <c r="H121" s="263"/>
      <c r="I121" s="263"/>
      <c r="J121" s="263"/>
      <c r="K121" s="263"/>
      <c r="L121" s="263"/>
      <c r="M121" s="263"/>
      <c r="N121" s="263"/>
      <c r="O121" s="263"/>
      <c r="P121" s="263"/>
      <c r="Q121" s="263"/>
      <c r="R121" s="263"/>
      <c r="S121" s="263"/>
      <c r="T121" s="263"/>
      <c r="U121" s="263"/>
      <c r="V121" s="263"/>
      <c r="W121" s="263"/>
      <c r="X121" s="263"/>
      <c r="Y121" s="263"/>
      <c r="Z121" s="263"/>
      <c r="AA121" s="263"/>
      <c r="AB121" s="263"/>
      <c r="AC121" s="263"/>
      <c r="AD121" s="263"/>
      <c r="AE121" s="263"/>
      <c r="AF121" s="263"/>
      <c r="AG121" s="263"/>
      <c r="AH121" s="263"/>
      <c r="AI121" s="263"/>
      <c r="AJ121" s="263"/>
      <c r="AK121" s="263"/>
      <c r="AL121" s="263"/>
      <c r="AM121" s="263"/>
      <c r="AN121" s="263"/>
      <c r="AO121" s="263"/>
      <c r="AP121" s="263"/>
      <c r="AQ121" s="263"/>
      <c r="AR121" s="263"/>
      <c r="AS121" s="263"/>
      <c r="AT121" s="263"/>
      <c r="AU121" s="263"/>
      <c r="AV121" s="263"/>
      <c r="AW121" s="263"/>
      <c r="AX121" s="263"/>
      <c r="AY121" s="263"/>
      <c r="AZ121" s="263"/>
      <c r="BA121" s="263"/>
      <c r="BB121" s="263"/>
      <c r="BC121" s="263"/>
      <c r="BD121" s="263"/>
      <c r="BE121" s="263"/>
      <c r="BF121" s="263"/>
      <c r="BG121" s="263"/>
      <c r="BH121" s="263"/>
      <c r="BI121" s="263"/>
      <c r="BJ121" s="263"/>
      <c r="BK121" s="263"/>
      <c r="BL121" s="263"/>
      <c r="BM121" s="263"/>
      <c r="BN121" s="263"/>
      <c r="BO121" s="263"/>
      <c r="BP121" s="263"/>
      <c r="BQ121" s="263"/>
      <c r="BR121" s="263"/>
      <c r="BS121" s="263"/>
      <c r="BT121" s="263"/>
      <c r="BU121" s="263"/>
      <c r="BV121" s="263"/>
      <c r="BW121" s="263"/>
      <c r="BX121" s="263"/>
      <c r="BY121" s="263"/>
      <c r="BZ121" s="263"/>
      <c r="CA121" s="263"/>
      <c r="CB121" s="263"/>
      <c r="CC121" s="263"/>
      <c r="CD121" s="263"/>
      <c r="CE121" s="263"/>
      <c r="CF121" s="263"/>
      <c r="CG121" s="263"/>
      <c r="CH121" s="263"/>
      <c r="CI121" s="263"/>
      <c r="CJ121" s="263"/>
      <c r="CK121" s="263"/>
      <c r="CL121" s="263"/>
      <c r="CM121" s="263"/>
      <c r="CN121" s="263"/>
      <c r="CO121" s="263"/>
      <c r="CP121" s="263"/>
      <c r="CQ121" s="263"/>
      <c r="CR121" s="263"/>
      <c r="CS121" s="263"/>
      <c r="CT121" s="263"/>
      <c r="CU121" s="263"/>
      <c r="CV121" s="263"/>
      <c r="CW121" s="263"/>
      <c r="CX121" s="263"/>
      <c r="CY121" s="263"/>
      <c r="CZ121" s="263"/>
      <c r="DA121" s="263"/>
      <c r="DB121" s="263"/>
      <c r="DC121" s="263"/>
      <c r="DD121" s="263"/>
      <c r="DE121" s="263"/>
      <c r="DF121" s="263"/>
      <c r="DG121" s="263"/>
      <c r="DH121" s="263"/>
      <c r="DI121" s="263"/>
      <c r="DJ121" s="263"/>
      <c r="DK121" s="263"/>
      <c r="DL121" s="263"/>
      <c r="DM121" s="263"/>
      <c r="DN121" s="263"/>
      <c r="DO121" s="263"/>
      <c r="DP121" s="263"/>
      <c r="DQ121" s="263"/>
      <c r="DR121" s="263"/>
      <c r="DS121" s="263"/>
      <c r="DT121" s="263"/>
      <c r="DU121" s="263"/>
    </row>
    <row r="122" spans="1:125" x14ac:dyDescent="0.25">
      <c r="A122" s="263"/>
      <c r="B122" s="263"/>
      <c r="C122" s="263"/>
      <c r="D122" s="263"/>
      <c r="E122" s="263"/>
      <c r="F122" s="263"/>
      <c r="G122" s="263"/>
      <c r="H122" s="263"/>
      <c r="I122" s="263"/>
      <c r="J122" s="263"/>
      <c r="K122" s="263"/>
      <c r="L122" s="263"/>
      <c r="M122" s="263"/>
      <c r="N122" s="263"/>
      <c r="O122" s="263"/>
      <c r="P122" s="263"/>
      <c r="Q122" s="263"/>
      <c r="R122" s="263"/>
      <c r="S122" s="263"/>
      <c r="T122" s="263"/>
      <c r="U122" s="263"/>
      <c r="V122" s="263"/>
      <c r="W122" s="263"/>
      <c r="X122" s="263"/>
      <c r="Y122" s="263"/>
      <c r="Z122" s="263"/>
      <c r="AA122" s="263"/>
      <c r="AB122" s="263"/>
      <c r="AC122" s="263"/>
      <c r="AD122" s="263"/>
      <c r="AE122" s="263"/>
      <c r="AF122" s="263"/>
      <c r="AG122" s="263"/>
      <c r="AH122" s="263"/>
      <c r="AI122" s="263"/>
      <c r="AJ122" s="263"/>
      <c r="AK122" s="263"/>
      <c r="AL122" s="263"/>
      <c r="AM122" s="263"/>
      <c r="AN122" s="263"/>
      <c r="AO122" s="263"/>
      <c r="AP122" s="263"/>
      <c r="AQ122" s="263"/>
      <c r="AR122" s="263"/>
      <c r="AS122" s="263"/>
      <c r="AT122" s="263"/>
      <c r="AU122" s="263"/>
      <c r="AV122" s="263"/>
      <c r="AW122" s="263"/>
      <c r="AX122" s="263"/>
      <c r="AY122" s="263"/>
      <c r="AZ122" s="263"/>
      <c r="BA122" s="263"/>
      <c r="BB122" s="263"/>
      <c r="BC122" s="263"/>
      <c r="BD122" s="263"/>
      <c r="BE122" s="263"/>
      <c r="BF122" s="263"/>
      <c r="BG122" s="263"/>
      <c r="BH122" s="263"/>
      <c r="BI122" s="263"/>
      <c r="BJ122" s="263"/>
      <c r="BK122" s="263"/>
      <c r="BL122" s="263"/>
      <c r="BM122" s="263"/>
      <c r="BN122" s="263"/>
      <c r="BO122" s="263"/>
      <c r="BP122" s="263"/>
      <c r="BQ122" s="263"/>
      <c r="BR122" s="263"/>
      <c r="BS122" s="263"/>
      <c r="BT122" s="263"/>
      <c r="BU122" s="263"/>
      <c r="BV122" s="263"/>
      <c r="BW122" s="263"/>
      <c r="BX122" s="263"/>
      <c r="BY122" s="263"/>
      <c r="BZ122" s="263"/>
      <c r="CA122" s="263"/>
      <c r="CB122" s="263"/>
      <c r="CC122" s="263"/>
      <c r="CD122" s="263"/>
      <c r="CE122" s="263"/>
      <c r="CF122" s="263"/>
      <c r="CG122" s="263"/>
      <c r="CH122" s="263"/>
      <c r="CI122" s="263"/>
      <c r="CJ122" s="263"/>
      <c r="CK122" s="263"/>
      <c r="CL122" s="263"/>
      <c r="CM122" s="263"/>
      <c r="CN122" s="263"/>
      <c r="CO122" s="263"/>
      <c r="CP122" s="263"/>
      <c r="CQ122" s="263"/>
      <c r="CR122" s="263"/>
      <c r="CS122" s="263"/>
      <c r="CT122" s="263"/>
      <c r="CU122" s="263"/>
      <c r="CV122" s="263"/>
      <c r="CW122" s="263"/>
      <c r="CX122" s="263"/>
      <c r="CY122" s="263"/>
      <c r="CZ122" s="263"/>
      <c r="DA122" s="263"/>
      <c r="DB122" s="263"/>
      <c r="DC122" s="263"/>
      <c r="DD122" s="263"/>
      <c r="DE122" s="263"/>
      <c r="DF122" s="263"/>
      <c r="DG122" s="263"/>
      <c r="DH122" s="263"/>
      <c r="DI122" s="263"/>
      <c r="DJ122" s="263"/>
      <c r="DK122" s="263"/>
      <c r="DL122" s="263"/>
      <c r="DM122" s="263"/>
      <c r="DN122" s="263"/>
      <c r="DO122" s="263"/>
      <c r="DP122" s="263"/>
      <c r="DQ122" s="263"/>
      <c r="DR122" s="263"/>
      <c r="DS122" s="263"/>
      <c r="DT122" s="263"/>
      <c r="DU122" s="263"/>
    </row>
    <row r="123" spans="1:125" x14ac:dyDescent="0.25">
      <c r="A123" s="263"/>
      <c r="B123" s="263"/>
      <c r="C123" s="263"/>
      <c r="D123" s="263"/>
      <c r="E123" s="263"/>
      <c r="F123" s="263"/>
      <c r="G123" s="263"/>
      <c r="H123" s="263"/>
      <c r="I123" s="263"/>
      <c r="J123" s="263"/>
      <c r="K123" s="263"/>
      <c r="L123" s="263"/>
      <c r="M123" s="263"/>
      <c r="N123" s="263"/>
      <c r="O123" s="263"/>
      <c r="P123" s="263"/>
      <c r="Q123" s="263"/>
      <c r="R123" s="263"/>
      <c r="S123" s="263"/>
      <c r="T123" s="263"/>
      <c r="U123" s="263"/>
      <c r="V123" s="263"/>
      <c r="W123" s="263"/>
      <c r="X123" s="263"/>
      <c r="Y123" s="263"/>
      <c r="Z123" s="263"/>
      <c r="AA123" s="263"/>
      <c r="AB123" s="263"/>
      <c r="AC123" s="263"/>
      <c r="AD123" s="263"/>
      <c r="AE123" s="263"/>
      <c r="AF123" s="263"/>
      <c r="AG123" s="263"/>
      <c r="AH123" s="263"/>
      <c r="AI123" s="263"/>
      <c r="AJ123" s="263"/>
      <c r="AK123" s="263"/>
      <c r="AL123" s="263"/>
      <c r="AM123" s="263"/>
      <c r="AN123" s="263"/>
      <c r="AO123" s="263"/>
      <c r="AP123" s="263"/>
      <c r="AQ123" s="263"/>
      <c r="AR123" s="263"/>
      <c r="AS123" s="263"/>
      <c r="AT123" s="263"/>
      <c r="AU123" s="263"/>
      <c r="AV123" s="263"/>
      <c r="AW123" s="263"/>
      <c r="AX123" s="263"/>
      <c r="AY123" s="263"/>
      <c r="AZ123" s="263"/>
      <c r="BA123" s="263"/>
      <c r="BB123" s="263"/>
      <c r="BC123" s="263"/>
      <c r="BD123" s="263"/>
      <c r="BE123" s="263"/>
      <c r="BF123" s="263"/>
      <c r="BG123" s="263"/>
      <c r="BH123" s="263"/>
      <c r="BI123" s="263"/>
      <c r="BJ123" s="263"/>
      <c r="BK123" s="263"/>
      <c r="BL123" s="263"/>
      <c r="BM123" s="263"/>
      <c r="BN123" s="263"/>
      <c r="BO123" s="263"/>
      <c r="BP123" s="263"/>
      <c r="BQ123" s="263"/>
      <c r="BR123" s="263"/>
      <c r="BS123" s="263"/>
      <c r="BT123" s="263"/>
      <c r="BU123" s="263"/>
      <c r="BV123" s="263"/>
      <c r="BW123" s="263"/>
      <c r="BX123" s="263"/>
      <c r="BY123" s="263"/>
      <c r="BZ123" s="263"/>
      <c r="CA123" s="263"/>
      <c r="CB123" s="263"/>
      <c r="CC123" s="263"/>
      <c r="CD123" s="263"/>
      <c r="CE123" s="263"/>
      <c r="CF123" s="263"/>
      <c r="CG123" s="263"/>
      <c r="CH123" s="263"/>
      <c r="CI123" s="263"/>
      <c r="CJ123" s="263"/>
      <c r="CK123" s="263"/>
      <c r="CL123" s="263"/>
      <c r="CM123" s="263"/>
      <c r="CN123" s="263"/>
      <c r="CO123" s="263"/>
      <c r="CP123" s="263"/>
      <c r="CQ123" s="263"/>
      <c r="CR123" s="263"/>
      <c r="CS123" s="263"/>
      <c r="CT123" s="263"/>
      <c r="CU123" s="263"/>
      <c r="CV123" s="263"/>
      <c r="CW123" s="263"/>
      <c r="CX123" s="263"/>
      <c r="CY123" s="263"/>
      <c r="CZ123" s="263"/>
      <c r="DA123" s="263"/>
      <c r="DB123" s="263"/>
      <c r="DC123" s="263"/>
      <c r="DD123" s="263"/>
      <c r="DE123" s="263"/>
      <c r="DF123" s="263"/>
      <c r="DG123" s="263"/>
      <c r="DH123" s="263"/>
      <c r="DI123" s="263"/>
      <c r="DJ123" s="263"/>
      <c r="DK123" s="263"/>
      <c r="DL123" s="263"/>
      <c r="DM123" s="263"/>
      <c r="DN123" s="263"/>
      <c r="DO123" s="263"/>
      <c r="DP123" s="263"/>
      <c r="DQ123" s="263"/>
      <c r="DR123" s="263"/>
      <c r="DS123" s="263"/>
      <c r="DT123" s="263"/>
      <c r="DU123" s="263"/>
    </row>
    <row r="124" spans="1:125" x14ac:dyDescent="0.25">
      <c r="A124" s="263"/>
      <c r="B124" s="263"/>
      <c r="C124" s="263"/>
      <c r="D124" s="263"/>
      <c r="E124" s="263"/>
      <c r="F124" s="263"/>
      <c r="G124" s="263"/>
      <c r="H124" s="263"/>
      <c r="I124" s="263"/>
      <c r="J124" s="263"/>
      <c r="K124" s="263"/>
      <c r="L124" s="263"/>
      <c r="M124" s="263"/>
      <c r="N124" s="263"/>
      <c r="O124" s="263"/>
      <c r="P124" s="263"/>
      <c r="Q124" s="263"/>
      <c r="R124" s="263"/>
      <c r="S124" s="263"/>
      <c r="T124" s="263"/>
      <c r="U124" s="263"/>
      <c r="V124" s="263"/>
      <c r="W124" s="263"/>
      <c r="X124" s="263"/>
      <c r="Y124" s="263"/>
      <c r="Z124" s="263"/>
      <c r="AA124" s="263"/>
      <c r="AB124" s="263"/>
      <c r="AC124" s="263"/>
      <c r="AD124" s="263"/>
      <c r="AE124" s="263"/>
      <c r="AF124" s="263"/>
      <c r="AG124" s="263"/>
      <c r="AH124" s="263"/>
      <c r="AI124" s="263"/>
      <c r="AJ124" s="263"/>
      <c r="AK124" s="263"/>
      <c r="AL124" s="263"/>
      <c r="AM124" s="263"/>
      <c r="AN124" s="263"/>
      <c r="AO124" s="263"/>
      <c r="AP124" s="263"/>
      <c r="AQ124" s="263"/>
      <c r="AR124" s="263"/>
      <c r="AS124" s="263"/>
      <c r="AT124" s="263"/>
      <c r="AU124" s="263"/>
      <c r="AV124" s="263"/>
      <c r="AW124" s="263"/>
      <c r="AX124" s="263"/>
      <c r="AY124" s="263"/>
      <c r="AZ124" s="263"/>
      <c r="BA124" s="263"/>
      <c r="BB124" s="263"/>
      <c r="BC124" s="263"/>
      <c r="BD124" s="263"/>
      <c r="BE124" s="263"/>
      <c r="BF124" s="263"/>
      <c r="BG124" s="263"/>
      <c r="BH124" s="263"/>
      <c r="BI124" s="263"/>
      <c r="BJ124" s="263"/>
      <c r="BK124" s="263"/>
      <c r="BL124" s="263"/>
      <c r="BM124" s="263"/>
      <c r="BN124" s="263"/>
      <c r="BO124" s="263"/>
      <c r="BP124" s="263"/>
      <c r="BQ124" s="263"/>
      <c r="BR124" s="263"/>
      <c r="BS124" s="263"/>
      <c r="BT124" s="263"/>
      <c r="BU124" s="263"/>
      <c r="BV124" s="263"/>
      <c r="BW124" s="263"/>
      <c r="BX124" s="263"/>
      <c r="BY124" s="263"/>
      <c r="BZ124" s="263"/>
      <c r="CA124" s="263"/>
      <c r="CB124" s="263"/>
      <c r="CC124" s="263"/>
      <c r="CD124" s="263"/>
      <c r="CE124" s="263"/>
      <c r="CF124" s="263"/>
      <c r="CG124" s="263"/>
      <c r="CH124" s="263"/>
      <c r="CI124" s="263"/>
      <c r="CJ124" s="263"/>
      <c r="CK124" s="263"/>
      <c r="CL124" s="263"/>
      <c r="CM124" s="263"/>
      <c r="CN124" s="263"/>
      <c r="CO124" s="263"/>
      <c r="CP124" s="263"/>
      <c r="CQ124" s="263"/>
      <c r="CR124" s="263"/>
      <c r="CS124" s="263"/>
      <c r="CT124" s="263"/>
      <c r="CU124" s="263"/>
      <c r="CV124" s="263"/>
      <c r="CW124" s="263"/>
      <c r="CX124" s="263"/>
      <c r="CY124" s="263"/>
      <c r="CZ124" s="263"/>
      <c r="DA124" s="263"/>
      <c r="DB124" s="263"/>
      <c r="DC124" s="263"/>
      <c r="DD124" s="263"/>
      <c r="DE124" s="263"/>
      <c r="DF124" s="263"/>
      <c r="DG124" s="263"/>
      <c r="DH124" s="263"/>
      <c r="DI124" s="263"/>
      <c r="DJ124" s="263"/>
      <c r="DK124" s="263"/>
      <c r="DL124" s="263"/>
      <c r="DM124" s="263"/>
      <c r="DN124" s="263"/>
      <c r="DO124" s="263"/>
      <c r="DP124" s="263"/>
      <c r="DQ124" s="263"/>
      <c r="DR124" s="263"/>
      <c r="DS124" s="263"/>
      <c r="DT124" s="263"/>
      <c r="DU124" s="263"/>
    </row>
    <row r="125" spans="1:125" x14ac:dyDescent="0.25">
      <c r="A125" s="263"/>
      <c r="B125" s="263"/>
      <c r="C125" s="263"/>
      <c r="D125" s="263"/>
      <c r="E125" s="263"/>
      <c r="F125" s="263"/>
      <c r="G125" s="263"/>
      <c r="H125" s="263"/>
      <c r="I125" s="263"/>
      <c r="J125" s="263"/>
      <c r="K125" s="263"/>
      <c r="L125" s="263"/>
      <c r="M125" s="263"/>
      <c r="N125" s="263"/>
      <c r="O125" s="263"/>
      <c r="P125" s="263"/>
      <c r="Q125" s="263"/>
      <c r="R125" s="263"/>
      <c r="S125" s="263"/>
      <c r="T125" s="263"/>
      <c r="U125" s="263"/>
      <c r="V125" s="263"/>
      <c r="W125" s="263"/>
      <c r="X125" s="263"/>
      <c r="Y125" s="263"/>
      <c r="Z125" s="263"/>
      <c r="AA125" s="263"/>
      <c r="AB125" s="263"/>
      <c r="AC125" s="263"/>
      <c r="AD125" s="263"/>
      <c r="AE125" s="263"/>
      <c r="AF125" s="263"/>
      <c r="AG125" s="263"/>
      <c r="AH125" s="263"/>
      <c r="AI125" s="263"/>
      <c r="AJ125" s="263"/>
      <c r="AK125" s="263"/>
      <c r="AL125" s="263"/>
      <c r="AM125" s="263"/>
      <c r="AN125" s="263"/>
      <c r="AO125" s="263"/>
      <c r="AP125" s="263"/>
      <c r="AQ125" s="263"/>
      <c r="AR125" s="263"/>
      <c r="AS125" s="263"/>
      <c r="AT125" s="263"/>
      <c r="AU125" s="263"/>
      <c r="AV125" s="263"/>
      <c r="AW125" s="263"/>
      <c r="AX125" s="263"/>
      <c r="AY125" s="263"/>
      <c r="AZ125" s="263"/>
      <c r="BA125" s="263"/>
      <c r="BB125" s="263"/>
      <c r="BC125" s="263"/>
      <c r="BD125" s="263"/>
      <c r="BE125" s="263"/>
      <c r="BF125" s="263"/>
      <c r="BG125" s="263"/>
      <c r="BH125" s="263"/>
      <c r="BI125" s="263"/>
      <c r="BJ125" s="263"/>
      <c r="BK125" s="263"/>
      <c r="BL125" s="263"/>
      <c r="BM125" s="263"/>
      <c r="BN125" s="263"/>
      <c r="BO125" s="263"/>
      <c r="BP125" s="263"/>
      <c r="BQ125" s="263"/>
      <c r="BR125" s="263"/>
      <c r="BS125" s="263"/>
      <c r="BT125" s="263"/>
      <c r="BU125" s="263"/>
      <c r="BV125" s="263"/>
      <c r="BW125" s="263"/>
      <c r="BX125" s="263"/>
      <c r="BY125" s="263"/>
      <c r="BZ125" s="263"/>
      <c r="CA125" s="263"/>
      <c r="CB125" s="263"/>
      <c r="CC125" s="263"/>
      <c r="CD125" s="263"/>
      <c r="CE125" s="263"/>
      <c r="CF125" s="263"/>
      <c r="CG125" s="263"/>
      <c r="CH125" s="263"/>
      <c r="CI125" s="263"/>
      <c r="CJ125" s="263"/>
      <c r="CK125" s="263"/>
      <c r="CL125" s="263"/>
      <c r="CM125" s="263"/>
      <c r="CN125" s="263"/>
      <c r="CO125" s="263"/>
      <c r="CP125" s="263"/>
      <c r="CQ125" s="263"/>
      <c r="CR125" s="263"/>
      <c r="CS125" s="263"/>
      <c r="CT125" s="263"/>
      <c r="CU125" s="263"/>
      <c r="CV125" s="263"/>
      <c r="CW125" s="263"/>
      <c r="CX125" s="263"/>
      <c r="CY125" s="263"/>
      <c r="CZ125" s="263"/>
      <c r="DA125" s="263"/>
      <c r="DB125" s="263"/>
      <c r="DC125" s="263"/>
      <c r="DD125" s="263"/>
      <c r="DE125" s="263"/>
      <c r="DF125" s="263"/>
      <c r="DG125" s="263"/>
      <c r="DH125" s="263"/>
      <c r="DI125" s="263"/>
      <c r="DJ125" s="263"/>
      <c r="DK125" s="263"/>
      <c r="DL125" s="263"/>
      <c r="DM125" s="263"/>
      <c r="DN125" s="263"/>
      <c r="DO125" s="263"/>
      <c r="DP125" s="263"/>
      <c r="DQ125" s="263"/>
      <c r="DR125" s="263"/>
      <c r="DS125" s="263"/>
      <c r="DT125" s="263"/>
      <c r="DU125" s="263"/>
    </row>
    <row r="126" spans="1:125" x14ac:dyDescent="0.25">
      <c r="A126" s="263"/>
      <c r="B126" s="263"/>
      <c r="C126" s="263"/>
      <c r="D126" s="263"/>
      <c r="E126" s="263"/>
      <c r="F126" s="263"/>
      <c r="G126" s="263"/>
      <c r="H126" s="263"/>
      <c r="I126" s="263"/>
      <c r="J126" s="263"/>
      <c r="K126" s="263"/>
      <c r="L126" s="263"/>
      <c r="M126" s="263"/>
      <c r="N126" s="263"/>
      <c r="O126" s="263"/>
      <c r="P126" s="263"/>
      <c r="Q126" s="263"/>
      <c r="R126" s="263"/>
      <c r="S126" s="263"/>
      <c r="T126" s="263"/>
      <c r="U126" s="263"/>
      <c r="V126" s="263"/>
      <c r="W126" s="263"/>
      <c r="X126" s="263"/>
      <c r="Y126" s="263"/>
      <c r="Z126" s="263"/>
      <c r="AA126" s="263"/>
      <c r="AB126" s="263"/>
      <c r="AC126" s="263"/>
      <c r="AD126" s="263"/>
      <c r="AE126" s="263"/>
      <c r="AF126" s="263"/>
      <c r="AG126" s="263"/>
      <c r="AH126" s="263"/>
      <c r="AI126" s="263"/>
      <c r="AJ126" s="263"/>
      <c r="AK126" s="263"/>
      <c r="AL126" s="263"/>
      <c r="AM126" s="263"/>
      <c r="AN126" s="263"/>
      <c r="AO126" s="263"/>
      <c r="AP126" s="263"/>
      <c r="AQ126" s="263"/>
      <c r="AR126" s="263"/>
      <c r="AS126" s="263"/>
      <c r="AT126" s="263"/>
      <c r="AU126" s="263"/>
      <c r="AV126" s="263"/>
      <c r="AW126" s="263"/>
      <c r="AX126" s="263"/>
      <c r="AY126" s="263"/>
      <c r="AZ126" s="263"/>
      <c r="BA126" s="263"/>
      <c r="BB126" s="263"/>
      <c r="BC126" s="263"/>
      <c r="BD126" s="263"/>
      <c r="BE126" s="263"/>
      <c r="BF126" s="263"/>
      <c r="BG126" s="263"/>
      <c r="BH126" s="263"/>
      <c r="BI126" s="263"/>
      <c r="BJ126" s="263"/>
      <c r="BK126" s="263"/>
      <c r="BL126" s="263"/>
      <c r="BM126" s="263"/>
      <c r="BN126" s="263"/>
      <c r="BO126" s="263"/>
      <c r="BP126" s="263"/>
      <c r="BQ126" s="263"/>
      <c r="BR126" s="263"/>
      <c r="BS126" s="263"/>
      <c r="BT126" s="263"/>
      <c r="BU126" s="263"/>
      <c r="BV126" s="263"/>
      <c r="BW126" s="263"/>
      <c r="BX126" s="263"/>
      <c r="BY126" s="263"/>
      <c r="BZ126" s="263"/>
      <c r="CA126" s="263"/>
      <c r="CB126" s="263"/>
      <c r="CC126" s="263"/>
      <c r="CD126" s="263"/>
      <c r="CE126" s="263"/>
      <c r="CF126" s="263"/>
      <c r="CG126" s="263"/>
      <c r="CH126" s="263"/>
      <c r="CI126" s="263"/>
      <c r="CJ126" s="263"/>
      <c r="CK126" s="263"/>
      <c r="CL126" s="263"/>
      <c r="CM126" s="263"/>
      <c r="CN126" s="263"/>
      <c r="CO126" s="263"/>
      <c r="CP126" s="263"/>
      <c r="CQ126" s="263"/>
      <c r="CR126" s="263"/>
      <c r="CS126" s="263"/>
      <c r="CT126" s="263"/>
      <c r="CU126" s="263"/>
      <c r="CV126" s="263"/>
      <c r="CW126" s="263"/>
      <c r="CX126" s="263"/>
      <c r="CY126" s="263"/>
      <c r="CZ126" s="263"/>
      <c r="DA126" s="263"/>
      <c r="DB126" s="263"/>
      <c r="DC126" s="263"/>
      <c r="DD126" s="263"/>
      <c r="DE126" s="263"/>
      <c r="DF126" s="263"/>
      <c r="DG126" s="263"/>
      <c r="DH126" s="263"/>
      <c r="DI126" s="263"/>
      <c r="DJ126" s="263"/>
      <c r="DK126" s="263"/>
      <c r="DL126" s="263"/>
      <c r="DM126" s="263"/>
      <c r="DN126" s="263"/>
      <c r="DO126" s="263"/>
      <c r="DP126" s="263"/>
      <c r="DQ126" s="263"/>
      <c r="DR126" s="263"/>
      <c r="DS126" s="263"/>
      <c r="DT126" s="263"/>
      <c r="DU126" s="263"/>
    </row>
    <row r="127" spans="1:125" x14ac:dyDescent="0.25">
      <c r="A127" s="263"/>
      <c r="B127" s="263"/>
      <c r="C127" s="263"/>
      <c r="D127" s="263"/>
      <c r="E127" s="263"/>
      <c r="F127" s="263"/>
      <c r="G127" s="263"/>
      <c r="H127" s="263"/>
      <c r="I127" s="263"/>
      <c r="J127" s="263"/>
      <c r="K127" s="263"/>
      <c r="L127" s="263"/>
      <c r="M127" s="263"/>
      <c r="N127" s="263"/>
      <c r="O127" s="263"/>
      <c r="P127" s="263"/>
      <c r="Q127" s="263"/>
      <c r="R127" s="263"/>
      <c r="S127" s="263"/>
      <c r="T127" s="263"/>
      <c r="U127" s="263"/>
      <c r="V127" s="263"/>
      <c r="W127" s="263"/>
      <c r="X127" s="263"/>
      <c r="Y127" s="263"/>
      <c r="Z127" s="263"/>
      <c r="AA127" s="263"/>
      <c r="AB127" s="263"/>
      <c r="AC127" s="263"/>
      <c r="AD127" s="263"/>
      <c r="AE127" s="263"/>
      <c r="AF127" s="263"/>
      <c r="AG127" s="263"/>
      <c r="AH127" s="263"/>
      <c r="AI127" s="263"/>
      <c r="AJ127" s="263"/>
      <c r="AK127" s="263"/>
      <c r="AL127" s="263"/>
      <c r="AM127" s="263"/>
      <c r="AN127" s="263"/>
      <c r="AO127" s="263"/>
      <c r="AP127" s="263"/>
      <c r="AQ127" s="263"/>
      <c r="AR127" s="263"/>
      <c r="AS127" s="263"/>
      <c r="AT127" s="263"/>
      <c r="AU127" s="263"/>
      <c r="AV127" s="263"/>
      <c r="AW127" s="263"/>
      <c r="AX127" s="263"/>
      <c r="AY127" s="263"/>
      <c r="AZ127" s="263"/>
      <c r="BA127" s="263"/>
      <c r="BB127" s="263"/>
      <c r="BC127" s="263"/>
      <c r="BD127" s="263"/>
      <c r="BE127" s="263"/>
      <c r="BF127" s="263"/>
      <c r="BG127" s="263"/>
      <c r="BH127" s="263"/>
      <c r="BI127" s="263"/>
      <c r="BJ127" s="263"/>
      <c r="BK127" s="263"/>
      <c r="BL127" s="263"/>
      <c r="BM127" s="263"/>
      <c r="BN127" s="263"/>
      <c r="BO127" s="263"/>
      <c r="BP127" s="263"/>
      <c r="BQ127" s="263"/>
      <c r="BR127" s="263"/>
      <c r="BS127" s="263"/>
      <c r="BT127" s="263"/>
      <c r="BU127" s="263"/>
      <c r="BV127" s="263"/>
      <c r="BW127" s="263"/>
      <c r="BX127" s="263"/>
      <c r="BY127" s="263"/>
      <c r="BZ127" s="263"/>
      <c r="CA127" s="263"/>
      <c r="CB127" s="263"/>
      <c r="CC127" s="263"/>
      <c r="CD127" s="263"/>
      <c r="CE127" s="263"/>
      <c r="CF127" s="263"/>
      <c r="CG127" s="263"/>
      <c r="CH127" s="263"/>
      <c r="CI127" s="263"/>
      <c r="CJ127" s="263"/>
      <c r="CK127" s="263"/>
      <c r="CL127" s="263"/>
      <c r="CM127" s="263"/>
      <c r="CN127" s="263"/>
      <c r="CO127" s="263"/>
      <c r="CP127" s="263"/>
      <c r="CQ127" s="263"/>
      <c r="CR127" s="263"/>
      <c r="CS127" s="263"/>
      <c r="CT127" s="263"/>
      <c r="CU127" s="263"/>
      <c r="CV127" s="263"/>
      <c r="CW127" s="263"/>
      <c r="CX127" s="263"/>
      <c r="CY127" s="263"/>
      <c r="CZ127" s="263"/>
      <c r="DA127" s="263"/>
      <c r="DB127" s="263"/>
      <c r="DC127" s="263"/>
      <c r="DD127" s="263"/>
      <c r="DE127" s="263"/>
      <c r="DF127" s="263"/>
      <c r="DG127" s="263"/>
      <c r="DH127" s="263"/>
      <c r="DI127" s="263"/>
      <c r="DJ127" s="263"/>
      <c r="DK127" s="263"/>
      <c r="DL127" s="263"/>
      <c r="DM127" s="263"/>
      <c r="DN127" s="263"/>
      <c r="DO127" s="263"/>
      <c r="DP127" s="263"/>
      <c r="DQ127" s="263"/>
      <c r="DR127" s="263"/>
      <c r="DS127" s="263"/>
      <c r="DT127" s="263"/>
      <c r="DU127" s="263"/>
    </row>
    <row r="128" spans="1:125" x14ac:dyDescent="0.25">
      <c r="A128"/>
      <c r="H128"/>
      <c r="I128" s="263"/>
      <c r="J128" s="263"/>
      <c r="K128" s="263"/>
      <c r="L128" s="263"/>
      <c r="M128" s="263"/>
      <c r="N128" s="263"/>
      <c r="O128" s="263"/>
      <c r="P128" s="263"/>
      <c r="Q128" s="263"/>
      <c r="R128" s="263"/>
      <c r="S128" s="263"/>
      <c r="T128" s="263"/>
      <c r="U128" s="263"/>
      <c r="V128" s="263"/>
      <c r="W128" s="263"/>
      <c r="X128" s="263"/>
      <c r="Y128" s="263"/>
      <c r="Z128" s="263"/>
      <c r="AA128" s="263"/>
      <c r="AB128" s="263"/>
      <c r="AC128" s="263"/>
      <c r="AD128" s="263"/>
      <c r="AE128" s="263"/>
      <c r="AF128" s="263"/>
      <c r="AG128" s="263"/>
      <c r="AH128" s="263"/>
      <c r="AI128" s="263"/>
      <c r="AJ128" s="263"/>
      <c r="AK128" s="263"/>
      <c r="AL128" s="263"/>
      <c r="AM128" s="263"/>
      <c r="AN128" s="263"/>
      <c r="AO128" s="263"/>
      <c r="AP128" s="263"/>
      <c r="AQ128" s="263"/>
      <c r="AR128" s="263"/>
      <c r="AS128" s="263"/>
      <c r="AT128" s="263"/>
      <c r="AU128" s="263"/>
      <c r="AV128" s="263"/>
      <c r="AW128" s="263"/>
      <c r="AX128" s="263"/>
      <c r="AY128" s="263"/>
      <c r="AZ128" s="263"/>
      <c r="BA128" s="263"/>
      <c r="BB128" s="263"/>
      <c r="BC128" s="263"/>
      <c r="BD128" s="263"/>
      <c r="BE128" s="263"/>
      <c r="BF128" s="263"/>
      <c r="BG128" s="263"/>
      <c r="BH128" s="263"/>
      <c r="BI128" s="263"/>
      <c r="BJ128" s="263"/>
      <c r="BK128" s="263"/>
      <c r="BL128" s="263"/>
      <c r="BM128" s="263"/>
      <c r="BN128" s="263"/>
      <c r="BO128" s="263"/>
      <c r="BP128" s="263"/>
      <c r="BQ128" s="263"/>
      <c r="BR128" s="263"/>
      <c r="BS128" s="263"/>
      <c r="BT128" s="263"/>
      <c r="BU128" s="263"/>
      <c r="BV128" s="263"/>
      <c r="BW128" s="263"/>
      <c r="BX128" s="263"/>
      <c r="BY128" s="263"/>
      <c r="BZ128" s="263"/>
      <c r="CA128" s="263"/>
      <c r="CB128" s="263"/>
      <c r="CC128" s="263"/>
      <c r="CD128" s="263"/>
      <c r="CE128" s="263"/>
      <c r="CF128" s="263"/>
      <c r="CG128" s="263"/>
      <c r="CH128" s="263"/>
      <c r="CI128" s="263"/>
      <c r="CJ128" s="263"/>
      <c r="CK128" s="263"/>
      <c r="CL128" s="263"/>
      <c r="CM128" s="263"/>
      <c r="CN128" s="263"/>
      <c r="CO128" s="263"/>
      <c r="CP128" s="263"/>
      <c r="CQ128" s="263"/>
      <c r="CR128" s="263"/>
      <c r="CS128" s="263"/>
      <c r="CT128" s="263"/>
      <c r="CU128" s="263"/>
      <c r="CV128" s="263"/>
      <c r="CW128" s="263"/>
      <c r="CX128" s="263"/>
      <c r="CY128" s="263"/>
      <c r="CZ128" s="263"/>
      <c r="DA128" s="263"/>
      <c r="DB128" s="263"/>
      <c r="DC128" s="263"/>
      <c r="DD128" s="263"/>
      <c r="DE128" s="263"/>
      <c r="DF128" s="263"/>
      <c r="DG128" s="263"/>
      <c r="DH128" s="263"/>
      <c r="DI128" s="263"/>
      <c r="DJ128" s="263"/>
      <c r="DK128" s="263"/>
      <c r="DL128" s="263"/>
      <c r="DM128" s="263"/>
      <c r="DN128" s="263"/>
      <c r="DO128" s="263"/>
      <c r="DP128" s="263"/>
      <c r="DQ128" s="263"/>
      <c r="DR128" s="263"/>
      <c r="DS128" s="263"/>
      <c r="DT128" s="263"/>
      <c r="DU128" s="263"/>
    </row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</sheetData>
  <pageMargins left="0.7" right="0.7" top="0.75" bottom="0.75" header="0.3" footer="0.3"/>
  <pageSetup scale="31" fitToHeight="0" orientation="portrait" r:id="rId1"/>
  <colBreaks count="1" manualBreakCount="1">
    <brk id="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A6862-16D7-4583-A595-568C36E67584}">
  <sheetPr codeName="Sheet15">
    <tabColor rgb="FF00B050"/>
  </sheetPr>
  <dimension ref="A1:GR182"/>
  <sheetViews>
    <sheetView showGridLines="0" showRowColHeaders="0" workbookViewId="0">
      <selection activeCell="E2" sqref="E2"/>
    </sheetView>
  </sheetViews>
  <sheetFormatPr defaultRowHeight="12.5" x14ac:dyDescent="0.25"/>
  <cols>
    <col min="1" max="1" width="3.6328125" customWidth="1"/>
    <col min="2" max="2" width="38.6328125" bestFit="1" customWidth="1"/>
    <col min="3" max="3" width="22.6328125" bestFit="1" customWidth="1"/>
    <col min="4" max="4" width="7.54296875" bestFit="1" customWidth="1"/>
    <col min="5" max="5" width="9.6328125" bestFit="1" customWidth="1"/>
    <col min="6" max="6" width="15.54296875" bestFit="1" customWidth="1"/>
    <col min="7" max="7" width="13.6328125" bestFit="1" customWidth="1"/>
    <col min="8" max="8" width="3.6328125" customWidth="1"/>
    <col min="9" max="58" width="9.36328125" style="365"/>
  </cols>
  <sheetData>
    <row r="1" spans="2:180" ht="14" x14ac:dyDescent="0.25">
      <c r="B1" s="391" t="s">
        <v>8</v>
      </c>
      <c r="C1" s="12"/>
      <c r="D1" s="12"/>
      <c r="I1" s="263"/>
      <c r="J1" s="263"/>
      <c r="K1" s="263"/>
      <c r="L1" s="263"/>
      <c r="M1" s="263"/>
      <c r="N1" s="263"/>
      <c r="O1" s="263"/>
      <c r="P1" s="263"/>
      <c r="Q1" s="263"/>
      <c r="R1" s="263"/>
      <c r="S1" s="263"/>
      <c r="T1" s="263"/>
      <c r="U1" s="263"/>
      <c r="V1" s="263"/>
      <c r="W1" s="263"/>
      <c r="X1" s="263"/>
      <c r="Y1" s="263"/>
      <c r="Z1" s="263"/>
      <c r="AA1" s="263"/>
      <c r="AB1" s="263"/>
      <c r="AC1" s="263"/>
      <c r="AD1" s="263"/>
      <c r="AE1" s="263"/>
      <c r="AF1" s="263"/>
      <c r="AG1" s="263"/>
      <c r="AH1" s="263"/>
      <c r="AI1" s="263"/>
      <c r="AJ1" s="263"/>
      <c r="AK1" s="263"/>
      <c r="AL1" s="263"/>
      <c r="AM1" s="263"/>
      <c r="AN1" s="263"/>
      <c r="AO1" s="263"/>
      <c r="AP1" s="263"/>
      <c r="AQ1" s="263"/>
      <c r="AR1" s="263"/>
      <c r="AS1" s="263"/>
      <c r="AT1" s="263"/>
      <c r="AU1" s="263"/>
      <c r="AV1" s="263"/>
      <c r="AW1" s="263"/>
      <c r="AX1" s="263"/>
      <c r="AY1" s="263"/>
      <c r="AZ1" s="263"/>
      <c r="BA1" s="263"/>
      <c r="BB1" s="263"/>
      <c r="BC1" s="263"/>
      <c r="BD1" s="263"/>
      <c r="BE1" s="263"/>
      <c r="BF1" s="263"/>
      <c r="BG1" s="263"/>
      <c r="BH1" s="263"/>
      <c r="BI1" s="263"/>
      <c r="BJ1" s="263"/>
      <c r="BK1" s="263"/>
      <c r="BL1" s="263"/>
      <c r="BM1" s="263"/>
      <c r="BN1" s="263"/>
      <c r="BO1" s="263"/>
      <c r="BP1" s="263"/>
      <c r="BQ1" s="263"/>
      <c r="BR1" s="263"/>
      <c r="BS1" s="263"/>
      <c r="BT1" s="263"/>
      <c r="BU1" s="263"/>
      <c r="BV1" s="263"/>
      <c r="BW1" s="263"/>
      <c r="BX1" s="263"/>
      <c r="BY1" s="263"/>
      <c r="BZ1" s="263"/>
      <c r="CA1" s="263"/>
      <c r="CB1" s="263"/>
      <c r="CC1" s="263"/>
      <c r="CD1" s="263"/>
      <c r="CE1" s="263"/>
      <c r="CF1" s="263"/>
      <c r="CG1" s="263"/>
      <c r="CH1" s="263"/>
      <c r="CI1" s="263"/>
      <c r="CJ1" s="263"/>
      <c r="CK1" s="263"/>
      <c r="CL1" s="263"/>
      <c r="CM1" s="263"/>
      <c r="CN1" s="263"/>
      <c r="CO1" s="263"/>
      <c r="CP1" s="263"/>
      <c r="CQ1" s="263"/>
      <c r="CR1" s="263"/>
      <c r="CS1" s="263"/>
      <c r="CT1" s="263"/>
      <c r="CU1" s="263"/>
      <c r="CV1" s="263"/>
      <c r="CW1" s="263"/>
      <c r="CX1" s="263"/>
      <c r="CY1" s="263"/>
      <c r="CZ1" s="263"/>
      <c r="DA1" s="263"/>
      <c r="DB1" s="263"/>
      <c r="DC1" s="263"/>
      <c r="DD1" s="263"/>
      <c r="DE1" s="263"/>
      <c r="DF1" s="263"/>
      <c r="DG1" s="263"/>
      <c r="DH1" s="263"/>
      <c r="DI1" s="263"/>
      <c r="DJ1" s="263"/>
      <c r="DK1" s="263"/>
      <c r="DL1" s="263"/>
      <c r="DM1" s="263"/>
      <c r="DN1" s="263"/>
      <c r="DO1" s="263"/>
      <c r="DP1" s="263"/>
      <c r="DQ1" s="263"/>
      <c r="DR1" s="263"/>
      <c r="DS1" s="263"/>
      <c r="DT1" s="263"/>
      <c r="DU1" s="263"/>
      <c r="DV1" s="263"/>
      <c r="DW1" s="263"/>
      <c r="DX1" s="263"/>
      <c r="DY1" s="263"/>
      <c r="DZ1" s="263"/>
      <c r="EA1" s="263"/>
      <c r="EB1" s="263"/>
      <c r="EC1" s="263"/>
      <c r="ED1" s="263"/>
      <c r="EE1" s="263"/>
      <c r="EF1" s="263"/>
      <c r="EG1" s="263"/>
      <c r="EH1" s="263"/>
      <c r="EI1" s="263"/>
      <c r="EJ1" s="263"/>
      <c r="EK1" s="263"/>
      <c r="EL1" s="263"/>
      <c r="EM1" s="263"/>
      <c r="EN1" s="263"/>
      <c r="EO1" s="263"/>
      <c r="EP1" s="263"/>
      <c r="EQ1" s="263"/>
      <c r="ER1" s="263"/>
      <c r="ES1" s="263"/>
      <c r="ET1" s="263"/>
      <c r="EU1" s="263"/>
      <c r="EV1" s="263"/>
      <c r="EW1" s="263"/>
      <c r="EX1" s="263"/>
      <c r="EY1" s="263"/>
      <c r="EZ1" s="263"/>
      <c r="FA1" s="263"/>
      <c r="FB1" s="263"/>
      <c r="FC1" s="263"/>
      <c r="FD1" s="263"/>
      <c r="FE1" s="263"/>
      <c r="FF1" s="263"/>
      <c r="FG1" s="263"/>
      <c r="FH1" s="263"/>
      <c r="FI1" s="263"/>
      <c r="FJ1" s="263"/>
      <c r="FK1" s="263"/>
      <c r="FL1" s="263"/>
      <c r="FM1" s="263"/>
      <c r="FN1" s="263"/>
      <c r="FO1" s="263"/>
      <c r="FP1" s="263"/>
      <c r="FQ1" s="263"/>
      <c r="FR1" s="263"/>
      <c r="FS1" s="263"/>
      <c r="FT1" s="263"/>
      <c r="FU1" s="263"/>
      <c r="FV1" s="263"/>
      <c r="FW1" s="263"/>
      <c r="FX1" s="263"/>
    </row>
    <row r="2" spans="2:180" ht="20" x14ac:dyDescent="0.4">
      <c r="B2" s="393" t="s">
        <v>28</v>
      </c>
      <c r="C2" s="12"/>
      <c r="D2" s="12"/>
      <c r="E2" s="450" t="s">
        <v>537</v>
      </c>
      <c r="I2" s="263"/>
      <c r="J2" s="263"/>
      <c r="K2" s="263"/>
      <c r="L2" s="263"/>
      <c r="M2" s="263"/>
      <c r="N2" s="263"/>
      <c r="O2" s="263"/>
      <c r="P2" s="263"/>
      <c r="Q2" s="263"/>
      <c r="R2" s="263"/>
      <c r="S2" s="263"/>
      <c r="T2" s="263"/>
      <c r="U2" s="263"/>
      <c r="V2" s="263"/>
      <c r="W2" s="263"/>
      <c r="X2" s="263"/>
      <c r="Y2" s="263"/>
      <c r="Z2" s="263"/>
      <c r="AA2" s="263"/>
      <c r="AB2" s="263"/>
      <c r="AC2" s="263"/>
      <c r="AD2" s="263"/>
      <c r="AE2" s="263"/>
      <c r="AF2" s="263"/>
      <c r="AG2" s="263"/>
      <c r="AH2" s="263"/>
      <c r="AI2" s="263"/>
      <c r="AJ2" s="263"/>
      <c r="AK2" s="263"/>
      <c r="AL2" s="263"/>
      <c r="AM2" s="263"/>
      <c r="AN2" s="263"/>
      <c r="AO2" s="263"/>
      <c r="AP2" s="263"/>
      <c r="AQ2" s="263"/>
      <c r="AR2" s="263"/>
      <c r="AS2" s="263"/>
      <c r="AT2" s="263"/>
      <c r="AU2" s="263"/>
      <c r="AV2" s="263"/>
      <c r="AW2" s="263"/>
      <c r="AX2" s="263"/>
      <c r="AY2" s="263"/>
      <c r="AZ2" s="263"/>
      <c r="BA2" s="263"/>
      <c r="BB2" s="263"/>
      <c r="BC2" s="263"/>
      <c r="BD2" s="263"/>
      <c r="BE2" s="263"/>
      <c r="BF2" s="263"/>
      <c r="BG2" s="263"/>
      <c r="BH2" s="263"/>
      <c r="BI2" s="263"/>
      <c r="BJ2" s="263"/>
      <c r="BK2" s="263"/>
      <c r="BL2" s="263"/>
      <c r="BM2" s="263"/>
      <c r="BN2" s="263"/>
      <c r="BO2" s="263"/>
      <c r="BP2" s="263"/>
      <c r="BQ2" s="263"/>
      <c r="BR2" s="263"/>
      <c r="BS2" s="263"/>
      <c r="BT2" s="263"/>
      <c r="BU2" s="263"/>
      <c r="BV2" s="263"/>
      <c r="BW2" s="263"/>
      <c r="BX2" s="263"/>
      <c r="BY2" s="263"/>
      <c r="BZ2" s="263"/>
      <c r="CA2" s="263"/>
      <c r="CB2" s="263"/>
      <c r="CC2" s="263"/>
      <c r="CD2" s="263"/>
      <c r="CE2" s="263"/>
      <c r="CF2" s="263"/>
      <c r="CG2" s="263"/>
      <c r="CH2" s="263"/>
      <c r="CI2" s="263"/>
      <c r="CJ2" s="263"/>
      <c r="CK2" s="263"/>
      <c r="CL2" s="263"/>
      <c r="CM2" s="263"/>
      <c r="CN2" s="263"/>
      <c r="CO2" s="263"/>
      <c r="CP2" s="263"/>
      <c r="CQ2" s="263"/>
      <c r="CR2" s="263"/>
      <c r="CS2" s="263"/>
      <c r="CT2" s="263"/>
      <c r="CU2" s="263"/>
      <c r="CV2" s="263"/>
      <c r="CW2" s="263"/>
      <c r="CX2" s="263"/>
      <c r="CY2" s="263"/>
      <c r="CZ2" s="263"/>
      <c r="DA2" s="263"/>
      <c r="DB2" s="263"/>
      <c r="DC2" s="263"/>
      <c r="DD2" s="263"/>
      <c r="DE2" s="263"/>
      <c r="DF2" s="263"/>
      <c r="DG2" s="263"/>
      <c r="DH2" s="263"/>
      <c r="DI2" s="263"/>
      <c r="DJ2" s="263"/>
      <c r="DK2" s="263"/>
      <c r="DL2" s="263"/>
      <c r="DM2" s="263"/>
      <c r="DN2" s="263"/>
      <c r="DO2" s="263"/>
      <c r="DP2" s="263"/>
      <c r="DQ2" s="263"/>
      <c r="DR2" s="263"/>
      <c r="DS2" s="263"/>
      <c r="DT2" s="263"/>
      <c r="DU2" s="263"/>
      <c r="DV2" s="263"/>
      <c r="DW2" s="263"/>
      <c r="DX2" s="263"/>
      <c r="DY2" s="263"/>
      <c r="DZ2" s="263"/>
      <c r="EA2" s="263"/>
      <c r="EB2" s="263"/>
      <c r="EC2" s="263"/>
      <c r="ED2" s="263"/>
      <c r="EE2" s="263"/>
      <c r="EF2" s="263"/>
      <c r="EG2" s="263"/>
      <c r="EH2" s="263"/>
      <c r="EI2" s="263"/>
      <c r="EJ2" s="263"/>
      <c r="EK2" s="263"/>
      <c r="EL2" s="263"/>
      <c r="EM2" s="263"/>
      <c r="EN2" s="263"/>
      <c r="EO2" s="263"/>
      <c r="EP2" s="263"/>
      <c r="EQ2" s="263"/>
      <c r="ER2" s="263"/>
      <c r="ES2" s="263"/>
      <c r="ET2" s="263"/>
      <c r="EU2" s="263"/>
      <c r="EV2" s="263"/>
      <c r="EW2" s="263"/>
      <c r="EX2" s="263"/>
      <c r="EY2" s="263"/>
      <c r="EZ2" s="263"/>
      <c r="FA2" s="263"/>
      <c r="FB2" s="263"/>
      <c r="FC2" s="263"/>
      <c r="FD2" s="263"/>
      <c r="FE2" s="263"/>
      <c r="FF2" s="263"/>
      <c r="FG2" s="263"/>
      <c r="FH2" s="263"/>
      <c r="FI2" s="263"/>
      <c r="FJ2" s="263"/>
      <c r="FK2" s="263"/>
      <c r="FL2" s="263"/>
      <c r="FM2" s="263"/>
      <c r="FN2" s="263"/>
      <c r="FO2" s="263"/>
      <c r="FP2" s="263"/>
      <c r="FQ2" s="263"/>
      <c r="FR2" s="263"/>
      <c r="FS2" s="263"/>
      <c r="FT2" s="263"/>
      <c r="FU2" s="263"/>
      <c r="FV2" s="263"/>
      <c r="FW2" s="263"/>
      <c r="FX2" s="263"/>
    </row>
    <row r="3" spans="2:180" ht="14" x14ac:dyDescent="0.25">
      <c r="B3" s="394" t="s">
        <v>309</v>
      </c>
      <c r="C3" s="12"/>
      <c r="D3" s="12"/>
      <c r="I3" s="263"/>
      <c r="J3" s="263"/>
      <c r="K3" s="263"/>
      <c r="L3" s="263"/>
      <c r="M3" s="263"/>
      <c r="N3" s="263"/>
      <c r="O3" s="263"/>
      <c r="P3" s="263"/>
      <c r="Q3" s="263"/>
      <c r="R3" s="263"/>
      <c r="S3" s="263"/>
      <c r="T3" s="263"/>
      <c r="U3" s="263"/>
      <c r="V3" s="263"/>
      <c r="W3" s="263"/>
      <c r="X3" s="263"/>
      <c r="Y3" s="263"/>
      <c r="Z3" s="263"/>
      <c r="AA3" s="263"/>
      <c r="AB3" s="263"/>
      <c r="AC3" s="263"/>
      <c r="AD3" s="263"/>
      <c r="AE3" s="263"/>
      <c r="AF3" s="263"/>
      <c r="AG3" s="263"/>
      <c r="AH3" s="263"/>
      <c r="AI3" s="263"/>
      <c r="AJ3" s="263"/>
      <c r="AK3" s="263"/>
      <c r="AL3" s="263"/>
      <c r="AM3" s="263"/>
      <c r="AN3" s="263"/>
      <c r="AO3" s="263"/>
      <c r="AP3" s="263"/>
      <c r="AQ3" s="263"/>
      <c r="AR3" s="263"/>
      <c r="AS3" s="263"/>
      <c r="AT3" s="263"/>
      <c r="AU3" s="263"/>
      <c r="AV3" s="263"/>
      <c r="AW3" s="263"/>
      <c r="AX3" s="263"/>
      <c r="AY3" s="263"/>
      <c r="AZ3" s="263"/>
      <c r="BA3" s="263"/>
      <c r="BB3" s="263"/>
      <c r="BC3" s="263"/>
      <c r="BD3" s="263"/>
      <c r="BE3" s="263"/>
      <c r="BF3" s="263"/>
      <c r="BG3" s="263"/>
      <c r="BH3" s="263"/>
      <c r="BI3" s="263"/>
      <c r="BJ3" s="263"/>
      <c r="BK3" s="263"/>
      <c r="BL3" s="263"/>
      <c r="BM3" s="263"/>
      <c r="BN3" s="263"/>
      <c r="BO3" s="263"/>
      <c r="BP3" s="263"/>
      <c r="BQ3" s="263"/>
      <c r="BR3" s="263"/>
      <c r="BS3" s="263"/>
      <c r="BT3" s="263"/>
      <c r="BU3" s="263"/>
      <c r="BV3" s="263"/>
      <c r="BW3" s="263"/>
      <c r="BX3" s="263"/>
      <c r="BY3" s="263"/>
      <c r="BZ3" s="263"/>
      <c r="CA3" s="263"/>
      <c r="CB3" s="263"/>
      <c r="CC3" s="263"/>
      <c r="CD3" s="263"/>
      <c r="CE3" s="263"/>
      <c r="CF3" s="263"/>
      <c r="CG3" s="263"/>
      <c r="CH3" s="263"/>
      <c r="CI3" s="263"/>
      <c r="CJ3" s="263"/>
      <c r="CK3" s="263"/>
      <c r="CL3" s="263"/>
      <c r="CM3" s="263"/>
      <c r="CN3" s="263"/>
      <c r="CO3" s="263"/>
      <c r="CP3" s="263"/>
      <c r="CQ3" s="263"/>
      <c r="CR3" s="263"/>
      <c r="CS3" s="263"/>
      <c r="CT3" s="263"/>
      <c r="CU3" s="263"/>
      <c r="CV3" s="263"/>
      <c r="CW3" s="263"/>
      <c r="CX3" s="263"/>
      <c r="CY3" s="263"/>
      <c r="CZ3" s="263"/>
      <c r="DA3" s="263"/>
      <c r="DB3" s="263"/>
      <c r="DC3" s="263"/>
      <c r="DD3" s="263"/>
      <c r="DE3" s="263"/>
      <c r="DF3" s="263"/>
      <c r="DG3" s="263"/>
      <c r="DH3" s="263"/>
      <c r="DI3" s="263"/>
      <c r="DJ3" s="263"/>
      <c r="DK3" s="263"/>
      <c r="DL3" s="263"/>
      <c r="DM3" s="263"/>
      <c r="DN3" s="263"/>
      <c r="DO3" s="263"/>
      <c r="DP3" s="263"/>
      <c r="DQ3" s="263"/>
      <c r="DR3" s="263"/>
      <c r="DS3" s="263"/>
      <c r="DT3" s="263"/>
      <c r="DU3" s="263"/>
      <c r="DV3" s="263"/>
      <c r="DW3" s="263"/>
      <c r="DX3" s="263"/>
      <c r="DY3" s="263"/>
      <c r="DZ3" s="263"/>
      <c r="EA3" s="263"/>
      <c r="EB3" s="263"/>
      <c r="EC3" s="263"/>
      <c r="ED3" s="263"/>
      <c r="EE3" s="263"/>
      <c r="EF3" s="263"/>
      <c r="EG3" s="263"/>
      <c r="EH3" s="263"/>
      <c r="EI3" s="263"/>
      <c r="EJ3" s="263"/>
      <c r="EK3" s="263"/>
      <c r="EL3" s="263"/>
      <c r="EM3" s="263"/>
      <c r="EN3" s="263"/>
      <c r="EO3" s="263"/>
      <c r="EP3" s="263"/>
      <c r="EQ3" s="263"/>
      <c r="ER3" s="263"/>
      <c r="ES3" s="263"/>
      <c r="ET3" s="263"/>
      <c r="EU3" s="263"/>
      <c r="EV3" s="263"/>
      <c r="EW3" s="263"/>
      <c r="EX3" s="263"/>
      <c r="EY3" s="263"/>
      <c r="EZ3" s="263"/>
      <c r="FA3" s="263"/>
      <c r="FB3" s="263"/>
      <c r="FC3" s="263"/>
      <c r="FD3" s="263"/>
      <c r="FE3" s="263"/>
      <c r="FF3" s="263"/>
      <c r="FG3" s="263"/>
      <c r="FH3" s="263"/>
      <c r="FI3" s="263"/>
      <c r="FJ3" s="263"/>
      <c r="FK3" s="263"/>
      <c r="FL3" s="263"/>
      <c r="FM3" s="263"/>
      <c r="FN3" s="263"/>
      <c r="FO3" s="263"/>
      <c r="FP3" s="263"/>
      <c r="FQ3" s="263"/>
      <c r="FR3" s="263"/>
      <c r="FS3" s="263"/>
      <c r="FT3" s="263"/>
      <c r="FU3" s="263"/>
      <c r="FV3" s="263"/>
      <c r="FW3" s="263"/>
      <c r="FX3" s="263"/>
    </row>
    <row r="4" spans="2:180" ht="13" x14ac:dyDescent="0.3">
      <c r="B4" s="412" t="s">
        <v>536</v>
      </c>
      <c r="C4" s="413" t="s">
        <v>307</v>
      </c>
      <c r="D4" s="414" t="s">
        <v>16</v>
      </c>
      <c r="E4" s="414" t="s">
        <v>17</v>
      </c>
      <c r="F4" s="414" t="s">
        <v>168</v>
      </c>
      <c r="G4" s="415" t="s">
        <v>143</v>
      </c>
      <c r="I4" s="263"/>
      <c r="J4" s="263"/>
      <c r="K4" s="263"/>
      <c r="L4" s="263"/>
      <c r="M4" s="263"/>
      <c r="N4" s="263"/>
      <c r="O4" s="263"/>
      <c r="P4" s="263"/>
      <c r="Q4" s="263"/>
      <c r="R4" s="263"/>
      <c r="S4" s="263"/>
      <c r="T4" s="263"/>
      <c r="U4" s="263"/>
      <c r="V4" s="263"/>
      <c r="W4" s="263"/>
      <c r="X4" s="263"/>
      <c r="Y4" s="263"/>
      <c r="Z4" s="263"/>
      <c r="AA4" s="263"/>
      <c r="AB4" s="263"/>
      <c r="AC4" s="263"/>
      <c r="AD4" s="263"/>
      <c r="AE4" s="263"/>
      <c r="AF4" s="263"/>
      <c r="AG4" s="263"/>
      <c r="AH4" s="263"/>
      <c r="AI4" s="263"/>
      <c r="AJ4" s="263"/>
      <c r="AK4" s="263"/>
      <c r="AL4" s="263"/>
      <c r="AM4" s="263"/>
      <c r="AN4" s="263"/>
      <c r="AO4" s="263"/>
      <c r="AP4" s="263"/>
      <c r="AQ4" s="263"/>
      <c r="AR4" s="263"/>
      <c r="AS4" s="263"/>
      <c r="AT4" s="263"/>
      <c r="AU4" s="263"/>
      <c r="AV4" s="263"/>
      <c r="AW4" s="263"/>
      <c r="AX4" s="263"/>
      <c r="AY4" s="263"/>
      <c r="AZ4" s="263"/>
      <c r="BA4" s="263"/>
      <c r="BB4" s="263"/>
      <c r="BC4" s="263"/>
      <c r="BD4" s="263"/>
      <c r="BE4" s="263"/>
      <c r="BF4" s="263"/>
      <c r="BG4" s="263"/>
      <c r="BH4" s="263"/>
      <c r="BI4" s="263"/>
      <c r="BJ4" s="263"/>
      <c r="BK4" s="263"/>
      <c r="BL4" s="263"/>
      <c r="BM4" s="263"/>
      <c r="BN4" s="263"/>
      <c r="BO4" s="263"/>
      <c r="BP4" s="263"/>
      <c r="BQ4" s="263"/>
      <c r="BR4" s="263"/>
      <c r="BS4" s="263"/>
      <c r="BT4" s="263"/>
      <c r="BU4" s="263"/>
      <c r="BV4" s="263"/>
      <c r="BW4" s="263"/>
      <c r="BX4" s="263"/>
      <c r="BY4" s="263"/>
      <c r="BZ4" s="263"/>
      <c r="CA4" s="263"/>
      <c r="CB4" s="263"/>
      <c r="CC4" s="263"/>
      <c r="CD4" s="263"/>
      <c r="CE4" s="263"/>
      <c r="CF4" s="263"/>
      <c r="CG4" s="263"/>
      <c r="CH4" s="263"/>
      <c r="CI4" s="263"/>
      <c r="CJ4" s="263"/>
      <c r="CK4" s="263"/>
      <c r="CL4" s="263"/>
      <c r="CM4" s="263"/>
      <c r="CN4" s="263"/>
      <c r="CO4" s="263"/>
      <c r="CP4" s="263"/>
      <c r="CQ4" s="263"/>
      <c r="CR4" s="263"/>
      <c r="CS4" s="263"/>
      <c r="CT4" s="263"/>
      <c r="CU4" s="263"/>
      <c r="CV4" s="263"/>
      <c r="CW4" s="263"/>
      <c r="CX4" s="263"/>
      <c r="CY4" s="263"/>
      <c r="CZ4" s="263"/>
      <c r="DA4" s="263"/>
      <c r="DB4" s="263"/>
      <c r="DC4" s="263"/>
      <c r="DD4" s="263"/>
      <c r="DE4" s="263"/>
      <c r="DF4" s="263"/>
      <c r="DG4" s="263"/>
      <c r="DH4" s="263"/>
      <c r="DI4" s="263"/>
      <c r="DJ4" s="263"/>
      <c r="DK4" s="263"/>
      <c r="DL4" s="263"/>
      <c r="DM4" s="263"/>
      <c r="DN4" s="263"/>
      <c r="DO4" s="263"/>
      <c r="DP4" s="263"/>
      <c r="DQ4" s="263"/>
      <c r="DR4" s="263"/>
      <c r="DS4" s="263"/>
      <c r="DT4" s="263"/>
      <c r="DU4" s="263"/>
      <c r="DV4" s="263"/>
      <c r="DW4" s="263"/>
      <c r="DX4" s="263"/>
      <c r="DY4" s="263"/>
      <c r="DZ4" s="263"/>
      <c r="EA4" s="263"/>
      <c r="EB4" s="263"/>
      <c r="EC4" s="263"/>
      <c r="ED4" s="263"/>
      <c r="EE4" s="263"/>
      <c r="EF4" s="263"/>
      <c r="EG4" s="263"/>
      <c r="EH4" s="263"/>
      <c r="EI4" s="263"/>
      <c r="EJ4" s="263"/>
      <c r="EK4" s="263"/>
      <c r="EL4" s="263"/>
      <c r="EM4" s="263"/>
      <c r="EN4" s="263"/>
      <c r="EO4" s="263"/>
      <c r="EP4" s="263"/>
      <c r="EQ4" s="263"/>
      <c r="ER4" s="263"/>
      <c r="ES4" s="263"/>
      <c r="ET4" s="263"/>
      <c r="EU4" s="263"/>
      <c r="EV4" s="263"/>
      <c r="EW4" s="263"/>
      <c r="EX4" s="263"/>
      <c r="EY4" s="263"/>
      <c r="EZ4" s="263"/>
      <c r="FA4" s="263"/>
      <c r="FB4" s="263"/>
      <c r="FC4" s="263"/>
      <c r="FD4" s="263"/>
      <c r="FE4" s="263"/>
      <c r="FF4" s="263"/>
      <c r="FG4" s="263"/>
      <c r="FH4" s="263"/>
      <c r="FI4" s="263"/>
      <c r="FJ4" s="263"/>
      <c r="FK4" s="263"/>
      <c r="FL4" s="263"/>
      <c r="FM4" s="263"/>
      <c r="FN4" s="263"/>
      <c r="FO4" s="263"/>
      <c r="FP4" s="263"/>
      <c r="FQ4" s="263"/>
      <c r="FR4" s="263"/>
      <c r="FS4" s="263"/>
      <c r="FT4" s="263"/>
      <c r="FU4" s="263"/>
      <c r="FV4" s="263"/>
      <c r="FW4" s="263"/>
      <c r="FX4" s="263"/>
    </row>
    <row r="5" spans="2:180" ht="20.25" customHeight="1" x14ac:dyDescent="0.3">
      <c r="B5" s="366" t="s">
        <v>308</v>
      </c>
      <c r="C5" s="374" t="s">
        <v>110</v>
      </c>
      <c r="D5" s="375">
        <f>IF('Charges Data'!J109="","-",'Charges Data'!J109)</f>
        <v>35</v>
      </c>
      <c r="E5" s="375">
        <f>IF('Charges Data'!J110="","-",'Charges Data'!J110)</f>
        <v>21</v>
      </c>
      <c r="F5" s="375">
        <f>IF('Charges Data'!J111="","-",'Charges Data'!J111)</f>
        <v>21</v>
      </c>
      <c r="G5" s="376">
        <f>IF('Charges Data'!J112="","-",'Charges Data'!J112)</f>
        <v>14</v>
      </c>
      <c r="I5" s="263"/>
      <c r="J5" s="263"/>
      <c r="K5" s="263"/>
      <c r="L5" s="263"/>
      <c r="M5" s="263"/>
      <c r="N5" s="263"/>
      <c r="O5" s="263"/>
      <c r="P5" s="263"/>
      <c r="Q5" s="263"/>
      <c r="R5" s="263"/>
      <c r="S5" s="263"/>
      <c r="T5" s="263"/>
      <c r="U5" s="263"/>
      <c r="V5" s="263"/>
      <c r="W5" s="263"/>
      <c r="X5" s="263"/>
      <c r="Y5" s="263"/>
      <c r="Z5" s="263"/>
      <c r="AA5" s="263"/>
      <c r="AB5" s="263"/>
      <c r="AC5" s="263"/>
      <c r="AD5" s="263"/>
      <c r="AE5" s="263"/>
      <c r="AF5" s="263"/>
      <c r="AG5" s="263"/>
      <c r="AH5" s="263"/>
      <c r="AI5" s="263"/>
      <c r="AJ5" s="263"/>
      <c r="AK5" s="263"/>
      <c r="AL5" s="263"/>
      <c r="AM5" s="263"/>
      <c r="AN5" s="263"/>
      <c r="AO5" s="263"/>
      <c r="AP5" s="263"/>
      <c r="AQ5" s="263"/>
      <c r="AR5" s="263"/>
      <c r="AS5" s="263"/>
      <c r="AT5" s="263"/>
      <c r="AU5" s="263"/>
      <c r="AV5" s="263"/>
      <c r="AW5" s="263"/>
      <c r="AX5" s="263"/>
      <c r="AY5" s="263"/>
      <c r="AZ5" s="263"/>
      <c r="BA5" s="263"/>
      <c r="BB5" s="263"/>
      <c r="BC5" s="263"/>
      <c r="BD5" s="263"/>
      <c r="BE5" s="263"/>
      <c r="BF5" s="263"/>
      <c r="BG5" s="263"/>
      <c r="BH5" s="263"/>
      <c r="BI5" s="263"/>
      <c r="BJ5" s="263"/>
      <c r="BK5" s="263"/>
      <c r="BL5" s="263"/>
      <c r="BM5" s="263"/>
      <c r="BN5" s="263"/>
      <c r="BO5" s="263"/>
      <c r="BP5" s="263"/>
      <c r="BQ5" s="263"/>
      <c r="BR5" s="263"/>
      <c r="BS5" s="263"/>
      <c r="BT5" s="263"/>
      <c r="BU5" s="263"/>
      <c r="BV5" s="263"/>
      <c r="BW5" s="263"/>
      <c r="BX5" s="263"/>
      <c r="BY5" s="263"/>
      <c r="BZ5" s="263"/>
      <c r="CA5" s="263"/>
      <c r="CB5" s="263"/>
      <c r="CC5" s="263"/>
      <c r="CD5" s="263"/>
      <c r="CE5" s="263"/>
      <c r="CF5" s="263"/>
      <c r="CG5" s="263"/>
      <c r="CH5" s="263"/>
      <c r="CI5" s="263"/>
      <c r="CJ5" s="263"/>
      <c r="CK5" s="263"/>
      <c r="CL5" s="263"/>
      <c r="CM5" s="263"/>
      <c r="CN5" s="263"/>
      <c r="CO5" s="263"/>
      <c r="CP5" s="263"/>
      <c r="CQ5" s="263"/>
      <c r="CR5" s="263"/>
      <c r="CS5" s="263"/>
      <c r="CT5" s="263"/>
      <c r="CU5" s="263"/>
      <c r="CV5" s="263"/>
      <c r="CW5" s="263"/>
      <c r="CX5" s="263"/>
      <c r="CY5" s="263"/>
      <c r="CZ5" s="263"/>
      <c r="DA5" s="263"/>
      <c r="DB5" s="263"/>
      <c r="DC5" s="263"/>
      <c r="DD5" s="263"/>
      <c r="DE5" s="263"/>
      <c r="DF5" s="263"/>
      <c r="DG5" s="263"/>
      <c r="DH5" s="263"/>
      <c r="DI5" s="263"/>
      <c r="DJ5" s="263"/>
      <c r="DK5" s="263"/>
      <c r="DL5" s="263"/>
      <c r="DM5" s="263"/>
      <c r="DN5" s="263"/>
      <c r="DO5" s="263"/>
      <c r="DP5" s="263"/>
      <c r="DQ5" s="263"/>
      <c r="DR5" s="263"/>
      <c r="DS5" s="263"/>
      <c r="DT5" s="263"/>
      <c r="DU5" s="263"/>
      <c r="DV5" s="263"/>
      <c r="DW5" s="263"/>
      <c r="DX5" s="263"/>
      <c r="DY5" s="263"/>
      <c r="DZ5" s="263"/>
      <c r="EA5" s="263"/>
      <c r="EB5" s="263"/>
      <c r="EC5" s="263"/>
      <c r="ED5" s="263"/>
      <c r="EE5" s="263"/>
      <c r="EF5" s="263"/>
      <c r="EG5" s="263"/>
      <c r="EH5" s="263"/>
      <c r="EI5" s="263"/>
      <c r="EJ5" s="263"/>
      <c r="EK5" s="263"/>
      <c r="EL5" s="263"/>
      <c r="EM5" s="263"/>
      <c r="EN5" s="263"/>
      <c r="EO5" s="263"/>
      <c r="EP5" s="263"/>
      <c r="EQ5" s="263"/>
      <c r="ER5" s="263"/>
      <c r="ES5" s="263"/>
      <c r="ET5" s="263"/>
      <c r="EU5" s="263"/>
      <c r="EV5" s="263"/>
      <c r="EW5" s="263"/>
      <c r="EX5" s="263"/>
      <c r="EY5" s="263"/>
      <c r="EZ5" s="263"/>
      <c r="FA5" s="263"/>
      <c r="FB5" s="263"/>
      <c r="FC5" s="263"/>
      <c r="FD5" s="263"/>
      <c r="FE5" s="263"/>
      <c r="FF5" s="263"/>
      <c r="FG5" s="263"/>
      <c r="FH5" s="263"/>
      <c r="FI5" s="263"/>
      <c r="FJ5" s="263"/>
      <c r="FK5" s="263"/>
      <c r="FL5" s="263"/>
      <c r="FM5" s="263"/>
      <c r="FN5" s="263"/>
      <c r="FO5" s="263"/>
      <c r="FP5" s="263"/>
      <c r="FQ5" s="263"/>
      <c r="FR5" s="263"/>
      <c r="FS5" s="263"/>
      <c r="FT5" s="263"/>
      <c r="FU5" s="263"/>
      <c r="FV5" s="263"/>
      <c r="FW5" s="263"/>
      <c r="FX5" s="263"/>
    </row>
    <row r="6" spans="2:180" ht="20.25" customHeight="1" x14ac:dyDescent="0.25">
      <c r="B6" s="369"/>
      <c r="C6" t="s">
        <v>112</v>
      </c>
      <c r="D6" s="367">
        <f>IF('Charges Data'!L109="","-",'Charges Data'!L109)</f>
        <v>16.989999999999998</v>
      </c>
      <c r="E6" s="367">
        <f>IF('Charges Data'!L110="","-",'Charges Data'!L110)</f>
        <v>14.99</v>
      </c>
      <c r="F6" s="367">
        <f>IF('Charges Data'!L111="","-",'Charges Data'!L111)</f>
        <v>16.989999999999998</v>
      </c>
      <c r="G6" s="368">
        <f>IF('Charges Data'!L112="","-",'Charges Data'!L112)</f>
        <v>16.989999999999998</v>
      </c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3"/>
      <c r="AA6" s="263"/>
      <c r="AB6" s="263"/>
      <c r="AC6" s="263"/>
      <c r="AD6" s="263"/>
      <c r="AE6" s="263"/>
      <c r="AF6" s="263"/>
      <c r="AG6" s="263"/>
      <c r="AH6" s="263"/>
      <c r="AI6" s="263"/>
      <c r="AJ6" s="263"/>
      <c r="AK6" s="263"/>
      <c r="AL6" s="263"/>
      <c r="AM6" s="263"/>
      <c r="AN6" s="263"/>
      <c r="AO6" s="263"/>
      <c r="AP6" s="263"/>
      <c r="AQ6" s="263"/>
      <c r="AR6" s="263"/>
      <c r="AS6" s="263"/>
      <c r="AT6" s="263"/>
      <c r="AU6" s="263"/>
      <c r="AV6" s="263"/>
      <c r="AW6" s="263"/>
      <c r="AX6" s="263"/>
      <c r="AY6" s="263"/>
      <c r="AZ6" s="263"/>
      <c r="BA6" s="263"/>
      <c r="BB6" s="263"/>
      <c r="BC6" s="263"/>
      <c r="BD6" s="263"/>
      <c r="BE6" s="263"/>
      <c r="BF6" s="263"/>
      <c r="BG6" s="263"/>
      <c r="BH6" s="263"/>
      <c r="BI6" s="263"/>
      <c r="BJ6" s="263"/>
      <c r="BK6" s="263"/>
      <c r="BL6" s="263"/>
      <c r="BM6" s="263"/>
      <c r="BN6" s="263"/>
      <c r="BO6" s="263"/>
      <c r="BP6" s="263"/>
      <c r="BQ6" s="263"/>
      <c r="BR6" s="263"/>
      <c r="BS6" s="263"/>
      <c r="BT6" s="263"/>
      <c r="BU6" s="263"/>
      <c r="BV6" s="263"/>
      <c r="BW6" s="263"/>
      <c r="BX6" s="263"/>
      <c r="BY6" s="263"/>
      <c r="BZ6" s="263"/>
      <c r="CA6" s="263"/>
      <c r="CB6" s="263"/>
      <c r="CC6" s="263"/>
      <c r="CD6" s="263"/>
      <c r="CE6" s="263"/>
      <c r="CF6" s="263"/>
      <c r="CG6" s="263"/>
      <c r="CH6" s="263"/>
      <c r="CI6" s="263"/>
      <c r="CJ6" s="263"/>
      <c r="CK6" s="263"/>
      <c r="CL6" s="263"/>
      <c r="CM6" s="263"/>
      <c r="CN6" s="263"/>
      <c r="CO6" s="263"/>
      <c r="CP6" s="263"/>
      <c r="CQ6" s="263"/>
      <c r="CR6" s="263"/>
      <c r="CS6" s="263"/>
      <c r="CT6" s="263"/>
      <c r="CU6" s="263"/>
      <c r="CV6" s="263"/>
      <c r="CW6" s="263"/>
      <c r="CX6" s="263"/>
      <c r="CY6" s="263"/>
      <c r="CZ6" s="263"/>
      <c r="DA6" s="263"/>
      <c r="DB6" s="263"/>
      <c r="DC6" s="263"/>
      <c r="DD6" s="263"/>
      <c r="DE6" s="263"/>
      <c r="DF6" s="263"/>
      <c r="DG6" s="263"/>
      <c r="DH6" s="263"/>
      <c r="DI6" s="263"/>
      <c r="DJ6" s="263"/>
      <c r="DK6" s="263"/>
      <c r="DL6" s="263"/>
      <c r="DM6" s="263"/>
      <c r="DN6" s="263"/>
      <c r="DO6" s="263"/>
      <c r="DP6" s="263"/>
      <c r="DQ6" s="263"/>
      <c r="DR6" s="263"/>
      <c r="DS6" s="263"/>
      <c r="DT6" s="263"/>
      <c r="DU6" s="263"/>
      <c r="DV6" s="263"/>
      <c r="DW6" s="263"/>
      <c r="DX6" s="263"/>
      <c r="DY6" s="263"/>
      <c r="DZ6" s="263"/>
      <c r="EA6" s="263"/>
      <c r="EB6" s="263"/>
      <c r="EC6" s="263"/>
      <c r="ED6" s="263"/>
      <c r="EE6" s="263"/>
      <c r="EF6" s="263"/>
      <c r="EG6" s="263"/>
      <c r="EH6" s="263"/>
      <c r="EI6" s="263"/>
      <c r="EJ6" s="263"/>
      <c r="EK6" s="263"/>
      <c r="EL6" s="263"/>
      <c r="EM6" s="263"/>
      <c r="EN6" s="263"/>
      <c r="EO6" s="263"/>
      <c r="EP6" s="263"/>
      <c r="EQ6" s="263"/>
      <c r="ER6" s="263"/>
      <c r="ES6" s="263"/>
      <c r="ET6" s="263"/>
      <c r="EU6" s="263"/>
      <c r="EV6" s="263"/>
      <c r="EW6" s="263"/>
      <c r="EX6" s="263"/>
      <c r="EY6" s="263"/>
      <c r="EZ6" s="263"/>
      <c r="FA6" s="263"/>
      <c r="FB6" s="263"/>
      <c r="FC6" s="263"/>
      <c r="FD6" s="263"/>
      <c r="FE6" s="263"/>
      <c r="FF6" s="263"/>
      <c r="FG6" s="263"/>
      <c r="FH6" s="263"/>
      <c r="FI6" s="263"/>
      <c r="FJ6" s="263"/>
      <c r="FK6" s="263"/>
      <c r="FL6" s="263"/>
      <c r="FM6" s="263"/>
      <c r="FN6" s="263"/>
      <c r="FO6" s="263"/>
      <c r="FP6" s="263"/>
      <c r="FQ6" s="263"/>
      <c r="FR6" s="263"/>
      <c r="FS6" s="263"/>
      <c r="FT6" s="263"/>
      <c r="FU6" s="263"/>
      <c r="FV6" s="263"/>
      <c r="FW6" s="263"/>
      <c r="FX6" s="263"/>
    </row>
    <row r="7" spans="2:180" ht="20.25" customHeight="1" x14ac:dyDescent="0.25">
      <c r="B7" s="369"/>
      <c r="C7" t="s">
        <v>123</v>
      </c>
      <c r="D7" s="367">
        <f>IF('Charges Data'!W109="","-",'Charges Data'!W109)</f>
        <v>29</v>
      </c>
      <c r="E7" s="367">
        <f>IF('Charges Data'!W110="","-",'Charges Data'!W110)</f>
        <v>15</v>
      </c>
      <c r="F7" s="367">
        <f>IF('Charges Data'!W111="","-",'Charges Data'!W111)</f>
        <v>25</v>
      </c>
      <c r="G7" s="368">
        <f>IF('Charges Data'!W112="","-",'Charges Data'!W112)</f>
        <v>25</v>
      </c>
      <c r="I7" s="263"/>
      <c r="J7" s="263"/>
      <c r="K7" s="263"/>
      <c r="L7" s="263"/>
      <c r="M7" s="263"/>
      <c r="N7" s="263"/>
      <c r="O7" s="263"/>
      <c r="P7" s="263"/>
      <c r="Q7" s="263"/>
      <c r="R7" s="263"/>
      <c r="S7" s="263"/>
      <c r="T7" s="263"/>
      <c r="U7" s="263"/>
      <c r="V7" s="263"/>
      <c r="W7" s="263"/>
      <c r="X7" s="263"/>
      <c r="Y7" s="263"/>
      <c r="Z7" s="263"/>
      <c r="AA7" s="263"/>
      <c r="AB7" s="263"/>
      <c r="AC7" s="263"/>
      <c r="AD7" s="263"/>
      <c r="AE7" s="263"/>
      <c r="AF7" s="263"/>
      <c r="AG7" s="263"/>
      <c r="AH7" s="263"/>
      <c r="AI7" s="263"/>
      <c r="AJ7" s="263"/>
      <c r="AK7" s="263"/>
      <c r="AL7" s="263"/>
      <c r="AM7" s="263"/>
      <c r="AN7" s="263"/>
      <c r="AO7" s="263"/>
      <c r="AP7" s="263"/>
      <c r="AQ7" s="263"/>
      <c r="AR7" s="263"/>
      <c r="AS7" s="263"/>
      <c r="AT7" s="263"/>
      <c r="AU7" s="263"/>
      <c r="AV7" s="263"/>
      <c r="AW7" s="263"/>
      <c r="AX7" s="263"/>
      <c r="AY7" s="263"/>
      <c r="AZ7" s="263"/>
      <c r="BA7" s="263"/>
      <c r="BB7" s="263"/>
      <c r="BC7" s="263"/>
      <c r="BD7" s="263"/>
      <c r="BE7" s="263"/>
      <c r="BF7" s="263"/>
      <c r="BG7" s="263"/>
      <c r="BH7" s="263"/>
      <c r="BI7" s="263"/>
      <c r="BJ7" s="263"/>
      <c r="BK7" s="263"/>
      <c r="BL7" s="263"/>
      <c r="BM7" s="263"/>
      <c r="BN7" s="263"/>
      <c r="BO7" s="263"/>
      <c r="BP7" s="263"/>
      <c r="BQ7" s="263"/>
      <c r="BR7" s="263"/>
      <c r="BS7" s="263"/>
      <c r="BT7" s="263"/>
      <c r="BU7" s="263"/>
      <c r="BV7" s="263"/>
      <c r="BW7" s="263"/>
      <c r="BX7" s="263"/>
      <c r="BY7" s="263"/>
      <c r="BZ7" s="263"/>
      <c r="CA7" s="263"/>
      <c r="CB7" s="263"/>
      <c r="CC7" s="263"/>
      <c r="CD7" s="263"/>
      <c r="CE7" s="263"/>
      <c r="CF7" s="263"/>
      <c r="CG7" s="263"/>
      <c r="CH7" s="263"/>
      <c r="CI7" s="263"/>
      <c r="CJ7" s="263"/>
      <c r="CK7" s="263"/>
      <c r="CL7" s="263"/>
      <c r="CM7" s="263"/>
      <c r="CN7" s="263"/>
      <c r="CO7" s="263"/>
      <c r="CP7" s="263"/>
      <c r="CQ7" s="263"/>
      <c r="CR7" s="263"/>
      <c r="CS7" s="263"/>
      <c r="CT7" s="263"/>
      <c r="CU7" s="263"/>
      <c r="CV7" s="263"/>
      <c r="CW7" s="263"/>
      <c r="CX7" s="263"/>
      <c r="CY7" s="263"/>
      <c r="CZ7" s="263"/>
      <c r="DA7" s="263"/>
      <c r="DB7" s="263"/>
      <c r="DC7" s="263"/>
      <c r="DD7" s="263"/>
      <c r="DE7" s="263"/>
      <c r="DF7" s="263"/>
      <c r="DG7" s="263"/>
      <c r="DH7" s="263"/>
      <c r="DI7" s="263"/>
      <c r="DJ7" s="263"/>
      <c r="DK7" s="263"/>
      <c r="DL7" s="263"/>
      <c r="DM7" s="263"/>
      <c r="DN7" s="263"/>
      <c r="DO7" s="263"/>
      <c r="DP7" s="263"/>
      <c r="DQ7" s="263"/>
      <c r="DR7" s="263"/>
      <c r="DS7" s="263"/>
      <c r="DT7" s="263"/>
      <c r="DU7" s="263"/>
      <c r="DV7" s="263"/>
      <c r="DW7" s="263"/>
      <c r="DX7" s="263"/>
      <c r="DY7" s="263"/>
      <c r="DZ7" s="263"/>
      <c r="EA7" s="263"/>
      <c r="EB7" s="263"/>
      <c r="EC7" s="263"/>
      <c r="ED7" s="263"/>
      <c r="EE7" s="263"/>
      <c r="EF7" s="263"/>
      <c r="EG7" s="263"/>
      <c r="EH7" s="263"/>
      <c r="EI7" s="263"/>
      <c r="EJ7" s="263"/>
      <c r="EK7" s="263"/>
      <c r="EL7" s="263"/>
      <c r="EM7" s="263"/>
      <c r="EN7" s="263"/>
      <c r="EO7" s="263"/>
      <c r="EP7" s="263"/>
      <c r="EQ7" s="263"/>
      <c r="ER7" s="263"/>
      <c r="ES7" s="263"/>
      <c r="ET7" s="263"/>
      <c r="EU7" s="263"/>
      <c r="EV7" s="263"/>
      <c r="EW7" s="263"/>
      <c r="EX7" s="263"/>
      <c r="EY7" s="263"/>
      <c r="EZ7" s="263"/>
      <c r="FA7" s="263"/>
      <c r="FB7" s="263"/>
      <c r="FC7" s="263"/>
      <c r="FD7" s="263"/>
      <c r="FE7" s="263"/>
      <c r="FF7" s="263"/>
      <c r="FG7" s="263"/>
      <c r="FH7" s="263"/>
      <c r="FI7" s="263"/>
      <c r="FJ7" s="263"/>
      <c r="FK7" s="263"/>
      <c r="FL7" s="263"/>
      <c r="FM7" s="263"/>
      <c r="FN7" s="263"/>
      <c r="FO7" s="263"/>
      <c r="FP7" s="263"/>
      <c r="FQ7" s="263"/>
      <c r="FR7" s="263"/>
      <c r="FS7" s="263"/>
      <c r="FT7" s="263"/>
      <c r="FU7" s="263"/>
      <c r="FV7" s="263"/>
      <c r="FW7" s="263"/>
      <c r="FX7" s="263"/>
    </row>
    <row r="8" spans="2:180" ht="20.25" customHeight="1" x14ac:dyDescent="0.25">
      <c r="B8" s="369"/>
      <c r="C8" t="s">
        <v>125</v>
      </c>
      <c r="D8" s="367">
        <f>IF('Charges Data'!Y109="","-",'Charges Data'!Y109)</f>
        <v>30</v>
      </c>
      <c r="E8" s="367">
        <f>IF('Charges Data'!Y110="","-",'Charges Data'!Y110)</f>
        <v>21</v>
      </c>
      <c r="F8" s="367">
        <f>IF('Charges Data'!Y111="","-",'Charges Data'!Y111)</f>
        <v>21</v>
      </c>
      <c r="G8" s="368">
        <f>IF('Charges Data'!Y112="","-",'Charges Data'!Y112)</f>
        <v>21</v>
      </c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3"/>
      <c r="AA8" s="263"/>
      <c r="AB8" s="263"/>
      <c r="AC8" s="263"/>
      <c r="AD8" s="263"/>
      <c r="AE8" s="263"/>
      <c r="AF8" s="263"/>
      <c r="AG8" s="263"/>
      <c r="AH8" s="263"/>
      <c r="AI8" s="263"/>
      <c r="AJ8" s="263"/>
      <c r="AK8" s="263"/>
      <c r="AL8" s="263"/>
      <c r="AM8" s="263"/>
      <c r="AN8" s="263"/>
      <c r="AO8" s="263"/>
      <c r="AP8" s="263"/>
      <c r="AQ8" s="263"/>
      <c r="AR8" s="263"/>
      <c r="AS8" s="263"/>
      <c r="AT8" s="263"/>
      <c r="AU8" s="263"/>
      <c r="AV8" s="263"/>
      <c r="AW8" s="263"/>
      <c r="AX8" s="263"/>
      <c r="AY8" s="263"/>
      <c r="AZ8" s="263"/>
      <c r="BA8" s="263"/>
      <c r="BB8" s="263"/>
      <c r="BC8" s="263"/>
      <c r="BD8" s="263"/>
      <c r="BE8" s="263"/>
      <c r="BF8" s="263"/>
      <c r="BG8" s="263"/>
      <c r="BH8" s="263"/>
      <c r="BI8" s="263"/>
      <c r="BJ8" s="263"/>
      <c r="BK8" s="263"/>
      <c r="BL8" s="263"/>
      <c r="BM8" s="263"/>
      <c r="BN8" s="263"/>
      <c r="BO8" s="263"/>
      <c r="BP8" s="263"/>
      <c r="BQ8" s="263"/>
      <c r="BR8" s="263"/>
      <c r="BS8" s="263"/>
      <c r="BT8" s="263"/>
      <c r="BU8" s="263"/>
      <c r="BV8" s="263"/>
      <c r="BW8" s="263"/>
      <c r="BX8" s="263"/>
      <c r="BY8" s="263"/>
      <c r="BZ8" s="263"/>
      <c r="CA8" s="263"/>
      <c r="CB8" s="263"/>
      <c r="CC8" s="263"/>
      <c r="CD8" s="263"/>
      <c r="CE8" s="263"/>
      <c r="CF8" s="263"/>
      <c r="CG8" s="263"/>
      <c r="CH8" s="263"/>
      <c r="CI8" s="263"/>
      <c r="CJ8" s="263"/>
      <c r="CK8" s="263"/>
      <c r="CL8" s="263"/>
      <c r="CM8" s="263"/>
      <c r="CN8" s="263"/>
      <c r="CO8" s="263"/>
      <c r="CP8" s="263"/>
      <c r="CQ8" s="263"/>
      <c r="CR8" s="263"/>
      <c r="CS8" s="263"/>
      <c r="CT8" s="263"/>
      <c r="CU8" s="263"/>
      <c r="CV8" s="263"/>
      <c r="CW8" s="263"/>
      <c r="CX8" s="263"/>
      <c r="CY8" s="263"/>
      <c r="CZ8" s="263"/>
      <c r="DA8" s="263"/>
      <c r="DB8" s="263"/>
      <c r="DC8" s="263"/>
      <c r="DD8" s="263"/>
      <c r="DE8" s="263"/>
      <c r="DF8" s="263"/>
      <c r="DG8" s="263"/>
      <c r="DH8" s="263"/>
      <c r="DI8" s="263"/>
      <c r="DJ8" s="263"/>
      <c r="DK8" s="263"/>
      <c r="DL8" s="263"/>
      <c r="DM8" s="263"/>
      <c r="DN8" s="263"/>
      <c r="DO8" s="263"/>
      <c r="DP8" s="263"/>
      <c r="DQ8" s="263"/>
      <c r="DR8" s="263"/>
      <c r="DS8" s="263"/>
      <c r="DT8" s="263"/>
      <c r="DU8" s="263"/>
      <c r="DV8" s="263"/>
      <c r="DW8" s="263"/>
      <c r="DX8" s="263"/>
      <c r="DY8" s="263"/>
      <c r="DZ8" s="263"/>
      <c r="EA8" s="263"/>
      <c r="EB8" s="263"/>
      <c r="EC8" s="263"/>
      <c r="ED8" s="263"/>
      <c r="EE8" s="263"/>
      <c r="EF8" s="263"/>
      <c r="EG8" s="263"/>
      <c r="EH8" s="263"/>
      <c r="EI8" s="263"/>
      <c r="EJ8" s="263"/>
      <c r="EK8" s="263"/>
      <c r="EL8" s="263"/>
      <c r="EM8" s="263"/>
      <c r="EN8" s="263"/>
      <c r="EO8" s="263"/>
      <c r="EP8" s="263"/>
      <c r="EQ8" s="263"/>
      <c r="ER8" s="263"/>
      <c r="ES8" s="263"/>
      <c r="ET8" s="263"/>
      <c r="EU8" s="263"/>
      <c r="EV8" s="263"/>
      <c r="EW8" s="263"/>
      <c r="EX8" s="263"/>
      <c r="EY8" s="263"/>
      <c r="EZ8" s="263"/>
      <c r="FA8" s="263"/>
      <c r="FB8" s="263"/>
      <c r="FC8" s="263"/>
      <c r="FD8" s="263"/>
      <c r="FE8" s="263"/>
      <c r="FF8" s="263"/>
      <c r="FG8" s="263"/>
      <c r="FH8" s="263"/>
      <c r="FI8" s="263"/>
      <c r="FJ8" s="263"/>
      <c r="FK8" s="263"/>
      <c r="FL8" s="263"/>
      <c r="FM8" s="263"/>
      <c r="FN8" s="263"/>
      <c r="FO8" s="263"/>
      <c r="FP8" s="263"/>
      <c r="FQ8" s="263"/>
      <c r="FR8" s="263"/>
      <c r="FS8" s="263"/>
      <c r="FT8" s="263"/>
      <c r="FU8" s="263"/>
      <c r="FV8" s="263"/>
      <c r="FW8" s="263"/>
      <c r="FX8" s="263"/>
    </row>
    <row r="9" spans="2:180" ht="20.25" customHeight="1" x14ac:dyDescent="0.25">
      <c r="B9" s="369"/>
      <c r="C9" t="s">
        <v>128</v>
      </c>
      <c r="D9" s="367">
        <f>IF('Charges Data'!AB109="","-",'Charges Data'!AB109)</f>
        <v>34.6</v>
      </c>
      <c r="E9" s="367">
        <f>IF('Charges Data'!AB110="","-",'Charges Data'!AB110)</f>
        <v>21.3</v>
      </c>
      <c r="F9" s="395" t="str">
        <f>IF('Charges Data'!AB111="","-",'Charges Data'!AB111)</f>
        <v>-</v>
      </c>
      <c r="G9" s="396" t="str">
        <f>IF('Charges Data'!AB112="","-",'Charges Data'!AB112)</f>
        <v>-</v>
      </c>
      <c r="I9" s="263"/>
      <c r="J9" s="263"/>
      <c r="K9" s="263"/>
      <c r="L9" s="263"/>
      <c r="M9" s="263"/>
      <c r="N9" s="263"/>
      <c r="O9" s="263"/>
      <c r="P9" s="263"/>
      <c r="Q9" s="263"/>
      <c r="R9" s="263"/>
      <c r="S9" s="263"/>
      <c r="T9" s="263"/>
      <c r="U9" s="263"/>
      <c r="V9" s="263"/>
      <c r="W9" s="263"/>
      <c r="X9" s="263"/>
      <c r="Y9" s="263"/>
      <c r="Z9" s="263"/>
      <c r="AA9" s="263"/>
      <c r="AB9" s="263"/>
      <c r="AC9" s="263"/>
      <c r="AD9" s="263"/>
      <c r="AE9" s="263"/>
      <c r="AF9" s="263"/>
      <c r="AG9" s="263"/>
      <c r="AH9" s="263"/>
      <c r="AI9" s="263"/>
      <c r="AJ9" s="263"/>
      <c r="AK9" s="263"/>
      <c r="AL9" s="263"/>
      <c r="AM9" s="263"/>
      <c r="AN9" s="263"/>
      <c r="AO9" s="263"/>
      <c r="AP9" s="263"/>
      <c r="AQ9" s="263"/>
      <c r="AR9" s="263"/>
      <c r="AS9" s="263"/>
      <c r="AT9" s="263"/>
      <c r="AU9" s="263"/>
      <c r="AV9" s="263"/>
      <c r="AW9" s="263"/>
      <c r="AX9" s="263"/>
      <c r="AY9" s="263"/>
      <c r="AZ9" s="263"/>
      <c r="BA9" s="263"/>
      <c r="BB9" s="263"/>
      <c r="BC9" s="263"/>
      <c r="BD9" s="263"/>
      <c r="BE9" s="263"/>
      <c r="BF9" s="263"/>
      <c r="BG9" s="263"/>
      <c r="BH9" s="263"/>
      <c r="BI9" s="263"/>
      <c r="BJ9" s="263"/>
      <c r="BK9" s="263"/>
      <c r="BL9" s="263"/>
      <c r="BM9" s="263"/>
      <c r="BN9" s="263"/>
      <c r="BO9" s="263"/>
      <c r="BP9" s="263"/>
      <c r="BQ9" s="263"/>
      <c r="BR9" s="263"/>
      <c r="BS9" s="263"/>
      <c r="BT9" s="263"/>
      <c r="BU9" s="263"/>
      <c r="BV9" s="263"/>
      <c r="BW9" s="263"/>
      <c r="BX9" s="263"/>
      <c r="BY9" s="263"/>
      <c r="BZ9" s="263"/>
      <c r="CA9" s="263"/>
      <c r="CB9" s="263"/>
      <c r="CC9" s="263"/>
      <c r="CD9" s="263"/>
      <c r="CE9" s="263"/>
      <c r="CF9" s="263"/>
      <c r="CG9" s="263"/>
      <c r="CH9" s="263"/>
      <c r="CI9" s="263"/>
      <c r="CJ9" s="263"/>
      <c r="CK9" s="263"/>
      <c r="CL9" s="263"/>
      <c r="CM9" s="263"/>
      <c r="CN9" s="263"/>
      <c r="CO9" s="263"/>
      <c r="CP9" s="263"/>
      <c r="CQ9" s="263"/>
      <c r="CR9" s="263"/>
      <c r="CS9" s="263"/>
      <c r="CT9" s="263"/>
      <c r="CU9" s="263"/>
      <c r="CV9" s="263"/>
      <c r="CW9" s="263"/>
      <c r="CX9" s="263"/>
      <c r="CY9" s="263"/>
      <c r="CZ9" s="263"/>
      <c r="DA9" s="263"/>
      <c r="DB9" s="263"/>
      <c r="DC9" s="263"/>
      <c r="DD9" s="263"/>
      <c r="DE9" s="263"/>
      <c r="DF9" s="263"/>
      <c r="DG9" s="263"/>
      <c r="DH9" s="263"/>
      <c r="DI9" s="263"/>
      <c r="DJ9" s="263"/>
      <c r="DK9" s="263"/>
      <c r="DL9" s="263"/>
      <c r="DM9" s="263"/>
      <c r="DN9" s="263"/>
      <c r="DO9" s="263"/>
      <c r="DP9" s="263"/>
      <c r="DQ9" s="263"/>
      <c r="DR9" s="263"/>
      <c r="DS9" s="263"/>
      <c r="DT9" s="263"/>
      <c r="DU9" s="263"/>
      <c r="DV9" s="263"/>
      <c r="DW9" s="263"/>
      <c r="DX9" s="263"/>
      <c r="DY9" s="263"/>
      <c r="DZ9" s="263"/>
      <c r="EA9" s="263"/>
      <c r="EB9" s="263"/>
      <c r="EC9" s="263"/>
      <c r="ED9" s="263"/>
      <c r="EE9" s="263"/>
      <c r="EF9" s="263"/>
      <c r="EG9" s="263"/>
      <c r="EH9" s="263"/>
      <c r="EI9" s="263"/>
      <c r="EJ9" s="263"/>
      <c r="EK9" s="263"/>
      <c r="EL9" s="263"/>
      <c r="EM9" s="263"/>
      <c r="EN9" s="263"/>
      <c r="EO9" s="263"/>
      <c r="EP9" s="263"/>
      <c r="EQ9" s="263"/>
      <c r="ER9" s="263"/>
      <c r="ES9" s="263"/>
      <c r="ET9" s="263"/>
      <c r="EU9" s="263"/>
      <c r="EV9" s="263"/>
      <c r="EW9" s="263"/>
      <c r="EX9" s="263"/>
      <c r="EY9" s="263"/>
      <c r="EZ9" s="263"/>
      <c r="FA9" s="263"/>
      <c r="FB9" s="263"/>
      <c r="FC9" s="263"/>
      <c r="FD9" s="263"/>
      <c r="FE9" s="263"/>
      <c r="FF9" s="263"/>
      <c r="FG9" s="263"/>
      <c r="FH9" s="263"/>
      <c r="FI9" s="263"/>
      <c r="FJ9" s="263"/>
      <c r="FK9" s="263"/>
      <c r="FL9" s="263"/>
      <c r="FM9" s="263"/>
      <c r="FN9" s="263"/>
      <c r="FO9" s="263"/>
      <c r="FP9" s="263"/>
      <c r="FQ9" s="263"/>
      <c r="FR9" s="263"/>
      <c r="FS9" s="263"/>
      <c r="FT9" s="263"/>
      <c r="FU9" s="263"/>
      <c r="FV9" s="263"/>
      <c r="FW9" s="263"/>
      <c r="FX9" s="263"/>
    </row>
    <row r="10" spans="2:180" ht="20.25" customHeight="1" x14ac:dyDescent="0.25">
      <c r="B10" s="369"/>
      <c r="C10" t="s">
        <v>131</v>
      </c>
      <c r="D10" s="395" t="str">
        <f>IF('Charges Data'!AE109="","-",'Charges Data'!AE109)</f>
        <v>-</v>
      </c>
      <c r="E10" s="367">
        <f>IF('Charges Data'!AE110="","-",'Charges Data'!AE110)</f>
        <v>17</v>
      </c>
      <c r="F10" s="395" t="str">
        <f>IF('Charges Data'!AE111="","-",'Charges Data'!AE111)</f>
        <v>-</v>
      </c>
      <c r="G10" s="396" t="str">
        <f>IF('Charges Data'!AE112="","-",'Charges Data'!AE112)</f>
        <v>-</v>
      </c>
      <c r="I10" s="263"/>
      <c r="J10" s="263"/>
      <c r="K10" s="263"/>
      <c r="L10" s="263"/>
      <c r="M10" s="263"/>
      <c r="N10" s="263"/>
      <c r="O10" s="263"/>
      <c r="P10" s="263"/>
      <c r="Q10" s="263"/>
      <c r="R10" s="263"/>
      <c r="S10" s="263"/>
      <c r="T10" s="263"/>
      <c r="U10" s="263"/>
      <c r="V10" s="263"/>
      <c r="W10" s="263"/>
      <c r="X10" s="263"/>
      <c r="Y10" s="263"/>
      <c r="Z10" s="263"/>
      <c r="AA10" s="263"/>
      <c r="AB10" s="263"/>
      <c r="AC10" s="263"/>
      <c r="AD10" s="263"/>
      <c r="AE10" s="263"/>
      <c r="AF10" s="263"/>
      <c r="AG10" s="263"/>
      <c r="AH10" s="263"/>
      <c r="AI10" s="263"/>
      <c r="AJ10" s="263"/>
      <c r="AK10" s="263"/>
      <c r="AL10" s="263"/>
      <c r="AM10" s="263"/>
      <c r="AN10" s="263"/>
      <c r="AO10" s="263"/>
      <c r="AP10" s="263"/>
      <c r="AQ10" s="263"/>
      <c r="AR10" s="263"/>
      <c r="AS10" s="263"/>
      <c r="AT10" s="263"/>
      <c r="AU10" s="263"/>
      <c r="AV10" s="263"/>
      <c r="AW10" s="263"/>
      <c r="AX10" s="263"/>
      <c r="AY10" s="263"/>
      <c r="AZ10" s="263"/>
      <c r="BA10" s="263"/>
      <c r="BB10" s="263"/>
      <c r="BC10" s="263"/>
      <c r="BD10" s="263"/>
      <c r="BE10" s="263"/>
      <c r="BF10" s="263"/>
      <c r="BG10" s="263"/>
      <c r="BH10" s="263"/>
      <c r="BI10" s="263"/>
      <c r="BJ10" s="263"/>
      <c r="BK10" s="263"/>
      <c r="BL10" s="263"/>
      <c r="BM10" s="263"/>
      <c r="BN10" s="263"/>
      <c r="BO10" s="263"/>
      <c r="BP10" s="263"/>
      <c r="BQ10" s="263"/>
      <c r="BR10" s="263"/>
      <c r="BS10" s="263"/>
      <c r="BT10" s="263"/>
      <c r="BU10" s="263"/>
      <c r="BV10" s="263"/>
      <c r="BW10" s="263"/>
      <c r="BX10" s="263"/>
      <c r="BY10" s="263"/>
      <c r="BZ10" s="263"/>
      <c r="CA10" s="263"/>
      <c r="CB10" s="263"/>
      <c r="CC10" s="263"/>
      <c r="CD10" s="263"/>
      <c r="CE10" s="263"/>
      <c r="CF10" s="263"/>
      <c r="CG10" s="263"/>
      <c r="CH10" s="263"/>
      <c r="CI10" s="263"/>
      <c r="CJ10" s="263"/>
      <c r="CK10" s="263"/>
      <c r="CL10" s="263"/>
      <c r="CM10" s="263"/>
      <c r="CN10" s="263"/>
      <c r="CO10" s="263"/>
      <c r="CP10" s="263"/>
      <c r="CQ10" s="263"/>
      <c r="CR10" s="263"/>
      <c r="CS10" s="263"/>
      <c r="CT10" s="263"/>
      <c r="CU10" s="263"/>
      <c r="CV10" s="263"/>
      <c r="CW10" s="263"/>
      <c r="CX10" s="263"/>
      <c r="CY10" s="263"/>
      <c r="CZ10" s="263"/>
      <c r="DA10" s="263"/>
      <c r="DB10" s="263"/>
      <c r="DC10" s="263"/>
      <c r="DD10" s="263"/>
      <c r="DE10" s="263"/>
      <c r="DF10" s="263"/>
      <c r="DG10" s="263"/>
      <c r="DH10" s="263"/>
      <c r="DI10" s="263"/>
      <c r="DJ10" s="263"/>
      <c r="DK10" s="263"/>
      <c r="DL10" s="263"/>
      <c r="DM10" s="263"/>
      <c r="DN10" s="263"/>
      <c r="DO10" s="263"/>
      <c r="DP10" s="263"/>
      <c r="DQ10" s="263"/>
      <c r="DR10" s="263"/>
      <c r="DS10" s="263"/>
      <c r="DT10" s="263"/>
      <c r="DU10" s="263"/>
      <c r="DV10" s="263"/>
      <c r="DW10" s="263"/>
      <c r="DX10" s="263"/>
      <c r="DY10" s="263"/>
      <c r="DZ10" s="263"/>
      <c r="EA10" s="263"/>
      <c r="EB10" s="263"/>
      <c r="EC10" s="263"/>
      <c r="ED10" s="263"/>
      <c r="EE10" s="263"/>
      <c r="EF10" s="263"/>
      <c r="EG10" s="263"/>
      <c r="EH10" s="263"/>
      <c r="EI10" s="263"/>
      <c r="EJ10" s="263"/>
      <c r="EK10" s="263"/>
      <c r="EL10" s="263"/>
      <c r="EM10" s="263"/>
      <c r="EN10" s="263"/>
      <c r="EO10" s="263"/>
      <c r="EP10" s="263"/>
      <c r="EQ10" s="263"/>
      <c r="ER10" s="263"/>
      <c r="ES10" s="263"/>
      <c r="ET10" s="263"/>
      <c r="EU10" s="263"/>
      <c r="EV10" s="263"/>
      <c r="EW10" s="263"/>
      <c r="EX10" s="263"/>
      <c r="EY10" s="263"/>
      <c r="EZ10" s="263"/>
      <c r="FA10" s="263"/>
      <c r="FB10" s="263"/>
      <c r="FC10" s="263"/>
      <c r="FD10" s="263"/>
      <c r="FE10" s="263"/>
      <c r="FF10" s="263"/>
      <c r="FG10" s="263"/>
      <c r="FH10" s="263"/>
      <c r="FI10" s="263"/>
      <c r="FJ10" s="263"/>
      <c r="FK10" s="263"/>
      <c r="FL10" s="263"/>
      <c r="FM10" s="263"/>
      <c r="FN10" s="263"/>
      <c r="FO10" s="263"/>
      <c r="FP10" s="263"/>
      <c r="FQ10" s="263"/>
      <c r="FR10" s="263"/>
      <c r="FS10" s="263"/>
      <c r="FT10" s="263"/>
      <c r="FU10" s="263"/>
      <c r="FV10" s="263"/>
      <c r="FW10" s="263"/>
      <c r="FX10" s="263"/>
    </row>
    <row r="11" spans="2:180" ht="20.25" customHeight="1" x14ac:dyDescent="0.25">
      <c r="B11" s="369"/>
      <c r="C11" t="s">
        <v>132</v>
      </c>
      <c r="D11" s="367">
        <f>IF('Charges Data'!AF109="","-",'Charges Data'!AF109)</f>
        <v>27.5</v>
      </c>
      <c r="E11" s="395" t="str">
        <f>IF('Charges Data'!AF110="","-",'Charges Data'!AF110)</f>
        <v>-</v>
      </c>
      <c r="F11" s="367">
        <f>IF('Charges Data'!AF111="","-",'Charges Data'!AF111)</f>
        <v>27.5</v>
      </c>
      <c r="G11" s="368">
        <f>IF('Charges Data'!AF112="","-",'Charges Data'!AF112)</f>
        <v>27.5</v>
      </c>
      <c r="I11" s="263"/>
      <c r="J11" s="263"/>
      <c r="K11" s="263"/>
      <c r="L11" s="263"/>
      <c r="M11" s="263"/>
      <c r="N11" s="263"/>
      <c r="O11" s="263"/>
      <c r="P11" s="263"/>
      <c r="Q11" s="263"/>
      <c r="R11" s="263"/>
      <c r="S11" s="263"/>
      <c r="T11" s="263"/>
      <c r="U11" s="263"/>
      <c r="V11" s="263"/>
      <c r="W11" s="263"/>
      <c r="X11" s="263"/>
      <c r="Y11" s="263"/>
      <c r="Z11" s="263"/>
      <c r="AA11" s="263"/>
      <c r="AB11" s="263"/>
      <c r="AC11" s="263"/>
      <c r="AD11" s="263"/>
      <c r="AE11" s="263"/>
      <c r="AF11" s="263"/>
      <c r="AG11" s="263"/>
      <c r="AH11" s="263"/>
      <c r="AI11" s="263"/>
      <c r="AJ11" s="263"/>
      <c r="AK11" s="263"/>
      <c r="AL11" s="263"/>
      <c r="AM11" s="263"/>
      <c r="AN11" s="263"/>
      <c r="AO11" s="263"/>
      <c r="AP11" s="263"/>
      <c r="AQ11" s="263"/>
      <c r="AR11" s="263"/>
      <c r="AS11" s="263"/>
      <c r="AT11" s="263"/>
      <c r="AU11" s="263"/>
      <c r="AV11" s="263"/>
      <c r="AW11" s="263"/>
      <c r="AX11" s="263"/>
      <c r="AY11" s="263"/>
      <c r="AZ11" s="263"/>
      <c r="BA11" s="263"/>
      <c r="BB11" s="263"/>
      <c r="BC11" s="263"/>
      <c r="BD11" s="263"/>
      <c r="BE11" s="263"/>
      <c r="BF11" s="263"/>
      <c r="BG11" s="263"/>
      <c r="BH11" s="263"/>
      <c r="BI11" s="263"/>
      <c r="BJ11" s="263"/>
      <c r="BK11" s="263"/>
      <c r="BL11" s="263"/>
      <c r="BM11" s="263"/>
      <c r="BN11" s="263"/>
      <c r="BO11" s="263"/>
      <c r="BP11" s="263"/>
      <c r="BQ11" s="263"/>
      <c r="BR11" s="263"/>
      <c r="BS11" s="263"/>
      <c r="BT11" s="263"/>
      <c r="BU11" s="263"/>
      <c r="BV11" s="263"/>
      <c r="BW11" s="263"/>
      <c r="BX11" s="263"/>
      <c r="BY11" s="263"/>
      <c r="BZ11" s="263"/>
      <c r="CA11" s="263"/>
      <c r="CB11" s="263"/>
      <c r="CC11" s="263"/>
      <c r="CD11" s="263"/>
      <c r="CE11" s="263"/>
      <c r="CF11" s="263"/>
      <c r="CG11" s="263"/>
      <c r="CH11" s="263"/>
      <c r="CI11" s="263"/>
      <c r="CJ11" s="263"/>
      <c r="CK11" s="263"/>
      <c r="CL11" s="263"/>
      <c r="CM11" s="263"/>
      <c r="CN11" s="263"/>
      <c r="CO11" s="263"/>
      <c r="CP11" s="263"/>
      <c r="CQ11" s="263"/>
      <c r="CR11" s="263"/>
      <c r="CS11" s="263"/>
      <c r="CT11" s="263"/>
      <c r="CU11" s="263"/>
      <c r="CV11" s="263"/>
      <c r="CW11" s="263"/>
      <c r="CX11" s="263"/>
      <c r="CY11" s="263"/>
      <c r="CZ11" s="263"/>
      <c r="DA11" s="263"/>
      <c r="DB11" s="263"/>
      <c r="DC11" s="263"/>
      <c r="DD11" s="263"/>
      <c r="DE11" s="263"/>
      <c r="DF11" s="263"/>
      <c r="DG11" s="263"/>
      <c r="DH11" s="263"/>
      <c r="DI11" s="263"/>
      <c r="DJ11" s="263"/>
      <c r="DK11" s="263"/>
      <c r="DL11" s="263"/>
      <c r="DM11" s="263"/>
      <c r="DN11" s="263"/>
      <c r="DO11" s="263"/>
      <c r="DP11" s="263"/>
      <c r="DQ11" s="263"/>
      <c r="DR11" s="263"/>
      <c r="DS11" s="263"/>
      <c r="DT11" s="263"/>
      <c r="DU11" s="263"/>
      <c r="DV11" s="263"/>
      <c r="DW11" s="263"/>
      <c r="DX11" s="263"/>
      <c r="DY11" s="263"/>
      <c r="DZ11" s="263"/>
      <c r="EA11" s="263"/>
      <c r="EB11" s="263"/>
      <c r="EC11" s="263"/>
      <c r="ED11" s="263"/>
      <c r="EE11" s="263"/>
      <c r="EF11" s="263"/>
      <c r="EG11" s="263"/>
      <c r="EH11" s="263"/>
      <c r="EI11" s="263"/>
      <c r="EJ11" s="263"/>
      <c r="EK11" s="263"/>
      <c r="EL11" s="263"/>
      <c r="EM11" s="263"/>
      <c r="EN11" s="263"/>
      <c r="EO11" s="263"/>
      <c r="EP11" s="263"/>
      <c r="EQ11" s="263"/>
      <c r="ER11" s="263"/>
      <c r="ES11" s="263"/>
      <c r="ET11" s="263"/>
      <c r="EU11" s="263"/>
      <c r="EV11" s="263"/>
      <c r="EW11" s="263"/>
      <c r="EX11" s="263"/>
      <c r="EY11" s="263"/>
      <c r="EZ11" s="263"/>
      <c r="FA11" s="263"/>
      <c r="FB11" s="263"/>
      <c r="FC11" s="263"/>
      <c r="FD11" s="263"/>
      <c r="FE11" s="263"/>
      <c r="FF11" s="263"/>
      <c r="FG11" s="263"/>
      <c r="FH11" s="263"/>
      <c r="FI11" s="263"/>
      <c r="FJ11" s="263"/>
      <c r="FK11" s="263"/>
      <c r="FL11" s="263"/>
      <c r="FM11" s="263"/>
      <c r="FN11" s="263"/>
      <c r="FO11" s="263"/>
      <c r="FP11" s="263"/>
      <c r="FQ11" s="263"/>
      <c r="FR11" s="263"/>
      <c r="FS11" s="263"/>
      <c r="FT11" s="263"/>
      <c r="FU11" s="263"/>
      <c r="FV11" s="263"/>
      <c r="FW11" s="263"/>
      <c r="FX11" s="263"/>
    </row>
    <row r="12" spans="2:180" ht="20.25" customHeight="1" x14ac:dyDescent="0.25">
      <c r="B12" s="369"/>
      <c r="C12" t="s">
        <v>134</v>
      </c>
      <c r="D12" s="367">
        <f>IF('Charges Data'!AH109="","-",'Charges Data'!AH109)</f>
        <v>33</v>
      </c>
      <c r="E12" s="367">
        <f>IF('Charges Data'!AH110="","-",'Charges Data'!AH110)</f>
        <v>15</v>
      </c>
      <c r="F12" s="367">
        <f>IF('Charges Data'!AH111="","-",'Charges Data'!AH111)</f>
        <v>24.95</v>
      </c>
      <c r="G12" s="368" t="str">
        <f>IF('Charges Data'!AH112="","-",'Charges Data'!AH112)</f>
        <v>-</v>
      </c>
      <c r="I12" s="263"/>
      <c r="J12" s="263"/>
      <c r="K12" s="263"/>
      <c r="L12" s="263"/>
      <c r="M12" s="263"/>
      <c r="N12" s="263"/>
      <c r="O12" s="263"/>
      <c r="P12" s="263"/>
      <c r="Q12" s="263"/>
      <c r="R12" s="263"/>
      <c r="S12" s="263"/>
      <c r="T12" s="263"/>
      <c r="U12" s="263"/>
      <c r="V12" s="263"/>
      <c r="W12" s="263"/>
      <c r="X12" s="263"/>
      <c r="Y12" s="263"/>
      <c r="Z12" s="263"/>
      <c r="AA12" s="263"/>
      <c r="AB12" s="263"/>
      <c r="AC12" s="263"/>
      <c r="AD12" s="263"/>
      <c r="AE12" s="263"/>
      <c r="AF12" s="263"/>
      <c r="AG12" s="263"/>
      <c r="AH12" s="263"/>
      <c r="AI12" s="263"/>
      <c r="AJ12" s="263"/>
      <c r="AK12" s="263"/>
      <c r="AL12" s="263"/>
      <c r="AM12" s="263"/>
      <c r="AN12" s="263"/>
      <c r="AO12" s="263"/>
      <c r="AP12" s="263"/>
      <c r="AQ12" s="263"/>
      <c r="AR12" s="263"/>
      <c r="AS12" s="263"/>
      <c r="AT12" s="263"/>
      <c r="AU12" s="263"/>
      <c r="AV12" s="263"/>
      <c r="AW12" s="263"/>
      <c r="AX12" s="263"/>
      <c r="AY12" s="263"/>
      <c r="AZ12" s="263"/>
      <c r="BA12" s="263"/>
      <c r="BB12" s="263"/>
      <c r="BC12" s="263"/>
      <c r="BD12" s="263"/>
      <c r="BE12" s="263"/>
      <c r="BF12" s="263"/>
      <c r="BG12" s="263"/>
      <c r="BH12" s="263"/>
      <c r="BI12" s="263"/>
      <c r="BJ12" s="263"/>
      <c r="BK12" s="263"/>
      <c r="BL12" s="263"/>
      <c r="BM12" s="263"/>
      <c r="BN12" s="263"/>
      <c r="BO12" s="263"/>
      <c r="BP12" s="263"/>
      <c r="BQ12" s="263"/>
      <c r="BR12" s="263"/>
      <c r="BS12" s="263"/>
      <c r="BT12" s="263"/>
      <c r="BU12" s="263"/>
      <c r="BV12" s="263"/>
      <c r="BW12" s="263"/>
      <c r="BX12" s="263"/>
      <c r="BY12" s="263"/>
      <c r="BZ12" s="263"/>
      <c r="CA12" s="263"/>
      <c r="CB12" s="263"/>
      <c r="CC12" s="263"/>
      <c r="CD12" s="263"/>
      <c r="CE12" s="263"/>
      <c r="CF12" s="263"/>
      <c r="CG12" s="263"/>
      <c r="CH12" s="263"/>
      <c r="CI12" s="263"/>
      <c r="CJ12" s="263"/>
      <c r="CK12" s="263"/>
      <c r="CL12" s="263"/>
      <c r="CM12" s="263"/>
      <c r="CN12" s="263"/>
      <c r="CO12" s="263"/>
      <c r="CP12" s="263"/>
      <c r="CQ12" s="263"/>
      <c r="CR12" s="263"/>
      <c r="CS12" s="263"/>
      <c r="CT12" s="263"/>
      <c r="CU12" s="263"/>
      <c r="CV12" s="263"/>
      <c r="CW12" s="263"/>
      <c r="CX12" s="263"/>
      <c r="CY12" s="263"/>
      <c r="CZ12" s="263"/>
      <c r="DA12" s="263"/>
      <c r="DB12" s="263"/>
      <c r="DC12" s="263"/>
      <c r="DD12" s="263"/>
      <c r="DE12" s="263"/>
      <c r="DF12" s="263"/>
      <c r="DG12" s="263"/>
      <c r="DH12" s="263"/>
      <c r="DI12" s="263"/>
      <c r="DJ12" s="263"/>
      <c r="DK12" s="263"/>
      <c r="DL12" s="263"/>
      <c r="DM12" s="263"/>
      <c r="DN12" s="263"/>
      <c r="DO12" s="263"/>
      <c r="DP12" s="263"/>
      <c r="DQ12" s="263"/>
      <c r="DR12" s="263"/>
      <c r="DS12" s="263"/>
      <c r="DT12" s="263"/>
      <c r="DU12" s="263"/>
      <c r="DV12" s="263"/>
      <c r="DW12" s="263"/>
      <c r="DX12" s="263"/>
      <c r="DY12" s="263"/>
      <c r="DZ12" s="263"/>
      <c r="EA12" s="263"/>
      <c r="EB12" s="263"/>
      <c r="EC12" s="263"/>
      <c r="ED12" s="263"/>
      <c r="EE12" s="263"/>
      <c r="EF12" s="263"/>
      <c r="EG12" s="263"/>
      <c r="EH12" s="263"/>
      <c r="EI12" s="263"/>
      <c r="EJ12" s="263"/>
      <c r="EK12" s="263"/>
      <c r="EL12" s="263"/>
      <c r="EM12" s="263"/>
      <c r="EN12" s="263"/>
      <c r="EO12" s="263"/>
      <c r="EP12" s="263"/>
      <c r="EQ12" s="263"/>
      <c r="ER12" s="263"/>
      <c r="ES12" s="263"/>
      <c r="ET12" s="263"/>
      <c r="EU12" s="263"/>
      <c r="EV12" s="263"/>
      <c r="EW12" s="263"/>
      <c r="EX12" s="263"/>
      <c r="EY12" s="263"/>
      <c r="EZ12" s="263"/>
      <c r="FA12" s="263"/>
      <c r="FB12" s="263"/>
      <c r="FC12" s="263"/>
      <c r="FD12" s="263"/>
      <c r="FE12" s="263"/>
      <c r="FF12" s="263"/>
      <c r="FG12" s="263"/>
      <c r="FH12" s="263"/>
      <c r="FI12" s="263"/>
      <c r="FJ12" s="263"/>
      <c r="FK12" s="263"/>
      <c r="FL12" s="263"/>
      <c r="FM12" s="263"/>
      <c r="FN12" s="263"/>
      <c r="FO12" s="263"/>
      <c r="FP12" s="263"/>
      <c r="FQ12" s="263"/>
      <c r="FR12" s="263"/>
      <c r="FS12" s="263"/>
      <c r="FT12" s="263"/>
      <c r="FU12" s="263"/>
      <c r="FV12" s="263"/>
      <c r="FW12" s="263"/>
      <c r="FX12" s="263"/>
    </row>
    <row r="13" spans="2:180" ht="20.25" customHeight="1" x14ac:dyDescent="0.25">
      <c r="B13" s="369"/>
      <c r="C13" t="s">
        <v>136</v>
      </c>
      <c r="D13" s="367">
        <f>IF('Charges Data'!AJ109="","-",'Charges Data'!AJ109)</f>
        <v>25</v>
      </c>
      <c r="E13" s="367">
        <f>IF('Charges Data'!AJ110="","-",'Charges Data'!AJ110)</f>
        <v>15</v>
      </c>
      <c r="F13" s="367">
        <f>IF('Charges Data'!AJ111="","-",'Charges Data'!AJ111)</f>
        <v>25</v>
      </c>
      <c r="G13" s="368">
        <f>IF('Charges Data'!AJ112="","-",'Charges Data'!AJ112)</f>
        <v>25</v>
      </c>
      <c r="I13" s="263"/>
      <c r="J13" s="263"/>
      <c r="K13" s="263"/>
      <c r="L13" s="263"/>
      <c r="M13" s="263"/>
      <c r="N13" s="263"/>
      <c r="O13" s="263"/>
      <c r="P13" s="263"/>
      <c r="Q13" s="263"/>
      <c r="R13" s="263"/>
      <c r="S13" s="263"/>
      <c r="T13" s="263"/>
      <c r="U13" s="263"/>
      <c r="V13" s="263"/>
      <c r="W13" s="263"/>
      <c r="X13" s="263"/>
      <c r="Y13" s="263"/>
      <c r="Z13" s="263"/>
      <c r="AA13" s="263"/>
      <c r="AB13" s="263"/>
      <c r="AC13" s="263"/>
      <c r="AD13" s="263"/>
      <c r="AE13" s="263"/>
      <c r="AF13" s="263"/>
      <c r="AG13" s="263"/>
      <c r="AH13" s="263"/>
      <c r="AI13" s="263"/>
      <c r="AJ13" s="263"/>
      <c r="AK13" s="263"/>
      <c r="AL13" s="263"/>
      <c r="AM13" s="263"/>
      <c r="AN13" s="263"/>
      <c r="AO13" s="263"/>
      <c r="AP13" s="263"/>
      <c r="AQ13" s="263"/>
      <c r="AR13" s="263"/>
      <c r="AS13" s="263"/>
      <c r="AT13" s="263"/>
      <c r="AU13" s="263"/>
      <c r="AV13" s="263"/>
      <c r="AW13" s="263"/>
      <c r="AX13" s="263"/>
      <c r="AY13" s="263"/>
      <c r="AZ13" s="263"/>
      <c r="BA13" s="263"/>
      <c r="BB13" s="263"/>
      <c r="BC13" s="263"/>
      <c r="BD13" s="263"/>
      <c r="BE13" s="263"/>
      <c r="BF13" s="263"/>
      <c r="BG13" s="263"/>
      <c r="BH13" s="263"/>
      <c r="BI13" s="263"/>
      <c r="BJ13" s="263"/>
      <c r="BK13" s="263"/>
      <c r="BL13" s="263"/>
      <c r="BM13" s="263"/>
      <c r="BN13" s="263"/>
      <c r="BO13" s="263"/>
      <c r="BP13" s="263"/>
      <c r="BQ13" s="263"/>
      <c r="BR13" s="263"/>
      <c r="BS13" s="263"/>
      <c r="BT13" s="263"/>
      <c r="BU13" s="263"/>
      <c r="BV13" s="263"/>
      <c r="BW13" s="263"/>
      <c r="BX13" s="263"/>
      <c r="BY13" s="263"/>
      <c r="BZ13" s="263"/>
      <c r="CA13" s="263"/>
      <c r="CB13" s="263"/>
      <c r="CC13" s="263"/>
      <c r="CD13" s="263"/>
      <c r="CE13" s="263"/>
      <c r="CF13" s="263"/>
      <c r="CG13" s="263"/>
      <c r="CH13" s="263"/>
      <c r="CI13" s="263"/>
      <c r="CJ13" s="263"/>
      <c r="CK13" s="263"/>
      <c r="CL13" s="263"/>
      <c r="CM13" s="263"/>
      <c r="CN13" s="263"/>
      <c r="CO13" s="263"/>
      <c r="CP13" s="263"/>
      <c r="CQ13" s="263"/>
      <c r="CR13" s="263"/>
      <c r="CS13" s="263"/>
      <c r="CT13" s="263"/>
      <c r="CU13" s="263"/>
      <c r="CV13" s="263"/>
      <c r="CW13" s="263"/>
      <c r="CX13" s="263"/>
      <c r="CY13" s="263"/>
      <c r="CZ13" s="263"/>
      <c r="DA13" s="263"/>
      <c r="DB13" s="263"/>
      <c r="DC13" s="263"/>
      <c r="DD13" s="263"/>
      <c r="DE13" s="263"/>
      <c r="DF13" s="263"/>
      <c r="DG13" s="263"/>
      <c r="DH13" s="263"/>
      <c r="DI13" s="263"/>
      <c r="DJ13" s="263"/>
      <c r="DK13" s="263"/>
      <c r="DL13" s="263"/>
      <c r="DM13" s="263"/>
      <c r="DN13" s="263"/>
      <c r="DO13" s="263"/>
      <c r="DP13" s="263"/>
      <c r="DQ13" s="263"/>
      <c r="DR13" s="263"/>
      <c r="DS13" s="263"/>
      <c r="DT13" s="263"/>
      <c r="DU13" s="263"/>
      <c r="DV13" s="263"/>
      <c r="DW13" s="263"/>
      <c r="DX13" s="263"/>
      <c r="DY13" s="263"/>
      <c r="DZ13" s="263"/>
      <c r="EA13" s="263"/>
      <c r="EB13" s="263"/>
      <c r="EC13" s="263"/>
      <c r="ED13" s="263"/>
      <c r="EE13" s="263"/>
      <c r="EF13" s="263"/>
      <c r="EG13" s="263"/>
      <c r="EH13" s="263"/>
      <c r="EI13" s="263"/>
      <c r="EJ13" s="263"/>
      <c r="EK13" s="263"/>
      <c r="EL13" s="263"/>
      <c r="EM13" s="263"/>
      <c r="EN13" s="263"/>
      <c r="EO13" s="263"/>
      <c r="EP13" s="263"/>
      <c r="EQ13" s="263"/>
      <c r="ER13" s="263"/>
      <c r="ES13" s="263"/>
      <c r="ET13" s="263"/>
      <c r="EU13" s="263"/>
      <c r="EV13" s="263"/>
      <c r="EW13" s="263"/>
      <c r="EX13" s="263"/>
      <c r="EY13" s="263"/>
      <c r="EZ13" s="263"/>
      <c r="FA13" s="263"/>
      <c r="FB13" s="263"/>
      <c r="FC13" s="263"/>
      <c r="FD13" s="263"/>
      <c r="FE13" s="263"/>
      <c r="FF13" s="263"/>
      <c r="FG13" s="263"/>
      <c r="FH13" s="263"/>
      <c r="FI13" s="263"/>
      <c r="FJ13" s="263"/>
      <c r="FK13" s="263"/>
      <c r="FL13" s="263"/>
      <c r="FM13" s="263"/>
      <c r="FN13" s="263"/>
      <c r="FO13" s="263"/>
      <c r="FP13" s="263"/>
      <c r="FQ13" s="263"/>
      <c r="FR13" s="263"/>
      <c r="FS13" s="263"/>
      <c r="FT13" s="263"/>
      <c r="FU13" s="263"/>
      <c r="FV13" s="263"/>
      <c r="FW13" s="263"/>
      <c r="FX13" s="263"/>
    </row>
    <row r="14" spans="2:180" ht="20.25" customHeight="1" x14ac:dyDescent="0.25">
      <c r="B14" s="370"/>
      <c r="C14" s="371" t="s">
        <v>141</v>
      </c>
      <c r="D14" s="372">
        <f>IF('Charges Data'!AO109="","-",'Charges Data'!AO109)</f>
        <v>20.5</v>
      </c>
      <c r="E14" s="372">
        <f>IF('Charges Data'!AO110="","-",'Charges Data'!AO110)</f>
        <v>16.5</v>
      </c>
      <c r="F14" s="372">
        <f>IF('Charges Data'!AO111="","-",'Charges Data'!AO111)</f>
        <v>16.5</v>
      </c>
      <c r="G14" s="373">
        <f>IF('Charges Data'!AO112="","-",'Charges Data'!AO112)</f>
        <v>16.5</v>
      </c>
      <c r="I14" s="263"/>
      <c r="J14" s="263"/>
      <c r="K14" s="263"/>
      <c r="L14" s="263"/>
      <c r="M14" s="263"/>
      <c r="N14" s="263"/>
      <c r="O14" s="263"/>
      <c r="P14" s="263"/>
      <c r="Q14" s="263"/>
      <c r="R14" s="263"/>
      <c r="S14" s="263"/>
      <c r="T14" s="263"/>
      <c r="U14" s="263"/>
      <c r="V14" s="263"/>
      <c r="W14" s="263"/>
      <c r="X14" s="263"/>
      <c r="Y14" s="263"/>
      <c r="Z14" s="263"/>
      <c r="AA14" s="263"/>
      <c r="AB14" s="263"/>
      <c r="AC14" s="263"/>
      <c r="AD14" s="263"/>
      <c r="AE14" s="263"/>
      <c r="AF14" s="263"/>
      <c r="AG14" s="263"/>
      <c r="AH14" s="263"/>
      <c r="AI14" s="263"/>
      <c r="AJ14" s="263"/>
      <c r="AK14" s="263"/>
      <c r="AL14" s="263"/>
      <c r="AM14" s="263"/>
      <c r="AN14" s="263"/>
      <c r="AO14" s="263"/>
      <c r="AP14" s="263"/>
      <c r="AQ14" s="263"/>
      <c r="AR14" s="263"/>
      <c r="AS14" s="263"/>
      <c r="AT14" s="263"/>
      <c r="AU14" s="263"/>
      <c r="AV14" s="263"/>
      <c r="AW14" s="263"/>
      <c r="AX14" s="263"/>
      <c r="AY14" s="263"/>
      <c r="AZ14" s="263"/>
      <c r="BA14" s="263"/>
      <c r="BB14" s="263"/>
      <c r="BC14" s="263"/>
      <c r="BD14" s="263"/>
      <c r="BE14" s="263"/>
      <c r="BF14" s="263"/>
      <c r="BG14" s="263"/>
      <c r="BH14" s="263"/>
      <c r="BI14" s="263"/>
      <c r="BJ14" s="263"/>
      <c r="BK14" s="263"/>
      <c r="BL14" s="263"/>
      <c r="BM14" s="263"/>
      <c r="BN14" s="263"/>
      <c r="BO14" s="263"/>
      <c r="BP14" s="263"/>
      <c r="BQ14" s="263"/>
      <c r="BR14" s="263"/>
      <c r="BS14" s="263"/>
      <c r="BT14" s="263"/>
      <c r="BU14" s="263"/>
      <c r="BV14" s="263"/>
      <c r="BW14" s="263"/>
      <c r="BX14" s="263"/>
      <c r="BY14" s="263"/>
      <c r="BZ14" s="263"/>
      <c r="CA14" s="263"/>
      <c r="CB14" s="263"/>
      <c r="CC14" s="263"/>
      <c r="CD14" s="263"/>
      <c r="CE14" s="263"/>
      <c r="CF14" s="263"/>
      <c r="CG14" s="263"/>
      <c r="CH14" s="263"/>
      <c r="CI14" s="263"/>
      <c r="CJ14" s="263"/>
      <c r="CK14" s="263"/>
      <c r="CL14" s="263"/>
      <c r="CM14" s="263"/>
      <c r="CN14" s="263"/>
      <c r="CO14" s="263"/>
      <c r="CP14" s="263"/>
      <c r="CQ14" s="263"/>
      <c r="CR14" s="263"/>
      <c r="CS14" s="263"/>
      <c r="CT14" s="263"/>
      <c r="CU14" s="263"/>
      <c r="CV14" s="263"/>
      <c r="CW14" s="263"/>
      <c r="CX14" s="263"/>
      <c r="CY14" s="263"/>
      <c r="CZ14" s="263"/>
      <c r="DA14" s="263"/>
      <c r="DB14" s="263"/>
      <c r="DC14" s="263"/>
      <c r="DD14" s="263"/>
      <c r="DE14" s="263"/>
      <c r="DF14" s="263"/>
      <c r="DG14" s="263"/>
      <c r="DH14" s="263"/>
      <c r="DI14" s="263"/>
      <c r="DJ14" s="263"/>
      <c r="DK14" s="263"/>
      <c r="DL14" s="263"/>
      <c r="DM14" s="263"/>
      <c r="DN14" s="263"/>
      <c r="DO14" s="263"/>
      <c r="DP14" s="263"/>
      <c r="DQ14" s="263"/>
      <c r="DR14" s="263"/>
      <c r="DS14" s="263"/>
      <c r="DT14" s="263"/>
      <c r="DU14" s="263"/>
      <c r="DV14" s="263"/>
      <c r="DW14" s="263"/>
      <c r="DX14" s="263"/>
      <c r="DY14" s="263"/>
      <c r="DZ14" s="263"/>
      <c r="EA14" s="263"/>
      <c r="EB14" s="263"/>
      <c r="EC14" s="263"/>
      <c r="ED14" s="263"/>
      <c r="EE14" s="263"/>
      <c r="EF14" s="263"/>
      <c r="EG14" s="263"/>
      <c r="EH14" s="263"/>
      <c r="EI14" s="263"/>
      <c r="EJ14" s="263"/>
      <c r="EK14" s="263"/>
      <c r="EL14" s="263"/>
      <c r="EM14" s="263"/>
      <c r="EN14" s="263"/>
      <c r="EO14" s="263"/>
      <c r="EP14" s="263"/>
      <c r="EQ14" s="263"/>
      <c r="ER14" s="263"/>
      <c r="ES14" s="263"/>
      <c r="ET14" s="263"/>
      <c r="EU14" s="263"/>
      <c r="EV14" s="263"/>
      <c r="EW14" s="263"/>
      <c r="EX14" s="263"/>
      <c r="EY14" s="263"/>
      <c r="EZ14" s="263"/>
      <c r="FA14" s="263"/>
      <c r="FB14" s="263"/>
      <c r="FC14" s="263"/>
      <c r="FD14" s="263"/>
      <c r="FE14" s="263"/>
      <c r="FF14" s="263"/>
      <c r="FG14" s="263"/>
      <c r="FH14" s="263"/>
      <c r="FI14" s="263"/>
      <c r="FJ14" s="263"/>
      <c r="FK14" s="263"/>
      <c r="FL14" s="263"/>
      <c r="FM14" s="263"/>
      <c r="FN14" s="263"/>
      <c r="FO14" s="263"/>
      <c r="FP14" s="263"/>
      <c r="FQ14" s="263"/>
      <c r="FR14" s="263"/>
      <c r="FS14" s="263"/>
      <c r="FT14" s="263"/>
      <c r="FU14" s="263"/>
      <c r="FV14" s="263"/>
      <c r="FW14" s="263"/>
      <c r="FX14" s="263"/>
    </row>
    <row r="15" spans="2:180" ht="20.25" customHeight="1" x14ac:dyDescent="0.3">
      <c r="B15" s="378" t="s">
        <v>298</v>
      </c>
      <c r="C15" s="379" t="s">
        <v>110</v>
      </c>
      <c r="D15" s="380">
        <f>IF('Charges Data'!J133="","-",'Charges Data'!J133)</f>
        <v>35</v>
      </c>
      <c r="E15" s="380">
        <f>IF('Charges Data'!J134="","-",'Charges Data'!J134)</f>
        <v>21</v>
      </c>
      <c r="F15" s="380">
        <f>IF('Charges Data'!J135="","-",'Charges Data'!J135)</f>
        <v>21</v>
      </c>
      <c r="G15" s="381">
        <f>IF('Charges Data'!J136="","-",'Charges Data'!J136)</f>
        <v>14</v>
      </c>
      <c r="I15" s="263"/>
      <c r="J15" s="263"/>
      <c r="K15" s="263"/>
      <c r="L15" s="263"/>
      <c r="M15" s="263"/>
      <c r="N15" s="263"/>
      <c r="O15" s="263"/>
      <c r="P15" s="263"/>
      <c r="Q15" s="263"/>
      <c r="R15" s="263"/>
      <c r="S15" s="263"/>
      <c r="T15" s="263"/>
      <c r="U15" s="263"/>
      <c r="V15" s="263"/>
      <c r="W15" s="263"/>
      <c r="X15" s="263"/>
      <c r="Y15" s="263"/>
      <c r="Z15" s="263"/>
      <c r="AA15" s="263"/>
      <c r="AB15" s="263"/>
      <c r="AC15" s="263"/>
      <c r="AD15" s="263"/>
      <c r="AE15" s="263"/>
      <c r="AF15" s="263"/>
      <c r="AG15" s="263"/>
      <c r="AH15" s="263"/>
      <c r="AI15" s="263"/>
      <c r="AJ15" s="263"/>
      <c r="AK15" s="263"/>
      <c r="AL15" s="263"/>
      <c r="AM15" s="263"/>
      <c r="AN15" s="263"/>
      <c r="AO15" s="263"/>
      <c r="AP15" s="263"/>
      <c r="AQ15" s="263"/>
      <c r="AR15" s="263"/>
      <c r="AS15" s="263"/>
      <c r="AT15" s="263"/>
      <c r="AU15" s="263"/>
      <c r="AV15" s="263"/>
      <c r="AW15" s="263"/>
      <c r="AX15" s="263"/>
      <c r="AY15" s="263"/>
      <c r="AZ15" s="263"/>
      <c r="BA15" s="263"/>
      <c r="BB15" s="263"/>
      <c r="BC15" s="263"/>
      <c r="BD15" s="263"/>
      <c r="BE15" s="263"/>
      <c r="BF15" s="263"/>
      <c r="BG15" s="263"/>
      <c r="BH15" s="263"/>
      <c r="BI15" s="263"/>
      <c r="BJ15" s="263"/>
      <c r="BK15" s="263"/>
      <c r="BL15" s="263"/>
      <c r="BM15" s="263"/>
      <c r="BN15" s="263"/>
      <c r="BO15" s="263"/>
      <c r="BP15" s="263"/>
      <c r="BQ15" s="263"/>
      <c r="BR15" s="263"/>
      <c r="BS15" s="263"/>
      <c r="BT15" s="263"/>
      <c r="BU15" s="263"/>
      <c r="BV15" s="263"/>
      <c r="BW15" s="263"/>
      <c r="BX15" s="263"/>
      <c r="BY15" s="263"/>
      <c r="BZ15" s="263"/>
      <c r="CA15" s="263"/>
      <c r="CB15" s="263"/>
      <c r="CC15" s="263"/>
      <c r="CD15" s="263"/>
      <c r="CE15" s="263"/>
      <c r="CF15" s="263"/>
      <c r="CG15" s="263"/>
      <c r="CH15" s="263"/>
      <c r="CI15" s="263"/>
      <c r="CJ15" s="263"/>
      <c r="CK15" s="263"/>
      <c r="CL15" s="263"/>
      <c r="CM15" s="263"/>
      <c r="CN15" s="263"/>
      <c r="CO15" s="263"/>
      <c r="CP15" s="263"/>
      <c r="CQ15" s="263"/>
      <c r="CR15" s="263"/>
      <c r="CS15" s="263"/>
      <c r="CT15" s="263"/>
      <c r="CU15" s="263"/>
      <c r="CV15" s="263"/>
      <c r="CW15" s="263"/>
      <c r="CX15" s="263"/>
      <c r="CY15" s="263"/>
      <c r="CZ15" s="263"/>
      <c r="DA15" s="263"/>
      <c r="DB15" s="263"/>
      <c r="DC15" s="263"/>
      <c r="DD15" s="263"/>
      <c r="DE15" s="263"/>
      <c r="DF15" s="263"/>
      <c r="DG15" s="263"/>
      <c r="DH15" s="263"/>
      <c r="DI15" s="263"/>
      <c r="DJ15" s="263"/>
      <c r="DK15" s="263"/>
      <c r="DL15" s="263"/>
      <c r="DM15" s="263"/>
      <c r="DN15" s="263"/>
      <c r="DO15" s="263"/>
      <c r="DP15" s="263"/>
      <c r="DQ15" s="263"/>
      <c r="DR15" s="263"/>
      <c r="DS15" s="263"/>
      <c r="DT15" s="263"/>
      <c r="DU15" s="263"/>
      <c r="DV15" s="263"/>
      <c r="DW15" s="263"/>
      <c r="DX15" s="263"/>
      <c r="DY15" s="263"/>
      <c r="DZ15" s="263"/>
      <c r="EA15" s="263"/>
      <c r="EB15" s="263"/>
      <c r="EC15" s="263"/>
      <c r="ED15" s="263"/>
      <c r="EE15" s="263"/>
      <c r="EF15" s="263"/>
      <c r="EG15" s="263"/>
      <c r="EH15" s="263"/>
      <c r="EI15" s="263"/>
      <c r="EJ15" s="263"/>
      <c r="EK15" s="263"/>
      <c r="EL15" s="263"/>
      <c r="EM15" s="263"/>
      <c r="EN15" s="263"/>
      <c r="EO15" s="263"/>
      <c r="EP15" s="263"/>
      <c r="EQ15" s="263"/>
      <c r="ER15" s="263"/>
      <c r="ES15" s="263"/>
      <c r="ET15" s="263"/>
      <c r="EU15" s="263"/>
      <c r="EV15" s="263"/>
      <c r="EW15" s="263"/>
      <c r="EX15" s="263"/>
      <c r="EY15" s="263"/>
      <c r="EZ15" s="263"/>
      <c r="FA15" s="263"/>
      <c r="FB15" s="263"/>
      <c r="FC15" s="263"/>
      <c r="FD15" s="263"/>
      <c r="FE15" s="263"/>
      <c r="FF15" s="263"/>
      <c r="FG15" s="263"/>
      <c r="FH15" s="263"/>
      <c r="FI15" s="263"/>
      <c r="FJ15" s="263"/>
      <c r="FK15" s="263"/>
      <c r="FL15" s="263"/>
      <c r="FM15" s="263"/>
      <c r="FN15" s="263"/>
      <c r="FO15" s="263"/>
      <c r="FP15" s="263"/>
      <c r="FQ15" s="263"/>
      <c r="FR15" s="263"/>
      <c r="FS15" s="263"/>
      <c r="FT15" s="263"/>
      <c r="FU15" s="263"/>
      <c r="FV15" s="263"/>
      <c r="FW15" s="263"/>
      <c r="FX15" s="263"/>
    </row>
    <row r="16" spans="2:180" ht="20.25" customHeight="1" x14ac:dyDescent="0.25">
      <c r="B16" s="382"/>
      <c r="C16" s="383" t="s">
        <v>114</v>
      </c>
      <c r="D16" s="384">
        <f>IF('Charges Data'!N133="","-",'Charges Data'!N133)</f>
        <v>30.5</v>
      </c>
      <c r="E16" s="397" t="str">
        <f>IF('Charges Data'!N134="","-",'Charges Data'!N134)</f>
        <v>-</v>
      </c>
      <c r="F16" s="384">
        <f>IF('Charges Data'!N135="","-",'Charges Data'!N135)</f>
        <v>22.88</v>
      </c>
      <c r="G16" s="385">
        <f>IF('Charges Data'!N136="","-",'Charges Data'!N136)</f>
        <v>21.35</v>
      </c>
      <c r="I16" s="263"/>
      <c r="J16" s="263"/>
      <c r="K16" s="263"/>
      <c r="L16" s="263"/>
      <c r="M16" s="263"/>
      <c r="N16" s="263"/>
      <c r="O16" s="263"/>
      <c r="P16" s="263"/>
      <c r="Q16" s="263"/>
      <c r="R16" s="263"/>
      <c r="S16" s="263"/>
      <c r="T16" s="263"/>
      <c r="U16" s="263"/>
      <c r="V16" s="263"/>
      <c r="W16" s="263"/>
      <c r="X16" s="263"/>
      <c r="Y16" s="263"/>
      <c r="Z16" s="263"/>
      <c r="AA16" s="263"/>
      <c r="AB16" s="263"/>
      <c r="AC16" s="263"/>
      <c r="AD16" s="263"/>
      <c r="AE16" s="263"/>
      <c r="AF16" s="263"/>
      <c r="AG16" s="263"/>
      <c r="AH16" s="263"/>
      <c r="AI16" s="263"/>
      <c r="AJ16" s="263"/>
      <c r="AK16" s="263"/>
      <c r="AL16" s="263"/>
      <c r="AM16" s="263"/>
      <c r="AN16" s="263"/>
      <c r="AO16" s="263"/>
      <c r="AP16" s="263"/>
      <c r="AQ16" s="263"/>
      <c r="AR16" s="263"/>
      <c r="AS16" s="263"/>
      <c r="AT16" s="263"/>
      <c r="AU16" s="263"/>
      <c r="AV16" s="263"/>
      <c r="AW16" s="263"/>
      <c r="AX16" s="263"/>
      <c r="AY16" s="263"/>
      <c r="AZ16" s="263"/>
      <c r="BA16" s="263"/>
      <c r="BB16" s="263"/>
      <c r="BC16" s="263"/>
      <c r="BD16" s="263"/>
      <c r="BE16" s="263"/>
      <c r="BF16" s="263"/>
      <c r="BG16" s="263"/>
      <c r="BH16" s="263"/>
      <c r="BI16" s="263"/>
      <c r="BJ16" s="263"/>
      <c r="BK16" s="263"/>
      <c r="BL16" s="263"/>
      <c r="BM16" s="263"/>
      <c r="BN16" s="263"/>
      <c r="BO16" s="263"/>
      <c r="BP16" s="263"/>
      <c r="BQ16" s="263"/>
      <c r="BR16" s="263"/>
      <c r="BS16" s="263"/>
      <c r="BT16" s="263"/>
      <c r="BU16" s="263"/>
      <c r="BV16" s="263"/>
      <c r="BW16" s="263"/>
      <c r="BX16" s="263"/>
      <c r="BY16" s="263"/>
      <c r="BZ16" s="263"/>
      <c r="CA16" s="263"/>
      <c r="CB16" s="263"/>
      <c r="CC16" s="263"/>
      <c r="CD16" s="263"/>
      <c r="CE16" s="263"/>
      <c r="CF16" s="263"/>
      <c r="CG16" s="263"/>
      <c r="CH16" s="263"/>
      <c r="CI16" s="263"/>
      <c r="CJ16" s="263"/>
      <c r="CK16" s="263"/>
      <c r="CL16" s="263"/>
      <c r="CM16" s="263"/>
      <c r="CN16" s="263"/>
      <c r="CO16" s="263"/>
      <c r="CP16" s="263"/>
      <c r="CQ16" s="263"/>
      <c r="CR16" s="263"/>
      <c r="CS16" s="263"/>
      <c r="CT16" s="263"/>
      <c r="CU16" s="263"/>
      <c r="CV16" s="263"/>
      <c r="CW16" s="263"/>
      <c r="CX16" s="263"/>
      <c r="CY16" s="263"/>
      <c r="CZ16" s="263"/>
      <c r="DA16" s="263"/>
      <c r="DB16" s="263"/>
      <c r="DC16" s="263"/>
      <c r="DD16" s="263"/>
      <c r="DE16" s="263"/>
      <c r="DF16" s="263"/>
      <c r="DG16" s="263"/>
      <c r="DH16" s="263"/>
      <c r="DI16" s="263"/>
      <c r="DJ16" s="263"/>
      <c r="DK16" s="263"/>
      <c r="DL16" s="263"/>
      <c r="DM16" s="263"/>
      <c r="DN16" s="263"/>
      <c r="DO16" s="263"/>
      <c r="DP16" s="263"/>
      <c r="DQ16" s="263"/>
      <c r="DR16" s="263"/>
      <c r="DS16" s="263"/>
      <c r="DT16" s="263"/>
      <c r="DU16" s="263"/>
      <c r="DV16" s="263"/>
      <c r="DW16" s="263"/>
      <c r="DX16" s="263"/>
      <c r="DY16" s="263"/>
      <c r="DZ16" s="263"/>
      <c r="EA16" s="263"/>
      <c r="EB16" s="263"/>
      <c r="EC16" s="263"/>
      <c r="ED16" s="263"/>
      <c r="EE16" s="263"/>
      <c r="EF16" s="263"/>
      <c r="EG16" s="263"/>
      <c r="EH16" s="263"/>
      <c r="EI16" s="263"/>
      <c r="EJ16" s="263"/>
      <c r="EK16" s="263"/>
      <c r="EL16" s="263"/>
      <c r="EM16" s="263"/>
      <c r="EN16" s="263"/>
      <c r="EO16" s="263"/>
      <c r="EP16" s="263"/>
      <c r="EQ16" s="263"/>
      <c r="ER16" s="263"/>
      <c r="ES16" s="263"/>
      <c r="ET16" s="263"/>
      <c r="EU16" s="263"/>
      <c r="EV16" s="263"/>
      <c r="EW16" s="263"/>
      <c r="EX16" s="263"/>
      <c r="EY16" s="263"/>
      <c r="EZ16" s="263"/>
      <c r="FA16" s="263"/>
      <c r="FB16" s="263"/>
      <c r="FC16" s="263"/>
      <c r="FD16" s="263"/>
      <c r="FE16" s="263"/>
      <c r="FF16" s="263"/>
      <c r="FG16" s="263"/>
      <c r="FH16" s="263"/>
      <c r="FI16" s="263"/>
      <c r="FJ16" s="263"/>
      <c r="FK16" s="263"/>
      <c r="FL16" s="263"/>
      <c r="FM16" s="263"/>
      <c r="FN16" s="263"/>
      <c r="FO16" s="263"/>
      <c r="FP16" s="263"/>
      <c r="FQ16" s="263"/>
      <c r="FR16" s="263"/>
      <c r="FS16" s="263"/>
      <c r="FT16" s="263"/>
      <c r="FU16" s="263"/>
      <c r="FV16" s="263"/>
      <c r="FW16" s="263"/>
      <c r="FX16" s="263"/>
    </row>
    <row r="17" spans="2:180" ht="20.25" customHeight="1" x14ac:dyDescent="0.25">
      <c r="B17" s="382"/>
      <c r="C17" s="383" t="s">
        <v>117</v>
      </c>
      <c r="D17" s="384">
        <f>IF('Charges Data'!Q133="","-",'Charges Data'!Q133)</f>
        <v>29</v>
      </c>
      <c r="E17" s="384">
        <f>IF('Charges Data'!Q134="","-",'Charges Data'!Q134)</f>
        <v>18</v>
      </c>
      <c r="F17" s="397" t="str">
        <f>IF('Charges Data'!Q135="","-",'Charges Data'!Q135)</f>
        <v>-</v>
      </c>
      <c r="G17" s="385">
        <f>IF('Charges Data'!Q136="","-",'Charges Data'!Q136)</f>
        <v>20</v>
      </c>
      <c r="I17" s="263"/>
      <c r="J17" s="263"/>
      <c r="K17" s="263"/>
      <c r="L17" s="263"/>
      <c r="M17" s="263"/>
      <c r="N17" s="263"/>
      <c r="O17" s="263"/>
      <c r="P17" s="263"/>
      <c r="Q17" s="263"/>
      <c r="R17" s="263"/>
      <c r="S17" s="263"/>
      <c r="T17" s="263"/>
      <c r="U17" s="263"/>
      <c r="V17" s="263"/>
      <c r="W17" s="263"/>
      <c r="X17" s="263"/>
      <c r="Y17" s="263"/>
      <c r="Z17" s="263"/>
      <c r="AA17" s="263"/>
      <c r="AB17" s="263"/>
      <c r="AC17" s="263"/>
      <c r="AD17" s="263"/>
      <c r="AE17" s="263"/>
      <c r="AF17" s="263"/>
      <c r="AG17" s="263"/>
      <c r="AH17" s="263"/>
      <c r="AI17" s="263"/>
      <c r="AJ17" s="263"/>
      <c r="AK17" s="263"/>
      <c r="AL17" s="263"/>
      <c r="AM17" s="263"/>
      <c r="AN17" s="263"/>
      <c r="AO17" s="263"/>
      <c r="AP17" s="263"/>
      <c r="AQ17" s="263"/>
      <c r="AR17" s="263"/>
      <c r="AS17" s="263"/>
      <c r="AT17" s="263"/>
      <c r="AU17" s="263"/>
      <c r="AV17" s="263"/>
      <c r="AW17" s="263"/>
      <c r="AX17" s="263"/>
      <c r="AY17" s="263"/>
      <c r="AZ17" s="263"/>
      <c r="BA17" s="263"/>
      <c r="BB17" s="263"/>
      <c r="BC17" s="263"/>
      <c r="BD17" s="263"/>
      <c r="BE17" s="263"/>
      <c r="BF17" s="263"/>
      <c r="BG17" s="263"/>
      <c r="BH17" s="263"/>
      <c r="BI17" s="263"/>
      <c r="BJ17" s="263"/>
      <c r="BK17" s="263"/>
      <c r="BL17" s="263"/>
      <c r="BM17" s="263"/>
      <c r="BN17" s="263"/>
      <c r="BO17" s="263"/>
      <c r="BP17" s="263"/>
      <c r="BQ17" s="263"/>
      <c r="BR17" s="263"/>
      <c r="BS17" s="263"/>
      <c r="BT17" s="263"/>
      <c r="BU17" s="263"/>
      <c r="BV17" s="263"/>
      <c r="BW17" s="263"/>
      <c r="BX17" s="263"/>
      <c r="BY17" s="263"/>
      <c r="BZ17" s="263"/>
      <c r="CA17" s="263"/>
      <c r="CB17" s="263"/>
      <c r="CC17" s="263"/>
      <c r="CD17" s="263"/>
      <c r="CE17" s="263"/>
      <c r="CF17" s="263"/>
      <c r="CG17" s="263"/>
      <c r="CH17" s="263"/>
      <c r="CI17" s="263"/>
      <c r="CJ17" s="263"/>
      <c r="CK17" s="263"/>
      <c r="CL17" s="263"/>
      <c r="CM17" s="263"/>
      <c r="CN17" s="263"/>
      <c r="CO17" s="263"/>
      <c r="CP17" s="263"/>
      <c r="CQ17" s="263"/>
      <c r="CR17" s="263"/>
      <c r="CS17" s="263"/>
      <c r="CT17" s="263"/>
      <c r="CU17" s="263"/>
      <c r="CV17" s="263"/>
      <c r="CW17" s="263"/>
      <c r="CX17" s="263"/>
      <c r="CY17" s="263"/>
      <c r="CZ17" s="263"/>
      <c r="DA17" s="263"/>
      <c r="DB17" s="263"/>
      <c r="DC17" s="263"/>
      <c r="DD17" s="263"/>
      <c r="DE17" s="263"/>
      <c r="DF17" s="263"/>
      <c r="DG17" s="263"/>
      <c r="DH17" s="263"/>
      <c r="DI17" s="263"/>
      <c r="DJ17" s="263"/>
      <c r="DK17" s="263"/>
      <c r="DL17" s="263"/>
      <c r="DM17" s="263"/>
      <c r="DN17" s="263"/>
      <c r="DO17" s="263"/>
      <c r="DP17" s="263"/>
      <c r="DQ17" s="263"/>
      <c r="DR17" s="263"/>
      <c r="DS17" s="263"/>
      <c r="DT17" s="263"/>
      <c r="DU17" s="263"/>
      <c r="DV17" s="263"/>
      <c r="DW17" s="263"/>
      <c r="DX17" s="263"/>
      <c r="DY17" s="263"/>
      <c r="DZ17" s="263"/>
      <c r="EA17" s="263"/>
      <c r="EB17" s="263"/>
      <c r="EC17" s="263"/>
      <c r="ED17" s="263"/>
      <c r="EE17" s="263"/>
      <c r="EF17" s="263"/>
      <c r="EG17" s="263"/>
      <c r="EH17" s="263"/>
      <c r="EI17" s="263"/>
      <c r="EJ17" s="263"/>
      <c r="EK17" s="263"/>
      <c r="EL17" s="263"/>
      <c r="EM17" s="263"/>
      <c r="EN17" s="263"/>
      <c r="EO17" s="263"/>
      <c r="EP17" s="263"/>
      <c r="EQ17" s="263"/>
      <c r="ER17" s="263"/>
      <c r="ES17" s="263"/>
      <c r="ET17" s="263"/>
      <c r="EU17" s="263"/>
      <c r="EV17" s="263"/>
      <c r="EW17" s="263"/>
      <c r="EX17" s="263"/>
      <c r="EY17" s="263"/>
      <c r="EZ17" s="263"/>
      <c r="FA17" s="263"/>
      <c r="FB17" s="263"/>
      <c r="FC17" s="263"/>
      <c r="FD17" s="263"/>
      <c r="FE17" s="263"/>
      <c r="FF17" s="263"/>
      <c r="FG17" s="263"/>
      <c r="FH17" s="263"/>
      <c r="FI17" s="263"/>
      <c r="FJ17" s="263"/>
      <c r="FK17" s="263"/>
      <c r="FL17" s="263"/>
      <c r="FM17" s="263"/>
      <c r="FN17" s="263"/>
      <c r="FO17" s="263"/>
      <c r="FP17" s="263"/>
      <c r="FQ17" s="263"/>
      <c r="FR17" s="263"/>
      <c r="FS17" s="263"/>
      <c r="FT17" s="263"/>
      <c r="FU17" s="263"/>
      <c r="FV17" s="263"/>
      <c r="FW17" s="263"/>
      <c r="FX17" s="263"/>
    </row>
    <row r="18" spans="2:180" ht="20.25" customHeight="1" x14ac:dyDescent="0.25">
      <c r="B18" s="382"/>
      <c r="C18" s="383" t="s">
        <v>119</v>
      </c>
      <c r="D18" s="384">
        <f>IF('Charges Data'!S133="","-",'Charges Data'!S133)</f>
        <v>26.5</v>
      </c>
      <c r="E18" s="384">
        <f>IF('Charges Data'!S134="","-",'Charges Data'!S134)</f>
        <v>19</v>
      </c>
      <c r="F18" s="384">
        <f>IF('Charges Data'!S135="","-",'Charges Data'!S135)</f>
        <v>21</v>
      </c>
      <c r="G18" s="385">
        <f>IF('Charges Data'!S136="","-",'Charges Data'!S136)</f>
        <v>13.3</v>
      </c>
      <c r="I18" s="263"/>
      <c r="J18" s="263"/>
      <c r="K18" s="263"/>
      <c r="L18" s="263"/>
      <c r="M18" s="263"/>
      <c r="N18" s="263"/>
      <c r="O18" s="263"/>
      <c r="P18" s="263"/>
      <c r="Q18" s="263"/>
      <c r="R18" s="263"/>
      <c r="S18" s="263"/>
      <c r="T18" s="263"/>
      <c r="U18" s="263"/>
      <c r="V18" s="263"/>
      <c r="W18" s="263"/>
      <c r="X18" s="263"/>
      <c r="Y18" s="263"/>
      <c r="Z18" s="263"/>
      <c r="AA18" s="263"/>
      <c r="AB18" s="263"/>
      <c r="AC18" s="263"/>
      <c r="AD18" s="263"/>
      <c r="AE18" s="263"/>
      <c r="AF18" s="263"/>
      <c r="AG18" s="263"/>
      <c r="AH18" s="263"/>
      <c r="AI18" s="263"/>
      <c r="AJ18" s="263"/>
      <c r="AK18" s="263"/>
      <c r="AL18" s="263"/>
      <c r="AM18" s="263"/>
      <c r="AN18" s="263"/>
      <c r="AO18" s="263"/>
      <c r="AP18" s="263"/>
      <c r="AQ18" s="263"/>
      <c r="AR18" s="263"/>
      <c r="AS18" s="263"/>
      <c r="AT18" s="263"/>
      <c r="AU18" s="263"/>
      <c r="AV18" s="263"/>
      <c r="AW18" s="263"/>
      <c r="AX18" s="263"/>
      <c r="AY18" s="263"/>
      <c r="AZ18" s="263"/>
      <c r="BA18" s="263"/>
      <c r="BB18" s="263"/>
      <c r="BC18" s="263"/>
      <c r="BD18" s="263"/>
      <c r="BE18" s="263"/>
      <c r="BF18" s="263"/>
      <c r="BG18" s="263"/>
      <c r="BH18" s="263"/>
      <c r="BI18" s="263"/>
      <c r="BJ18" s="263"/>
      <c r="BK18" s="263"/>
      <c r="BL18" s="263"/>
      <c r="BM18" s="263"/>
      <c r="BN18" s="263"/>
      <c r="BO18" s="263"/>
      <c r="BP18" s="263"/>
      <c r="BQ18" s="263"/>
      <c r="BR18" s="263"/>
      <c r="BS18" s="263"/>
      <c r="BT18" s="263"/>
      <c r="BU18" s="263"/>
      <c r="BV18" s="263"/>
      <c r="BW18" s="263"/>
      <c r="BX18" s="263"/>
      <c r="BY18" s="263"/>
      <c r="BZ18" s="263"/>
      <c r="CA18" s="263"/>
      <c r="CB18" s="263"/>
      <c r="CC18" s="263"/>
      <c r="CD18" s="263"/>
      <c r="CE18" s="263"/>
      <c r="CF18" s="263"/>
      <c r="CG18" s="263"/>
      <c r="CH18" s="263"/>
      <c r="CI18" s="263"/>
      <c r="CJ18" s="263"/>
      <c r="CK18" s="263"/>
      <c r="CL18" s="263"/>
      <c r="CM18" s="263"/>
      <c r="CN18" s="263"/>
      <c r="CO18" s="263"/>
      <c r="CP18" s="263"/>
      <c r="CQ18" s="263"/>
      <c r="CR18" s="263"/>
      <c r="CS18" s="263"/>
      <c r="CT18" s="263"/>
      <c r="CU18" s="263"/>
      <c r="CV18" s="263"/>
      <c r="CW18" s="263"/>
      <c r="CX18" s="263"/>
      <c r="CY18" s="263"/>
      <c r="CZ18" s="263"/>
      <c r="DA18" s="263"/>
      <c r="DB18" s="263"/>
      <c r="DC18" s="263"/>
      <c r="DD18" s="263"/>
      <c r="DE18" s="263"/>
      <c r="DF18" s="263"/>
      <c r="DG18" s="263"/>
      <c r="DH18" s="263"/>
      <c r="DI18" s="263"/>
      <c r="DJ18" s="263"/>
      <c r="DK18" s="263"/>
      <c r="DL18" s="263"/>
      <c r="DM18" s="263"/>
      <c r="DN18" s="263"/>
      <c r="DO18" s="263"/>
      <c r="DP18" s="263"/>
      <c r="DQ18" s="263"/>
      <c r="DR18" s="263"/>
      <c r="DS18" s="263"/>
      <c r="DT18" s="263"/>
      <c r="DU18" s="263"/>
      <c r="DV18" s="263"/>
      <c r="DW18" s="263"/>
      <c r="DX18" s="263"/>
      <c r="DY18" s="263"/>
      <c r="DZ18" s="263"/>
      <c r="EA18" s="263"/>
      <c r="EB18" s="263"/>
      <c r="EC18" s="263"/>
      <c r="ED18" s="263"/>
      <c r="EE18" s="263"/>
      <c r="EF18" s="263"/>
      <c r="EG18" s="263"/>
      <c r="EH18" s="263"/>
      <c r="EI18" s="263"/>
      <c r="EJ18" s="263"/>
      <c r="EK18" s="263"/>
      <c r="EL18" s="263"/>
      <c r="EM18" s="263"/>
      <c r="EN18" s="263"/>
      <c r="EO18" s="263"/>
      <c r="EP18" s="263"/>
      <c r="EQ18" s="263"/>
      <c r="ER18" s="263"/>
      <c r="ES18" s="263"/>
      <c r="ET18" s="263"/>
      <c r="EU18" s="263"/>
      <c r="EV18" s="263"/>
      <c r="EW18" s="263"/>
      <c r="EX18" s="263"/>
      <c r="EY18" s="263"/>
      <c r="EZ18" s="263"/>
      <c r="FA18" s="263"/>
      <c r="FB18" s="263"/>
      <c r="FC18" s="263"/>
      <c r="FD18" s="263"/>
      <c r="FE18" s="263"/>
      <c r="FF18" s="263"/>
      <c r="FG18" s="263"/>
      <c r="FH18" s="263"/>
      <c r="FI18" s="263"/>
      <c r="FJ18" s="263"/>
      <c r="FK18" s="263"/>
      <c r="FL18" s="263"/>
      <c r="FM18" s="263"/>
      <c r="FN18" s="263"/>
      <c r="FO18" s="263"/>
      <c r="FP18" s="263"/>
      <c r="FQ18" s="263"/>
      <c r="FR18" s="263"/>
      <c r="FS18" s="263"/>
      <c r="FT18" s="263"/>
      <c r="FU18" s="263"/>
      <c r="FV18" s="263"/>
      <c r="FW18" s="263"/>
      <c r="FX18" s="263"/>
    </row>
    <row r="19" spans="2:180" ht="20.25" customHeight="1" x14ac:dyDescent="0.25">
      <c r="B19" s="382"/>
      <c r="C19" s="383" t="s">
        <v>120</v>
      </c>
      <c r="D19" s="384">
        <f>IF('Charges Data'!T133="","-",'Charges Data'!T133)</f>
        <v>22</v>
      </c>
      <c r="E19" s="384">
        <f>IF('Charges Data'!T134="","-",'Charges Data'!T134)</f>
        <v>15</v>
      </c>
      <c r="F19" s="384">
        <f>IF('Charges Data'!T135="","-",'Charges Data'!T135)</f>
        <v>20</v>
      </c>
      <c r="G19" s="385">
        <f>IF('Charges Data'!T136="","-",'Charges Data'!T136)</f>
        <v>20</v>
      </c>
      <c r="I19" s="263"/>
      <c r="J19" s="263"/>
      <c r="K19" s="263"/>
      <c r="L19" s="263"/>
      <c r="M19" s="263"/>
      <c r="N19" s="263"/>
      <c r="O19" s="263"/>
      <c r="P19" s="263"/>
      <c r="Q19" s="263"/>
      <c r="R19" s="263"/>
      <c r="S19" s="263"/>
      <c r="T19" s="263"/>
      <c r="U19" s="263"/>
      <c r="V19" s="263"/>
      <c r="W19" s="263"/>
      <c r="X19" s="263"/>
      <c r="Y19" s="263"/>
      <c r="Z19" s="263"/>
      <c r="AA19" s="263"/>
      <c r="AB19" s="263"/>
      <c r="AC19" s="263"/>
      <c r="AD19" s="263"/>
      <c r="AE19" s="263"/>
      <c r="AF19" s="263"/>
      <c r="AG19" s="263"/>
      <c r="AH19" s="263"/>
      <c r="AI19" s="263"/>
      <c r="AJ19" s="263"/>
      <c r="AK19" s="263"/>
      <c r="AL19" s="263"/>
      <c r="AM19" s="263"/>
      <c r="AN19" s="263"/>
      <c r="AO19" s="263"/>
      <c r="AP19" s="263"/>
      <c r="AQ19" s="263"/>
      <c r="AR19" s="263"/>
      <c r="AS19" s="263"/>
      <c r="AT19" s="263"/>
      <c r="AU19" s="263"/>
      <c r="AV19" s="263"/>
      <c r="AW19" s="263"/>
      <c r="AX19" s="263"/>
      <c r="AY19" s="263"/>
      <c r="AZ19" s="263"/>
      <c r="BA19" s="263"/>
      <c r="BB19" s="263"/>
      <c r="BC19" s="263"/>
      <c r="BD19" s="263"/>
      <c r="BE19" s="263"/>
      <c r="BF19" s="263"/>
      <c r="BG19" s="263"/>
      <c r="BH19" s="263"/>
      <c r="BI19" s="263"/>
      <c r="BJ19" s="263"/>
      <c r="BK19" s="263"/>
      <c r="BL19" s="263"/>
      <c r="BM19" s="263"/>
      <c r="BN19" s="263"/>
      <c r="BO19" s="263"/>
      <c r="BP19" s="263"/>
      <c r="BQ19" s="263"/>
      <c r="BR19" s="263"/>
      <c r="BS19" s="263"/>
      <c r="BT19" s="263"/>
      <c r="BU19" s="263"/>
      <c r="BV19" s="263"/>
      <c r="BW19" s="263"/>
      <c r="BX19" s="263"/>
      <c r="BY19" s="263"/>
      <c r="BZ19" s="263"/>
      <c r="CA19" s="263"/>
      <c r="CB19" s="263"/>
      <c r="CC19" s="263"/>
      <c r="CD19" s="263"/>
      <c r="CE19" s="263"/>
      <c r="CF19" s="263"/>
      <c r="CG19" s="263"/>
      <c r="CH19" s="263"/>
      <c r="CI19" s="263"/>
      <c r="CJ19" s="263"/>
      <c r="CK19" s="263"/>
      <c r="CL19" s="263"/>
      <c r="CM19" s="263"/>
      <c r="CN19" s="263"/>
      <c r="CO19" s="263"/>
      <c r="CP19" s="263"/>
      <c r="CQ19" s="263"/>
      <c r="CR19" s="263"/>
      <c r="CS19" s="263"/>
      <c r="CT19" s="263"/>
      <c r="CU19" s="263"/>
      <c r="CV19" s="263"/>
      <c r="CW19" s="263"/>
      <c r="CX19" s="263"/>
      <c r="CY19" s="263"/>
      <c r="CZ19" s="263"/>
      <c r="DA19" s="263"/>
      <c r="DB19" s="263"/>
      <c r="DC19" s="263"/>
      <c r="DD19" s="263"/>
      <c r="DE19" s="263"/>
      <c r="DF19" s="263"/>
      <c r="DG19" s="263"/>
      <c r="DH19" s="263"/>
      <c r="DI19" s="263"/>
      <c r="DJ19" s="263"/>
      <c r="DK19" s="263"/>
      <c r="DL19" s="263"/>
      <c r="DM19" s="263"/>
      <c r="DN19" s="263"/>
      <c r="DO19" s="263"/>
      <c r="DP19" s="263"/>
      <c r="DQ19" s="263"/>
      <c r="DR19" s="263"/>
      <c r="DS19" s="263"/>
      <c r="DT19" s="263"/>
      <c r="DU19" s="263"/>
      <c r="DV19" s="263"/>
      <c r="DW19" s="263"/>
      <c r="DX19" s="263"/>
      <c r="DY19" s="263"/>
      <c r="DZ19" s="263"/>
      <c r="EA19" s="263"/>
      <c r="EB19" s="263"/>
      <c r="EC19" s="263"/>
      <c r="ED19" s="263"/>
      <c r="EE19" s="263"/>
      <c r="EF19" s="263"/>
      <c r="EG19" s="263"/>
      <c r="EH19" s="263"/>
      <c r="EI19" s="263"/>
      <c r="EJ19" s="263"/>
      <c r="EK19" s="263"/>
      <c r="EL19" s="263"/>
      <c r="EM19" s="263"/>
      <c r="EN19" s="263"/>
      <c r="EO19" s="263"/>
      <c r="EP19" s="263"/>
      <c r="EQ19" s="263"/>
      <c r="ER19" s="263"/>
      <c r="ES19" s="263"/>
      <c r="ET19" s="263"/>
      <c r="EU19" s="263"/>
      <c r="EV19" s="263"/>
      <c r="EW19" s="263"/>
      <c r="EX19" s="263"/>
      <c r="EY19" s="263"/>
      <c r="EZ19" s="263"/>
      <c r="FA19" s="263"/>
      <c r="FB19" s="263"/>
      <c r="FC19" s="263"/>
      <c r="FD19" s="263"/>
      <c r="FE19" s="263"/>
      <c r="FF19" s="263"/>
      <c r="FG19" s="263"/>
      <c r="FH19" s="263"/>
      <c r="FI19" s="263"/>
      <c r="FJ19" s="263"/>
      <c r="FK19" s="263"/>
      <c r="FL19" s="263"/>
      <c r="FM19" s="263"/>
      <c r="FN19" s="263"/>
      <c r="FO19" s="263"/>
      <c r="FP19" s="263"/>
      <c r="FQ19" s="263"/>
      <c r="FR19" s="263"/>
      <c r="FS19" s="263"/>
      <c r="FT19" s="263"/>
      <c r="FU19" s="263"/>
      <c r="FV19" s="263"/>
      <c r="FW19" s="263"/>
      <c r="FX19" s="263"/>
    </row>
    <row r="20" spans="2:180" ht="20.25" customHeight="1" x14ac:dyDescent="0.25">
      <c r="B20" s="382"/>
      <c r="C20" s="383" t="s">
        <v>123</v>
      </c>
      <c r="D20" s="384">
        <f>IF('Charges Data'!W133="","-",'Charges Data'!W133)</f>
        <v>29</v>
      </c>
      <c r="E20" s="384">
        <f>IF('Charges Data'!W134="","-",'Charges Data'!W134)</f>
        <v>15</v>
      </c>
      <c r="F20" s="384">
        <f>IF('Charges Data'!W135="","-",'Charges Data'!W135)</f>
        <v>25</v>
      </c>
      <c r="G20" s="385">
        <f>IF('Charges Data'!W136="","-",'Charges Data'!W136)</f>
        <v>25</v>
      </c>
      <c r="I20" s="263"/>
      <c r="J20" s="263"/>
      <c r="K20" s="263"/>
      <c r="L20" s="263"/>
      <c r="M20" s="263"/>
      <c r="N20" s="263"/>
      <c r="O20" s="263"/>
      <c r="P20" s="263"/>
      <c r="Q20" s="263"/>
      <c r="R20" s="263"/>
      <c r="S20" s="263"/>
      <c r="T20" s="263"/>
      <c r="U20" s="263"/>
      <c r="V20" s="263"/>
      <c r="W20" s="263"/>
      <c r="X20" s="263"/>
      <c r="Y20" s="263"/>
      <c r="Z20" s="263"/>
      <c r="AA20" s="263"/>
      <c r="AB20" s="263"/>
      <c r="AC20" s="263"/>
      <c r="AD20" s="263"/>
      <c r="AE20" s="263"/>
      <c r="AF20" s="263"/>
      <c r="AG20" s="263"/>
      <c r="AH20" s="263"/>
      <c r="AI20" s="263"/>
      <c r="AJ20" s="263"/>
      <c r="AK20" s="263"/>
      <c r="AL20" s="263"/>
      <c r="AM20" s="263"/>
      <c r="AN20" s="263"/>
      <c r="AO20" s="263"/>
      <c r="AP20" s="263"/>
      <c r="AQ20" s="263"/>
      <c r="AR20" s="263"/>
      <c r="AS20" s="263"/>
      <c r="AT20" s="263"/>
      <c r="AU20" s="263"/>
      <c r="AV20" s="263"/>
      <c r="AW20" s="263"/>
      <c r="AX20" s="263"/>
      <c r="AY20" s="263"/>
      <c r="AZ20" s="263"/>
      <c r="BA20" s="263"/>
      <c r="BB20" s="263"/>
      <c r="BC20" s="263"/>
      <c r="BD20" s="263"/>
      <c r="BE20" s="263"/>
      <c r="BF20" s="263"/>
      <c r="BG20" s="263"/>
      <c r="BH20" s="263"/>
      <c r="BI20" s="263"/>
      <c r="BJ20" s="263"/>
      <c r="BK20" s="263"/>
      <c r="BL20" s="263"/>
      <c r="BM20" s="263"/>
      <c r="BN20" s="263"/>
      <c r="BO20" s="263"/>
      <c r="BP20" s="263"/>
      <c r="BQ20" s="263"/>
      <c r="BR20" s="263"/>
      <c r="BS20" s="263"/>
      <c r="BT20" s="263"/>
      <c r="BU20" s="263"/>
      <c r="BV20" s="263"/>
      <c r="BW20" s="263"/>
      <c r="BX20" s="263"/>
      <c r="BY20" s="263"/>
      <c r="BZ20" s="263"/>
      <c r="CA20" s="263"/>
      <c r="CB20" s="263"/>
      <c r="CC20" s="263"/>
      <c r="CD20" s="263"/>
      <c r="CE20" s="263"/>
      <c r="CF20" s="263"/>
      <c r="CG20" s="263"/>
      <c r="CH20" s="263"/>
      <c r="CI20" s="263"/>
      <c r="CJ20" s="263"/>
      <c r="CK20" s="263"/>
      <c r="CL20" s="263"/>
      <c r="CM20" s="263"/>
      <c r="CN20" s="263"/>
      <c r="CO20" s="263"/>
      <c r="CP20" s="263"/>
      <c r="CQ20" s="263"/>
      <c r="CR20" s="263"/>
      <c r="CS20" s="263"/>
      <c r="CT20" s="263"/>
      <c r="CU20" s="263"/>
      <c r="CV20" s="263"/>
      <c r="CW20" s="263"/>
      <c r="CX20" s="263"/>
      <c r="CY20" s="263"/>
      <c r="CZ20" s="263"/>
      <c r="DA20" s="263"/>
      <c r="DB20" s="263"/>
      <c r="DC20" s="263"/>
      <c r="DD20" s="263"/>
      <c r="DE20" s="263"/>
      <c r="DF20" s="263"/>
      <c r="DG20" s="263"/>
      <c r="DH20" s="263"/>
      <c r="DI20" s="263"/>
      <c r="DJ20" s="263"/>
      <c r="DK20" s="263"/>
      <c r="DL20" s="263"/>
      <c r="DM20" s="263"/>
      <c r="DN20" s="263"/>
      <c r="DO20" s="263"/>
      <c r="DP20" s="263"/>
      <c r="DQ20" s="263"/>
      <c r="DR20" s="263"/>
      <c r="DS20" s="263"/>
      <c r="DT20" s="263"/>
      <c r="DU20" s="263"/>
      <c r="DV20" s="263"/>
      <c r="DW20" s="263"/>
      <c r="DX20" s="263"/>
      <c r="DY20" s="263"/>
      <c r="DZ20" s="263"/>
      <c r="EA20" s="263"/>
      <c r="EB20" s="263"/>
      <c r="EC20" s="263"/>
      <c r="ED20" s="263"/>
      <c r="EE20" s="263"/>
      <c r="EF20" s="263"/>
      <c r="EG20" s="263"/>
      <c r="EH20" s="263"/>
      <c r="EI20" s="263"/>
      <c r="EJ20" s="263"/>
      <c r="EK20" s="263"/>
      <c r="EL20" s="263"/>
      <c r="EM20" s="263"/>
      <c r="EN20" s="263"/>
      <c r="EO20" s="263"/>
      <c r="EP20" s="263"/>
      <c r="EQ20" s="263"/>
      <c r="ER20" s="263"/>
      <c r="ES20" s="263"/>
      <c r="ET20" s="263"/>
      <c r="EU20" s="263"/>
      <c r="EV20" s="263"/>
      <c r="EW20" s="263"/>
      <c r="EX20" s="263"/>
      <c r="EY20" s="263"/>
      <c r="EZ20" s="263"/>
      <c r="FA20" s="263"/>
      <c r="FB20" s="263"/>
      <c r="FC20" s="263"/>
      <c r="FD20" s="263"/>
      <c r="FE20" s="263"/>
      <c r="FF20" s="263"/>
      <c r="FG20" s="263"/>
      <c r="FH20" s="263"/>
      <c r="FI20" s="263"/>
      <c r="FJ20" s="263"/>
      <c r="FK20" s="263"/>
      <c r="FL20" s="263"/>
      <c r="FM20" s="263"/>
      <c r="FN20" s="263"/>
      <c r="FO20" s="263"/>
      <c r="FP20" s="263"/>
      <c r="FQ20" s="263"/>
      <c r="FR20" s="263"/>
      <c r="FS20" s="263"/>
      <c r="FT20" s="263"/>
      <c r="FU20" s="263"/>
      <c r="FV20" s="263"/>
      <c r="FW20" s="263"/>
      <c r="FX20" s="263"/>
    </row>
    <row r="21" spans="2:180" ht="20.25" customHeight="1" x14ac:dyDescent="0.25">
      <c r="B21" s="382"/>
      <c r="C21" s="383" t="s">
        <v>125</v>
      </c>
      <c r="D21" s="384">
        <f>IF('Charges Data'!Y133="","-",'Charges Data'!Y133)</f>
        <v>30</v>
      </c>
      <c r="E21" s="384">
        <f>IF('Charges Data'!Y134="","-",'Charges Data'!Y134)</f>
        <v>21</v>
      </c>
      <c r="F21" s="384">
        <f>IF('Charges Data'!Y135="","-",'Charges Data'!Y135)</f>
        <v>21</v>
      </c>
      <c r="G21" s="385">
        <f>IF('Charges Data'!Y136="","-",'Charges Data'!Y136)</f>
        <v>21</v>
      </c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3"/>
      <c r="CA21" s="263"/>
      <c r="CB21" s="263"/>
      <c r="CC21" s="263"/>
      <c r="CD21" s="263"/>
      <c r="CE21" s="263"/>
      <c r="CF21" s="263"/>
      <c r="CG21" s="263"/>
      <c r="CH21" s="263"/>
      <c r="CI21" s="263"/>
      <c r="CJ21" s="263"/>
      <c r="CK21" s="263"/>
      <c r="CL21" s="263"/>
      <c r="CM21" s="263"/>
      <c r="CN21" s="263"/>
      <c r="CO21" s="263"/>
      <c r="CP21" s="263"/>
      <c r="CQ21" s="263"/>
      <c r="CR21" s="263"/>
      <c r="CS21" s="263"/>
      <c r="CT21" s="263"/>
      <c r="CU21" s="263"/>
      <c r="CV21" s="263"/>
      <c r="CW21" s="263"/>
      <c r="CX21" s="263"/>
      <c r="CY21" s="263"/>
      <c r="CZ21" s="263"/>
      <c r="DA21" s="263"/>
      <c r="DB21" s="263"/>
      <c r="DC21" s="263"/>
      <c r="DD21" s="263"/>
      <c r="DE21" s="263"/>
      <c r="DF21" s="263"/>
      <c r="DG21" s="263"/>
      <c r="DH21" s="263"/>
      <c r="DI21" s="263"/>
      <c r="DJ21" s="263"/>
      <c r="DK21" s="263"/>
      <c r="DL21" s="263"/>
      <c r="DM21" s="263"/>
      <c r="DN21" s="263"/>
      <c r="DO21" s="263"/>
      <c r="DP21" s="263"/>
      <c r="DQ21" s="263"/>
      <c r="DR21" s="263"/>
      <c r="DS21" s="263"/>
      <c r="DT21" s="263"/>
      <c r="DU21" s="263"/>
      <c r="DV21" s="263"/>
      <c r="DW21" s="263"/>
      <c r="DX21" s="263"/>
      <c r="DY21" s="263"/>
      <c r="DZ21" s="263"/>
      <c r="EA21" s="263"/>
      <c r="EB21" s="263"/>
      <c r="EC21" s="263"/>
      <c r="ED21" s="263"/>
      <c r="EE21" s="263"/>
      <c r="EF21" s="263"/>
      <c r="EG21" s="263"/>
      <c r="EH21" s="263"/>
      <c r="EI21" s="263"/>
      <c r="EJ21" s="263"/>
      <c r="EK21" s="263"/>
      <c r="EL21" s="263"/>
      <c r="EM21" s="263"/>
      <c r="EN21" s="263"/>
      <c r="EO21" s="263"/>
      <c r="EP21" s="263"/>
      <c r="EQ21" s="263"/>
      <c r="ER21" s="263"/>
      <c r="ES21" s="263"/>
      <c r="ET21" s="263"/>
      <c r="EU21" s="263"/>
      <c r="EV21" s="263"/>
      <c r="EW21" s="263"/>
      <c r="EX21" s="263"/>
      <c r="EY21" s="263"/>
      <c r="EZ21" s="263"/>
      <c r="FA21" s="263"/>
      <c r="FB21" s="263"/>
      <c r="FC21" s="263"/>
      <c r="FD21" s="263"/>
      <c r="FE21" s="263"/>
      <c r="FF21" s="263"/>
      <c r="FG21" s="263"/>
      <c r="FH21" s="263"/>
      <c r="FI21" s="263"/>
      <c r="FJ21" s="263"/>
      <c r="FK21" s="263"/>
      <c r="FL21" s="263"/>
      <c r="FM21" s="263"/>
      <c r="FN21" s="263"/>
      <c r="FO21" s="263"/>
      <c r="FP21" s="263"/>
      <c r="FQ21" s="263"/>
      <c r="FR21" s="263"/>
      <c r="FS21" s="263"/>
      <c r="FT21" s="263"/>
      <c r="FU21" s="263"/>
      <c r="FV21" s="263"/>
      <c r="FW21" s="263"/>
      <c r="FX21" s="263"/>
    </row>
    <row r="22" spans="2:180" ht="20.25" customHeight="1" x14ac:dyDescent="0.25">
      <c r="B22" s="382"/>
      <c r="C22" s="383" t="s">
        <v>130</v>
      </c>
      <c r="D22" s="384">
        <f>IF('Charges Data'!AD133="","-",'Charges Data'!AD133)</f>
        <v>32</v>
      </c>
      <c r="E22" s="384">
        <f>IF('Charges Data'!AD134="","-",'Charges Data'!AD134)</f>
        <v>20.3</v>
      </c>
      <c r="F22" s="384">
        <f>IF('Charges Data'!AD135="","-",'Charges Data'!AD135)</f>
        <v>20.3</v>
      </c>
      <c r="G22" s="385">
        <f>IF('Charges Data'!AD136="","-",'Charges Data'!AD136)</f>
        <v>20.3</v>
      </c>
      <c r="I22" s="263"/>
      <c r="J22" s="263"/>
      <c r="K22" s="263"/>
      <c r="L22" s="263"/>
      <c r="M22" s="263"/>
      <c r="N22" s="263"/>
      <c r="O22" s="263"/>
      <c r="P22" s="263"/>
      <c r="Q22" s="263"/>
      <c r="R22" s="263"/>
      <c r="S22" s="263"/>
      <c r="T22" s="263"/>
      <c r="U22" s="263"/>
      <c r="V22" s="263"/>
      <c r="W22" s="263"/>
      <c r="X22" s="263"/>
      <c r="Y22" s="263"/>
      <c r="Z22" s="263"/>
      <c r="AA22" s="263"/>
      <c r="AB22" s="263"/>
      <c r="AC22" s="263"/>
      <c r="AD22" s="263"/>
      <c r="AE22" s="263"/>
      <c r="AF22" s="263"/>
      <c r="AG22" s="263"/>
      <c r="AH22" s="263"/>
      <c r="AI22" s="263"/>
      <c r="AJ22" s="263"/>
      <c r="AK22" s="263"/>
      <c r="AL22" s="263"/>
      <c r="AM22" s="263"/>
      <c r="AN22" s="263"/>
      <c r="AO22" s="263"/>
      <c r="AP22" s="263"/>
      <c r="AQ22" s="263"/>
      <c r="AR22" s="263"/>
      <c r="AS22" s="263"/>
      <c r="AT22" s="263"/>
      <c r="AU22" s="263"/>
      <c r="AV22" s="263"/>
      <c r="AW22" s="263"/>
      <c r="AX22" s="263"/>
      <c r="AY22" s="263"/>
      <c r="AZ22" s="263"/>
      <c r="BA22" s="263"/>
      <c r="BB22" s="263"/>
      <c r="BC22" s="263"/>
      <c r="BD22" s="263"/>
      <c r="BE22" s="263"/>
      <c r="BF22" s="263"/>
      <c r="BG22" s="263"/>
      <c r="BH22" s="263"/>
      <c r="BI22" s="263"/>
      <c r="BJ22" s="263"/>
      <c r="BK22" s="263"/>
      <c r="BL22" s="263"/>
      <c r="BM22" s="263"/>
      <c r="BN22" s="263"/>
      <c r="BO22" s="263"/>
      <c r="BP22" s="263"/>
      <c r="BQ22" s="263"/>
      <c r="BR22" s="263"/>
      <c r="BS22" s="263"/>
      <c r="BT22" s="263"/>
      <c r="BU22" s="263"/>
      <c r="BV22" s="263"/>
      <c r="BW22" s="263"/>
      <c r="BX22" s="263"/>
      <c r="BY22" s="263"/>
      <c r="BZ22" s="263"/>
      <c r="CA22" s="263"/>
      <c r="CB22" s="263"/>
      <c r="CC22" s="263"/>
      <c r="CD22" s="263"/>
      <c r="CE22" s="263"/>
      <c r="CF22" s="263"/>
      <c r="CG22" s="263"/>
      <c r="CH22" s="263"/>
      <c r="CI22" s="263"/>
      <c r="CJ22" s="263"/>
      <c r="CK22" s="263"/>
      <c r="CL22" s="263"/>
      <c r="CM22" s="263"/>
      <c r="CN22" s="263"/>
      <c r="CO22" s="263"/>
      <c r="CP22" s="263"/>
      <c r="CQ22" s="263"/>
      <c r="CR22" s="263"/>
      <c r="CS22" s="263"/>
      <c r="CT22" s="263"/>
      <c r="CU22" s="263"/>
      <c r="CV22" s="263"/>
      <c r="CW22" s="263"/>
      <c r="CX22" s="263"/>
      <c r="CY22" s="263"/>
      <c r="CZ22" s="263"/>
      <c r="DA22" s="263"/>
      <c r="DB22" s="263"/>
      <c r="DC22" s="263"/>
      <c r="DD22" s="263"/>
      <c r="DE22" s="263"/>
      <c r="DF22" s="263"/>
      <c r="DG22" s="263"/>
      <c r="DH22" s="263"/>
      <c r="DI22" s="263"/>
      <c r="DJ22" s="263"/>
      <c r="DK22" s="263"/>
      <c r="DL22" s="263"/>
      <c r="DM22" s="263"/>
      <c r="DN22" s="263"/>
      <c r="DO22" s="263"/>
      <c r="DP22" s="263"/>
      <c r="DQ22" s="263"/>
      <c r="DR22" s="263"/>
      <c r="DS22" s="263"/>
      <c r="DT22" s="263"/>
      <c r="DU22" s="263"/>
      <c r="DV22" s="263"/>
      <c r="DW22" s="263"/>
      <c r="DX22" s="263"/>
      <c r="DY22" s="263"/>
      <c r="DZ22" s="263"/>
      <c r="EA22" s="263"/>
      <c r="EB22" s="263"/>
      <c r="EC22" s="263"/>
      <c r="ED22" s="263"/>
      <c r="EE22" s="263"/>
      <c r="EF22" s="263"/>
      <c r="EG22" s="263"/>
      <c r="EH22" s="263"/>
      <c r="EI22" s="263"/>
      <c r="EJ22" s="263"/>
      <c r="EK22" s="263"/>
      <c r="EL22" s="263"/>
      <c r="EM22" s="263"/>
      <c r="EN22" s="263"/>
      <c r="EO22" s="263"/>
      <c r="EP22" s="263"/>
      <c r="EQ22" s="263"/>
      <c r="ER22" s="263"/>
      <c r="ES22" s="263"/>
      <c r="ET22" s="263"/>
      <c r="EU22" s="263"/>
      <c r="EV22" s="263"/>
      <c r="EW22" s="263"/>
      <c r="EX22" s="263"/>
      <c r="EY22" s="263"/>
      <c r="EZ22" s="263"/>
      <c r="FA22" s="263"/>
      <c r="FB22" s="263"/>
      <c r="FC22" s="263"/>
      <c r="FD22" s="263"/>
      <c r="FE22" s="263"/>
      <c r="FF22" s="263"/>
      <c r="FG22" s="263"/>
      <c r="FH22" s="263"/>
      <c r="FI22" s="263"/>
      <c r="FJ22" s="263"/>
      <c r="FK22" s="263"/>
      <c r="FL22" s="263"/>
      <c r="FM22" s="263"/>
      <c r="FN22" s="263"/>
      <c r="FO22" s="263"/>
      <c r="FP22" s="263"/>
      <c r="FQ22" s="263"/>
      <c r="FR22" s="263"/>
      <c r="FS22" s="263"/>
      <c r="FT22" s="263"/>
      <c r="FU22" s="263"/>
      <c r="FV22" s="263"/>
      <c r="FW22" s="263"/>
      <c r="FX22" s="263"/>
    </row>
    <row r="23" spans="2:180" ht="20.25" customHeight="1" x14ac:dyDescent="0.25">
      <c r="B23" s="382"/>
      <c r="C23" s="383" t="s">
        <v>131</v>
      </c>
      <c r="D23" s="384">
        <f>IF('Charges Data'!AE133="","-",'Charges Data'!AE133)</f>
        <v>34.99</v>
      </c>
      <c r="E23" s="384">
        <f>IF('Charges Data'!AE134="","-",'Charges Data'!AE134)</f>
        <v>17</v>
      </c>
      <c r="F23" s="397" t="str">
        <f>IF('Charges Data'!AE135="","-",'Charges Data'!AE135)</f>
        <v>-</v>
      </c>
      <c r="G23" s="385">
        <f>IF('Charges Data'!AE136="","-",'Charges Data'!AE136)</f>
        <v>24</v>
      </c>
      <c r="I23" s="263"/>
      <c r="J23" s="263"/>
      <c r="K23" s="263"/>
      <c r="L23" s="263"/>
      <c r="M23" s="263"/>
      <c r="N23" s="263"/>
      <c r="O23" s="263"/>
      <c r="P23" s="263"/>
      <c r="Q23" s="263"/>
      <c r="R23" s="263"/>
      <c r="S23" s="263"/>
      <c r="T23" s="263"/>
      <c r="U23" s="263"/>
      <c r="V23" s="263"/>
      <c r="W23" s="263"/>
      <c r="X23" s="263"/>
      <c r="Y23" s="263"/>
      <c r="Z23" s="263"/>
      <c r="AA23" s="263"/>
      <c r="AB23" s="263"/>
      <c r="AC23" s="263"/>
      <c r="AD23" s="263"/>
      <c r="AE23" s="263"/>
      <c r="AF23" s="263"/>
      <c r="AG23" s="263"/>
      <c r="AH23" s="263"/>
      <c r="AI23" s="263"/>
      <c r="AJ23" s="263"/>
      <c r="AK23" s="263"/>
      <c r="AL23" s="263"/>
      <c r="AM23" s="263"/>
      <c r="AN23" s="263"/>
      <c r="AO23" s="263"/>
      <c r="AP23" s="263"/>
      <c r="AQ23" s="263"/>
      <c r="AR23" s="263"/>
      <c r="AS23" s="263"/>
      <c r="AT23" s="263"/>
      <c r="AU23" s="263"/>
      <c r="AV23" s="263"/>
      <c r="AW23" s="263"/>
      <c r="AX23" s="263"/>
      <c r="AY23" s="263"/>
      <c r="AZ23" s="263"/>
      <c r="BA23" s="263"/>
      <c r="BB23" s="263"/>
      <c r="BC23" s="263"/>
      <c r="BD23" s="263"/>
      <c r="BE23" s="263"/>
      <c r="BF23" s="263"/>
      <c r="BG23" s="263"/>
      <c r="BH23" s="263"/>
      <c r="BI23" s="263"/>
      <c r="BJ23" s="263"/>
      <c r="BK23" s="263"/>
      <c r="BL23" s="263"/>
      <c r="BM23" s="263"/>
      <c r="BN23" s="263"/>
      <c r="BO23" s="263"/>
      <c r="BP23" s="263"/>
      <c r="BQ23" s="263"/>
      <c r="BR23" s="263"/>
      <c r="BS23" s="263"/>
      <c r="BT23" s="263"/>
      <c r="BU23" s="263"/>
      <c r="BV23" s="263"/>
      <c r="BW23" s="263"/>
      <c r="BX23" s="263"/>
      <c r="BY23" s="263"/>
      <c r="BZ23" s="263"/>
      <c r="CA23" s="263"/>
      <c r="CB23" s="263"/>
      <c r="CC23" s="263"/>
      <c r="CD23" s="263"/>
      <c r="CE23" s="263"/>
      <c r="CF23" s="263"/>
      <c r="CG23" s="263"/>
      <c r="CH23" s="263"/>
      <c r="CI23" s="263"/>
      <c r="CJ23" s="263"/>
      <c r="CK23" s="263"/>
      <c r="CL23" s="263"/>
      <c r="CM23" s="263"/>
      <c r="CN23" s="263"/>
      <c r="CO23" s="263"/>
      <c r="CP23" s="263"/>
      <c r="CQ23" s="263"/>
      <c r="CR23" s="263"/>
      <c r="CS23" s="263"/>
      <c r="CT23" s="263"/>
      <c r="CU23" s="263"/>
      <c r="CV23" s="263"/>
      <c r="CW23" s="263"/>
      <c r="CX23" s="263"/>
      <c r="CY23" s="263"/>
      <c r="CZ23" s="263"/>
      <c r="DA23" s="263"/>
      <c r="DB23" s="263"/>
      <c r="DC23" s="263"/>
      <c r="DD23" s="263"/>
      <c r="DE23" s="263"/>
      <c r="DF23" s="263"/>
      <c r="DG23" s="263"/>
      <c r="DH23" s="263"/>
      <c r="DI23" s="263"/>
      <c r="DJ23" s="263"/>
      <c r="DK23" s="263"/>
      <c r="DL23" s="263"/>
      <c r="DM23" s="263"/>
      <c r="DN23" s="263"/>
      <c r="DO23" s="263"/>
      <c r="DP23" s="263"/>
      <c r="DQ23" s="263"/>
      <c r="DR23" s="263"/>
      <c r="DS23" s="263"/>
      <c r="DT23" s="263"/>
      <c r="DU23" s="263"/>
      <c r="DV23" s="263"/>
      <c r="DW23" s="263"/>
      <c r="DX23" s="263"/>
      <c r="DY23" s="263"/>
      <c r="DZ23" s="263"/>
      <c r="EA23" s="263"/>
      <c r="EB23" s="263"/>
      <c r="EC23" s="263"/>
      <c r="ED23" s="263"/>
      <c r="EE23" s="263"/>
      <c r="EF23" s="263"/>
      <c r="EG23" s="263"/>
      <c r="EH23" s="263"/>
      <c r="EI23" s="263"/>
      <c r="EJ23" s="263"/>
      <c r="EK23" s="263"/>
      <c r="EL23" s="263"/>
      <c r="EM23" s="263"/>
      <c r="EN23" s="263"/>
      <c r="EO23" s="263"/>
      <c r="EP23" s="263"/>
      <c r="EQ23" s="263"/>
      <c r="ER23" s="263"/>
      <c r="ES23" s="263"/>
      <c r="ET23" s="263"/>
      <c r="EU23" s="263"/>
      <c r="EV23" s="263"/>
      <c r="EW23" s="263"/>
      <c r="EX23" s="263"/>
      <c r="EY23" s="263"/>
      <c r="EZ23" s="263"/>
      <c r="FA23" s="263"/>
      <c r="FB23" s="263"/>
      <c r="FC23" s="263"/>
      <c r="FD23" s="263"/>
      <c r="FE23" s="263"/>
      <c r="FF23" s="263"/>
      <c r="FG23" s="263"/>
      <c r="FH23" s="263"/>
      <c r="FI23" s="263"/>
      <c r="FJ23" s="263"/>
      <c r="FK23" s="263"/>
      <c r="FL23" s="263"/>
      <c r="FM23" s="263"/>
      <c r="FN23" s="263"/>
      <c r="FO23" s="263"/>
      <c r="FP23" s="263"/>
      <c r="FQ23" s="263"/>
      <c r="FR23" s="263"/>
      <c r="FS23" s="263"/>
      <c r="FT23" s="263"/>
      <c r="FU23" s="263"/>
      <c r="FV23" s="263"/>
      <c r="FW23" s="263"/>
      <c r="FX23" s="263"/>
    </row>
    <row r="24" spans="2:180" ht="20.25" customHeight="1" x14ac:dyDescent="0.25">
      <c r="B24" s="382"/>
      <c r="C24" s="383" t="s">
        <v>132</v>
      </c>
      <c r="D24" s="384">
        <f>IF('Charges Data'!AF133="","-",'Charges Data'!AF133)</f>
        <v>27.5</v>
      </c>
      <c r="E24" s="397" t="str">
        <f>IF('Charges Data'!AF134="","-",'Charges Data'!AF134)</f>
        <v>-</v>
      </c>
      <c r="F24" s="384">
        <f>IF('Charges Data'!AF135="","-",'Charges Data'!AF135)</f>
        <v>27.5</v>
      </c>
      <c r="G24" s="385">
        <f>IF('Charges Data'!AF136="","-",'Charges Data'!AF136)</f>
        <v>27.5</v>
      </c>
      <c r="I24" s="263"/>
      <c r="J24" s="263"/>
      <c r="K24" s="263"/>
      <c r="L24" s="263"/>
      <c r="M24" s="263"/>
      <c r="N24" s="263"/>
      <c r="O24" s="263"/>
      <c r="P24" s="263"/>
      <c r="Q24" s="263"/>
      <c r="R24" s="263"/>
      <c r="S24" s="263"/>
      <c r="T24" s="263"/>
      <c r="U24" s="263"/>
      <c r="V24" s="263"/>
      <c r="W24" s="263"/>
      <c r="X24" s="263"/>
      <c r="Y24" s="263"/>
      <c r="Z24" s="263"/>
      <c r="AA24" s="263"/>
      <c r="AB24" s="263"/>
      <c r="AC24" s="263"/>
      <c r="AD24" s="263"/>
      <c r="AE24" s="263"/>
      <c r="AF24" s="263"/>
      <c r="AG24" s="263"/>
      <c r="AH24" s="263"/>
      <c r="AI24" s="263"/>
      <c r="AJ24" s="263"/>
      <c r="AK24" s="263"/>
      <c r="AL24" s="263"/>
      <c r="AM24" s="263"/>
      <c r="AN24" s="263"/>
      <c r="AO24" s="263"/>
      <c r="AP24" s="263"/>
      <c r="AQ24" s="263"/>
      <c r="AR24" s="263"/>
      <c r="AS24" s="263"/>
      <c r="AT24" s="263"/>
      <c r="AU24" s="263"/>
      <c r="AV24" s="263"/>
      <c r="AW24" s="263"/>
      <c r="AX24" s="263"/>
      <c r="AY24" s="263"/>
      <c r="AZ24" s="263"/>
      <c r="BA24" s="263"/>
      <c r="BB24" s="263"/>
      <c r="BC24" s="263"/>
      <c r="BD24" s="263"/>
      <c r="BE24" s="263"/>
      <c r="BF24" s="263"/>
      <c r="BG24" s="263"/>
      <c r="BH24" s="263"/>
      <c r="BI24" s="263"/>
      <c r="BJ24" s="263"/>
      <c r="BK24" s="263"/>
      <c r="BL24" s="263"/>
      <c r="BM24" s="263"/>
      <c r="BN24" s="263"/>
      <c r="BO24" s="263"/>
      <c r="BP24" s="263"/>
      <c r="BQ24" s="263"/>
      <c r="BR24" s="263"/>
      <c r="BS24" s="263"/>
      <c r="BT24" s="263"/>
      <c r="BU24" s="263"/>
      <c r="BV24" s="263"/>
      <c r="BW24" s="263"/>
      <c r="BX24" s="263"/>
      <c r="BY24" s="263"/>
      <c r="BZ24" s="263"/>
      <c r="CA24" s="263"/>
      <c r="CB24" s="263"/>
      <c r="CC24" s="263"/>
      <c r="CD24" s="263"/>
      <c r="CE24" s="263"/>
      <c r="CF24" s="263"/>
      <c r="CG24" s="263"/>
      <c r="CH24" s="263"/>
      <c r="CI24" s="263"/>
      <c r="CJ24" s="263"/>
      <c r="CK24" s="263"/>
      <c r="CL24" s="263"/>
      <c r="CM24" s="263"/>
      <c r="CN24" s="263"/>
      <c r="CO24" s="263"/>
      <c r="CP24" s="263"/>
      <c r="CQ24" s="263"/>
      <c r="CR24" s="263"/>
      <c r="CS24" s="263"/>
      <c r="CT24" s="263"/>
      <c r="CU24" s="263"/>
      <c r="CV24" s="263"/>
      <c r="CW24" s="263"/>
      <c r="CX24" s="263"/>
      <c r="CY24" s="263"/>
      <c r="CZ24" s="263"/>
      <c r="DA24" s="263"/>
      <c r="DB24" s="263"/>
      <c r="DC24" s="263"/>
      <c r="DD24" s="263"/>
      <c r="DE24" s="263"/>
      <c r="DF24" s="263"/>
      <c r="DG24" s="263"/>
      <c r="DH24" s="263"/>
      <c r="DI24" s="263"/>
      <c r="DJ24" s="263"/>
      <c r="DK24" s="263"/>
      <c r="DL24" s="263"/>
      <c r="DM24" s="263"/>
      <c r="DN24" s="263"/>
      <c r="DO24" s="263"/>
      <c r="DP24" s="263"/>
      <c r="DQ24" s="263"/>
      <c r="DR24" s="263"/>
      <c r="DS24" s="263"/>
      <c r="DT24" s="263"/>
      <c r="DU24" s="263"/>
      <c r="DV24" s="263"/>
      <c r="DW24" s="263"/>
      <c r="DX24" s="263"/>
      <c r="DY24" s="263"/>
      <c r="DZ24" s="263"/>
      <c r="EA24" s="263"/>
      <c r="EB24" s="263"/>
      <c r="EC24" s="263"/>
      <c r="ED24" s="263"/>
      <c r="EE24" s="263"/>
      <c r="EF24" s="263"/>
      <c r="EG24" s="263"/>
      <c r="EH24" s="263"/>
      <c r="EI24" s="263"/>
      <c r="EJ24" s="263"/>
      <c r="EK24" s="263"/>
      <c r="EL24" s="263"/>
      <c r="EM24" s="263"/>
      <c r="EN24" s="263"/>
      <c r="EO24" s="263"/>
      <c r="EP24" s="263"/>
      <c r="EQ24" s="263"/>
      <c r="ER24" s="263"/>
      <c r="ES24" s="263"/>
      <c r="ET24" s="263"/>
      <c r="EU24" s="263"/>
      <c r="EV24" s="263"/>
      <c r="EW24" s="263"/>
      <c r="EX24" s="263"/>
      <c r="EY24" s="263"/>
      <c r="EZ24" s="263"/>
      <c r="FA24" s="263"/>
      <c r="FB24" s="263"/>
      <c r="FC24" s="263"/>
      <c r="FD24" s="263"/>
      <c r="FE24" s="263"/>
      <c r="FF24" s="263"/>
      <c r="FG24" s="263"/>
      <c r="FH24" s="263"/>
      <c r="FI24" s="263"/>
      <c r="FJ24" s="263"/>
      <c r="FK24" s="263"/>
      <c r="FL24" s="263"/>
      <c r="FM24" s="263"/>
      <c r="FN24" s="263"/>
      <c r="FO24" s="263"/>
      <c r="FP24" s="263"/>
      <c r="FQ24" s="263"/>
      <c r="FR24" s="263"/>
      <c r="FS24" s="263"/>
      <c r="FT24" s="263"/>
      <c r="FU24" s="263"/>
      <c r="FV24" s="263"/>
      <c r="FW24" s="263"/>
      <c r="FX24" s="263"/>
    </row>
    <row r="25" spans="2:180" ht="20.25" customHeight="1" x14ac:dyDescent="0.25">
      <c r="B25" s="382"/>
      <c r="C25" s="383" t="s">
        <v>133</v>
      </c>
      <c r="D25" s="384">
        <f>IF('Charges Data'!AG133="","-",'Charges Data'!AG133)</f>
        <v>39</v>
      </c>
      <c r="E25" s="384">
        <f>IF('Charges Data'!AG134="","-",'Charges Data'!AG134)</f>
        <v>18.600000000000001</v>
      </c>
      <c r="F25" s="384">
        <f>IF('Charges Data'!AG135="","-",'Charges Data'!AG135)</f>
        <v>33.15</v>
      </c>
      <c r="G25" s="385">
        <f>IF('Charges Data'!AG136="","-",'Charges Data'!AG136)</f>
        <v>22.05</v>
      </c>
      <c r="I25" s="263"/>
      <c r="J25" s="263"/>
      <c r="K25" s="263"/>
      <c r="L25" s="263"/>
      <c r="M25" s="263"/>
      <c r="N25" s="263"/>
      <c r="O25" s="263"/>
      <c r="P25" s="263"/>
      <c r="Q25" s="263"/>
      <c r="R25" s="263"/>
      <c r="S25" s="263"/>
      <c r="T25" s="263"/>
      <c r="U25" s="263"/>
      <c r="V25" s="263"/>
      <c r="W25" s="263"/>
      <c r="X25" s="263"/>
      <c r="Y25" s="263"/>
      <c r="Z25" s="263"/>
      <c r="AA25" s="263"/>
      <c r="AB25" s="263"/>
      <c r="AC25" s="263"/>
      <c r="AD25" s="263"/>
      <c r="AE25" s="263"/>
      <c r="AF25" s="263"/>
      <c r="AG25" s="263"/>
      <c r="AH25" s="263"/>
      <c r="AI25" s="263"/>
      <c r="AJ25" s="263"/>
      <c r="AK25" s="263"/>
      <c r="AL25" s="263"/>
      <c r="AM25" s="263"/>
      <c r="AN25" s="263"/>
      <c r="AO25" s="263"/>
      <c r="AP25" s="263"/>
      <c r="AQ25" s="263"/>
      <c r="AR25" s="263"/>
      <c r="AS25" s="263"/>
      <c r="AT25" s="263"/>
      <c r="AU25" s="263"/>
      <c r="AV25" s="263"/>
      <c r="AW25" s="263"/>
      <c r="AX25" s="263"/>
      <c r="AY25" s="263"/>
      <c r="AZ25" s="263"/>
      <c r="BA25" s="263"/>
      <c r="BB25" s="263"/>
      <c r="BC25" s="263"/>
      <c r="BD25" s="263"/>
      <c r="BE25" s="263"/>
      <c r="BF25" s="263"/>
      <c r="BG25" s="263"/>
      <c r="BH25" s="263"/>
      <c r="BI25" s="263"/>
      <c r="BJ25" s="263"/>
      <c r="BK25" s="263"/>
      <c r="BL25" s="263"/>
      <c r="BM25" s="263"/>
      <c r="BN25" s="263"/>
      <c r="BO25" s="263"/>
      <c r="BP25" s="263"/>
      <c r="BQ25" s="263"/>
      <c r="BR25" s="263"/>
      <c r="BS25" s="263"/>
      <c r="BT25" s="263"/>
      <c r="BU25" s="263"/>
      <c r="BV25" s="263"/>
      <c r="BW25" s="263"/>
      <c r="BX25" s="263"/>
      <c r="BY25" s="263"/>
      <c r="BZ25" s="263"/>
      <c r="CA25" s="263"/>
      <c r="CB25" s="263"/>
      <c r="CC25" s="263"/>
      <c r="CD25" s="263"/>
      <c r="CE25" s="263"/>
      <c r="CF25" s="263"/>
      <c r="CG25" s="263"/>
      <c r="CH25" s="263"/>
      <c r="CI25" s="263"/>
      <c r="CJ25" s="263"/>
      <c r="CK25" s="263"/>
      <c r="CL25" s="263"/>
      <c r="CM25" s="263"/>
      <c r="CN25" s="263"/>
      <c r="CO25" s="263"/>
      <c r="CP25" s="263"/>
      <c r="CQ25" s="263"/>
      <c r="CR25" s="263"/>
      <c r="CS25" s="263"/>
      <c r="CT25" s="263"/>
      <c r="CU25" s="263"/>
      <c r="CV25" s="263"/>
      <c r="CW25" s="263"/>
      <c r="CX25" s="263"/>
      <c r="CY25" s="263"/>
      <c r="CZ25" s="263"/>
      <c r="DA25" s="263"/>
      <c r="DB25" s="263"/>
      <c r="DC25" s="263"/>
      <c r="DD25" s="263"/>
      <c r="DE25" s="263"/>
      <c r="DF25" s="263"/>
      <c r="DG25" s="263"/>
      <c r="DH25" s="263"/>
      <c r="DI25" s="263"/>
      <c r="DJ25" s="263"/>
      <c r="DK25" s="263"/>
      <c r="DL25" s="263"/>
      <c r="DM25" s="263"/>
      <c r="DN25" s="263"/>
      <c r="DO25" s="263"/>
      <c r="DP25" s="263"/>
      <c r="DQ25" s="263"/>
      <c r="DR25" s="263"/>
      <c r="DS25" s="263"/>
      <c r="DT25" s="263"/>
      <c r="DU25" s="263"/>
      <c r="DV25" s="263"/>
      <c r="DW25" s="263"/>
      <c r="DX25" s="263"/>
      <c r="DY25" s="263"/>
      <c r="DZ25" s="263"/>
      <c r="EA25" s="263"/>
      <c r="EB25" s="263"/>
      <c r="EC25" s="263"/>
      <c r="ED25" s="263"/>
      <c r="EE25" s="263"/>
      <c r="EF25" s="263"/>
      <c r="EG25" s="263"/>
      <c r="EH25" s="263"/>
      <c r="EI25" s="263"/>
      <c r="EJ25" s="263"/>
      <c r="EK25" s="263"/>
      <c r="EL25" s="263"/>
      <c r="EM25" s="263"/>
      <c r="EN25" s="263"/>
      <c r="EO25" s="263"/>
      <c r="EP25" s="263"/>
      <c r="EQ25" s="263"/>
      <c r="ER25" s="263"/>
      <c r="ES25" s="263"/>
      <c r="ET25" s="263"/>
      <c r="EU25" s="263"/>
      <c r="EV25" s="263"/>
      <c r="EW25" s="263"/>
      <c r="EX25" s="263"/>
      <c r="EY25" s="263"/>
      <c r="EZ25" s="263"/>
      <c r="FA25" s="263"/>
      <c r="FB25" s="263"/>
      <c r="FC25" s="263"/>
      <c r="FD25" s="263"/>
      <c r="FE25" s="263"/>
      <c r="FF25" s="263"/>
      <c r="FG25" s="263"/>
      <c r="FH25" s="263"/>
      <c r="FI25" s="263"/>
      <c r="FJ25" s="263"/>
      <c r="FK25" s="263"/>
      <c r="FL25" s="263"/>
      <c r="FM25" s="263"/>
      <c r="FN25" s="263"/>
      <c r="FO25" s="263"/>
      <c r="FP25" s="263"/>
      <c r="FQ25" s="263"/>
      <c r="FR25" s="263"/>
      <c r="FS25" s="263"/>
      <c r="FT25" s="263"/>
      <c r="FU25" s="263"/>
      <c r="FV25" s="263"/>
      <c r="FW25" s="263"/>
      <c r="FX25" s="263"/>
    </row>
    <row r="26" spans="2:180" ht="20.25" customHeight="1" x14ac:dyDescent="0.25">
      <c r="B26" s="382"/>
      <c r="C26" s="383" t="s">
        <v>136</v>
      </c>
      <c r="D26" s="384">
        <f>IF('Charges Data'!AJ133="","-",'Charges Data'!AJ133)</f>
        <v>30</v>
      </c>
      <c r="E26" s="397" t="str">
        <f>IF('Charges Data'!AJ134="","-",'Charges Data'!AJ134)</f>
        <v>-</v>
      </c>
      <c r="F26" s="384">
        <f>IF('Charges Data'!AJ135="","-",'Charges Data'!AJ135)</f>
        <v>30</v>
      </c>
      <c r="G26" s="385">
        <f>IF('Charges Data'!AJ136="","-",'Charges Data'!AJ136)</f>
        <v>30</v>
      </c>
      <c r="I26" s="263"/>
      <c r="J26" s="263"/>
      <c r="K26" s="263"/>
      <c r="L26" s="263"/>
      <c r="M26" s="263"/>
      <c r="N26" s="263"/>
      <c r="O26" s="263"/>
      <c r="P26" s="263"/>
      <c r="Q26" s="263"/>
      <c r="R26" s="263"/>
      <c r="S26" s="263"/>
      <c r="T26" s="263"/>
      <c r="U26" s="263"/>
      <c r="V26" s="263"/>
      <c r="W26" s="263"/>
      <c r="X26" s="263"/>
      <c r="Y26" s="263"/>
      <c r="Z26" s="263"/>
      <c r="AA26" s="263"/>
      <c r="AB26" s="263"/>
      <c r="AC26" s="263"/>
      <c r="AD26" s="263"/>
      <c r="AE26" s="263"/>
      <c r="AF26" s="263"/>
      <c r="AG26" s="263"/>
      <c r="AH26" s="263"/>
      <c r="AI26" s="263"/>
      <c r="AJ26" s="263"/>
      <c r="AK26" s="263"/>
      <c r="AL26" s="263"/>
      <c r="AM26" s="263"/>
      <c r="AN26" s="263"/>
      <c r="AO26" s="263"/>
      <c r="AP26" s="263"/>
      <c r="AQ26" s="263"/>
      <c r="AR26" s="263"/>
      <c r="AS26" s="263"/>
      <c r="AT26" s="263"/>
      <c r="AU26" s="263"/>
      <c r="AV26" s="263"/>
      <c r="AW26" s="263"/>
      <c r="AX26" s="263"/>
      <c r="AY26" s="263"/>
      <c r="AZ26" s="263"/>
      <c r="BA26" s="263"/>
      <c r="BB26" s="263"/>
      <c r="BC26" s="263"/>
      <c r="BD26" s="263"/>
      <c r="BE26" s="263"/>
      <c r="BF26" s="263"/>
      <c r="BG26" s="263"/>
      <c r="BH26" s="263"/>
      <c r="BI26" s="263"/>
      <c r="BJ26" s="263"/>
      <c r="BK26" s="263"/>
      <c r="BL26" s="263"/>
      <c r="BM26" s="263"/>
      <c r="BN26" s="263"/>
      <c r="BO26" s="263"/>
      <c r="BP26" s="263"/>
      <c r="BQ26" s="263"/>
      <c r="BR26" s="263"/>
      <c r="BS26" s="263"/>
      <c r="BT26" s="263"/>
      <c r="BU26" s="263"/>
      <c r="BV26" s="263"/>
      <c r="BW26" s="263"/>
      <c r="BX26" s="263"/>
      <c r="BY26" s="263"/>
      <c r="BZ26" s="263"/>
      <c r="CA26" s="263"/>
      <c r="CB26" s="263"/>
      <c r="CC26" s="263"/>
      <c r="CD26" s="263"/>
      <c r="CE26" s="263"/>
      <c r="CF26" s="263"/>
      <c r="CG26" s="263"/>
      <c r="CH26" s="263"/>
      <c r="CI26" s="263"/>
      <c r="CJ26" s="263"/>
      <c r="CK26" s="263"/>
      <c r="CL26" s="263"/>
      <c r="CM26" s="263"/>
      <c r="CN26" s="263"/>
      <c r="CO26" s="263"/>
      <c r="CP26" s="263"/>
      <c r="CQ26" s="263"/>
      <c r="CR26" s="263"/>
      <c r="CS26" s="263"/>
      <c r="CT26" s="263"/>
      <c r="CU26" s="263"/>
      <c r="CV26" s="263"/>
      <c r="CW26" s="263"/>
      <c r="CX26" s="263"/>
      <c r="CY26" s="263"/>
      <c r="CZ26" s="263"/>
      <c r="DA26" s="263"/>
      <c r="DB26" s="263"/>
      <c r="DC26" s="263"/>
      <c r="DD26" s="263"/>
      <c r="DE26" s="263"/>
      <c r="DF26" s="263"/>
      <c r="DG26" s="263"/>
      <c r="DH26" s="263"/>
      <c r="DI26" s="263"/>
      <c r="DJ26" s="263"/>
      <c r="DK26" s="263"/>
      <c r="DL26" s="263"/>
      <c r="DM26" s="263"/>
      <c r="DN26" s="263"/>
      <c r="DO26" s="263"/>
      <c r="DP26" s="263"/>
      <c r="DQ26" s="263"/>
      <c r="DR26" s="263"/>
      <c r="DS26" s="263"/>
      <c r="DT26" s="263"/>
      <c r="DU26" s="263"/>
      <c r="DV26" s="263"/>
      <c r="DW26" s="263"/>
      <c r="DX26" s="263"/>
      <c r="DY26" s="263"/>
      <c r="DZ26" s="263"/>
      <c r="EA26" s="263"/>
      <c r="EB26" s="263"/>
      <c r="EC26" s="263"/>
      <c r="ED26" s="263"/>
      <c r="EE26" s="263"/>
      <c r="EF26" s="263"/>
      <c r="EG26" s="263"/>
      <c r="EH26" s="263"/>
      <c r="EI26" s="263"/>
      <c r="EJ26" s="263"/>
      <c r="EK26" s="263"/>
      <c r="EL26" s="263"/>
      <c r="EM26" s="263"/>
      <c r="EN26" s="263"/>
      <c r="EO26" s="263"/>
      <c r="EP26" s="263"/>
      <c r="EQ26" s="263"/>
      <c r="ER26" s="263"/>
      <c r="ES26" s="263"/>
      <c r="ET26" s="263"/>
      <c r="EU26" s="263"/>
      <c r="EV26" s="263"/>
      <c r="EW26" s="263"/>
      <c r="EX26" s="263"/>
      <c r="EY26" s="263"/>
      <c r="EZ26" s="263"/>
      <c r="FA26" s="263"/>
      <c r="FB26" s="263"/>
      <c r="FC26" s="263"/>
      <c r="FD26" s="263"/>
      <c r="FE26" s="263"/>
      <c r="FF26" s="263"/>
      <c r="FG26" s="263"/>
      <c r="FH26" s="263"/>
      <c r="FI26" s="263"/>
      <c r="FJ26" s="263"/>
      <c r="FK26" s="263"/>
      <c r="FL26" s="263"/>
      <c r="FM26" s="263"/>
      <c r="FN26" s="263"/>
      <c r="FO26" s="263"/>
      <c r="FP26" s="263"/>
      <c r="FQ26" s="263"/>
      <c r="FR26" s="263"/>
      <c r="FS26" s="263"/>
      <c r="FT26" s="263"/>
      <c r="FU26" s="263"/>
      <c r="FV26" s="263"/>
      <c r="FW26" s="263"/>
      <c r="FX26" s="263"/>
    </row>
    <row r="27" spans="2:180" ht="20.25" customHeight="1" x14ac:dyDescent="0.25">
      <c r="B27" s="386"/>
      <c r="C27" s="387" t="s">
        <v>141</v>
      </c>
      <c r="D27" s="388">
        <f>IF('Charges Data'!AO133="","-",'Charges Data'!AO133)</f>
        <v>20.5</v>
      </c>
      <c r="E27" s="388">
        <f>IF('Charges Data'!AO134="","-",'Charges Data'!AO134)</f>
        <v>16.5</v>
      </c>
      <c r="F27" s="388">
        <f>IF('Charges Data'!AO135="","-",'Charges Data'!AO135)</f>
        <v>16.5</v>
      </c>
      <c r="G27" s="389">
        <f>IF('Charges Data'!AO136="","-",'Charges Data'!AO136)</f>
        <v>16.5</v>
      </c>
      <c r="I27" s="263"/>
      <c r="J27" s="263"/>
      <c r="K27" s="263"/>
      <c r="L27" s="263"/>
      <c r="M27" s="263"/>
      <c r="N27" s="263"/>
      <c r="O27" s="263"/>
      <c r="P27" s="263"/>
      <c r="Q27" s="263"/>
      <c r="R27" s="263"/>
      <c r="S27" s="263"/>
      <c r="T27" s="263"/>
      <c r="U27" s="263"/>
      <c r="V27" s="263"/>
      <c r="W27" s="263"/>
      <c r="X27" s="263"/>
      <c r="Y27" s="263"/>
      <c r="Z27" s="263"/>
      <c r="AA27" s="263"/>
      <c r="AB27" s="263"/>
      <c r="AC27" s="263"/>
      <c r="AD27" s="263"/>
      <c r="AE27" s="263"/>
      <c r="AF27" s="263"/>
      <c r="AG27" s="263"/>
      <c r="AH27" s="263"/>
      <c r="AI27" s="263"/>
      <c r="AJ27" s="263"/>
      <c r="AK27" s="263"/>
      <c r="AL27" s="263"/>
      <c r="AM27" s="263"/>
      <c r="AN27" s="263"/>
      <c r="AO27" s="263"/>
      <c r="AP27" s="263"/>
      <c r="AQ27" s="263"/>
      <c r="AR27" s="263"/>
      <c r="AS27" s="263"/>
      <c r="AT27" s="263"/>
      <c r="AU27" s="263"/>
      <c r="AV27" s="263"/>
      <c r="AW27" s="263"/>
      <c r="AX27" s="263"/>
      <c r="AY27" s="263"/>
      <c r="AZ27" s="263"/>
      <c r="BA27" s="263"/>
      <c r="BB27" s="263"/>
      <c r="BC27" s="263"/>
      <c r="BD27" s="263"/>
      <c r="BE27" s="263"/>
      <c r="BF27" s="263"/>
      <c r="BG27" s="263"/>
      <c r="BH27" s="263"/>
      <c r="BI27" s="263"/>
      <c r="BJ27" s="263"/>
      <c r="BK27" s="263"/>
      <c r="BL27" s="263"/>
      <c r="BM27" s="263"/>
      <c r="BN27" s="263"/>
      <c r="BO27" s="263"/>
      <c r="BP27" s="263"/>
      <c r="BQ27" s="263"/>
      <c r="BR27" s="263"/>
      <c r="BS27" s="263"/>
      <c r="BT27" s="263"/>
      <c r="BU27" s="263"/>
      <c r="BV27" s="263"/>
      <c r="BW27" s="263"/>
      <c r="BX27" s="263"/>
      <c r="BY27" s="263"/>
      <c r="BZ27" s="263"/>
      <c r="CA27" s="263"/>
      <c r="CB27" s="263"/>
      <c r="CC27" s="263"/>
      <c r="CD27" s="263"/>
      <c r="CE27" s="263"/>
      <c r="CF27" s="263"/>
      <c r="CG27" s="263"/>
      <c r="CH27" s="263"/>
      <c r="CI27" s="263"/>
      <c r="CJ27" s="263"/>
      <c r="CK27" s="263"/>
      <c r="CL27" s="263"/>
      <c r="CM27" s="263"/>
      <c r="CN27" s="263"/>
      <c r="CO27" s="263"/>
      <c r="CP27" s="263"/>
      <c r="CQ27" s="263"/>
      <c r="CR27" s="263"/>
      <c r="CS27" s="263"/>
      <c r="CT27" s="263"/>
      <c r="CU27" s="263"/>
      <c r="CV27" s="263"/>
      <c r="CW27" s="263"/>
      <c r="CX27" s="263"/>
      <c r="CY27" s="263"/>
      <c r="CZ27" s="263"/>
      <c r="DA27" s="263"/>
      <c r="DB27" s="263"/>
      <c r="DC27" s="263"/>
      <c r="DD27" s="263"/>
      <c r="DE27" s="263"/>
      <c r="DF27" s="263"/>
      <c r="DG27" s="263"/>
      <c r="DH27" s="263"/>
      <c r="DI27" s="263"/>
      <c r="DJ27" s="263"/>
      <c r="DK27" s="263"/>
      <c r="DL27" s="263"/>
      <c r="DM27" s="263"/>
      <c r="DN27" s="263"/>
      <c r="DO27" s="263"/>
      <c r="DP27" s="263"/>
      <c r="DQ27" s="263"/>
      <c r="DR27" s="263"/>
      <c r="DS27" s="263"/>
      <c r="DT27" s="263"/>
      <c r="DU27" s="263"/>
      <c r="DV27" s="263"/>
      <c r="DW27" s="263"/>
      <c r="DX27" s="263"/>
      <c r="DY27" s="263"/>
      <c r="DZ27" s="263"/>
      <c r="EA27" s="263"/>
      <c r="EB27" s="263"/>
      <c r="EC27" s="263"/>
      <c r="ED27" s="263"/>
      <c r="EE27" s="263"/>
      <c r="EF27" s="263"/>
      <c r="EG27" s="263"/>
      <c r="EH27" s="263"/>
      <c r="EI27" s="263"/>
      <c r="EJ27" s="263"/>
      <c r="EK27" s="263"/>
      <c r="EL27" s="263"/>
      <c r="EM27" s="263"/>
      <c r="EN27" s="263"/>
      <c r="EO27" s="263"/>
      <c r="EP27" s="263"/>
      <c r="EQ27" s="263"/>
      <c r="ER27" s="263"/>
      <c r="ES27" s="263"/>
      <c r="ET27" s="263"/>
      <c r="EU27" s="263"/>
      <c r="EV27" s="263"/>
      <c r="EW27" s="263"/>
      <c r="EX27" s="263"/>
      <c r="EY27" s="263"/>
      <c r="EZ27" s="263"/>
      <c r="FA27" s="263"/>
      <c r="FB27" s="263"/>
      <c r="FC27" s="263"/>
      <c r="FD27" s="263"/>
      <c r="FE27" s="263"/>
      <c r="FF27" s="263"/>
      <c r="FG27" s="263"/>
      <c r="FH27" s="263"/>
      <c r="FI27" s="263"/>
      <c r="FJ27" s="263"/>
      <c r="FK27" s="263"/>
      <c r="FL27" s="263"/>
      <c r="FM27" s="263"/>
      <c r="FN27" s="263"/>
      <c r="FO27" s="263"/>
      <c r="FP27" s="263"/>
      <c r="FQ27" s="263"/>
      <c r="FR27" s="263"/>
      <c r="FS27" s="263"/>
      <c r="FT27" s="263"/>
      <c r="FU27" s="263"/>
      <c r="FV27" s="263"/>
      <c r="FW27" s="263"/>
      <c r="FX27" s="263"/>
    </row>
    <row r="28" spans="2:180" ht="20.25" customHeight="1" x14ac:dyDescent="0.3">
      <c r="B28" s="377" t="s">
        <v>297</v>
      </c>
      <c r="C28" s="374" t="s">
        <v>110</v>
      </c>
      <c r="D28" s="375">
        <f>IF('Charges Data'!J121="","-",'Charges Data'!J121)</f>
        <v>35</v>
      </c>
      <c r="E28" s="375">
        <f>IF('Charges Data'!J122="","-",'Charges Data'!J122)</f>
        <v>21</v>
      </c>
      <c r="F28" s="375">
        <f>IF('Charges Data'!J123="","-",'Charges Data'!J123)</f>
        <v>21</v>
      </c>
      <c r="G28" s="376">
        <f>IF('Charges Data'!J124="","-",'Charges Data'!J124)</f>
        <v>14</v>
      </c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3"/>
      <c r="T28" s="263"/>
      <c r="U28" s="263"/>
      <c r="V28" s="263"/>
      <c r="W28" s="263"/>
      <c r="X28" s="263"/>
      <c r="Y28" s="263"/>
      <c r="Z28" s="263"/>
      <c r="AA28" s="263"/>
      <c r="AB28" s="263"/>
      <c r="AC28" s="263"/>
      <c r="AD28" s="263"/>
      <c r="AE28" s="263"/>
      <c r="AF28" s="263"/>
      <c r="AG28" s="263"/>
      <c r="AH28" s="263"/>
      <c r="AI28" s="263"/>
      <c r="AJ28" s="263"/>
      <c r="AK28" s="263"/>
      <c r="AL28" s="263"/>
      <c r="AM28" s="263"/>
      <c r="AN28" s="263"/>
      <c r="AO28" s="263"/>
      <c r="AP28" s="263"/>
      <c r="AQ28" s="263"/>
      <c r="AR28" s="263"/>
      <c r="AS28" s="263"/>
      <c r="AT28" s="263"/>
      <c r="AU28" s="263"/>
      <c r="AV28" s="263"/>
      <c r="AW28" s="263"/>
      <c r="AX28" s="263"/>
      <c r="AY28" s="263"/>
      <c r="AZ28" s="263"/>
      <c r="BA28" s="263"/>
      <c r="BB28" s="263"/>
      <c r="BC28" s="263"/>
      <c r="BD28" s="263"/>
      <c r="BE28" s="263"/>
      <c r="BF28" s="263"/>
      <c r="BG28" s="263"/>
      <c r="BH28" s="263"/>
      <c r="BI28" s="263"/>
      <c r="BJ28" s="263"/>
      <c r="BK28" s="263"/>
      <c r="BL28" s="263"/>
      <c r="BM28" s="263"/>
      <c r="BN28" s="263"/>
      <c r="BO28" s="263"/>
      <c r="BP28" s="263"/>
      <c r="BQ28" s="263"/>
      <c r="BR28" s="263"/>
      <c r="BS28" s="263"/>
      <c r="BT28" s="263"/>
      <c r="BU28" s="263"/>
      <c r="BV28" s="263"/>
      <c r="BW28" s="263"/>
      <c r="BX28" s="263"/>
      <c r="BY28" s="263"/>
      <c r="BZ28" s="263"/>
      <c r="CA28" s="263"/>
      <c r="CB28" s="263"/>
      <c r="CC28" s="263"/>
      <c r="CD28" s="263"/>
      <c r="CE28" s="263"/>
      <c r="CF28" s="263"/>
      <c r="CG28" s="263"/>
      <c r="CH28" s="263"/>
      <c r="CI28" s="263"/>
      <c r="CJ28" s="263"/>
      <c r="CK28" s="263"/>
      <c r="CL28" s="263"/>
      <c r="CM28" s="263"/>
      <c r="CN28" s="263"/>
      <c r="CO28" s="263"/>
      <c r="CP28" s="263"/>
      <c r="CQ28" s="263"/>
      <c r="CR28" s="263"/>
      <c r="CS28" s="263"/>
      <c r="CT28" s="263"/>
      <c r="CU28" s="263"/>
      <c r="CV28" s="263"/>
      <c r="CW28" s="263"/>
      <c r="CX28" s="263"/>
      <c r="CY28" s="263"/>
      <c r="CZ28" s="263"/>
      <c r="DA28" s="263"/>
      <c r="DB28" s="263"/>
      <c r="DC28" s="263"/>
      <c r="DD28" s="263"/>
      <c r="DE28" s="263"/>
      <c r="DF28" s="263"/>
      <c r="DG28" s="263"/>
      <c r="DH28" s="263"/>
      <c r="DI28" s="263"/>
      <c r="DJ28" s="263"/>
      <c r="DK28" s="263"/>
      <c r="DL28" s="263"/>
      <c r="DM28" s="263"/>
      <c r="DN28" s="263"/>
      <c r="DO28" s="263"/>
      <c r="DP28" s="263"/>
      <c r="DQ28" s="263"/>
      <c r="DR28" s="263"/>
      <c r="DS28" s="263"/>
      <c r="DT28" s="263"/>
      <c r="DU28" s="263"/>
      <c r="DV28" s="263"/>
      <c r="DW28" s="263"/>
      <c r="DX28" s="263"/>
      <c r="DY28" s="263"/>
      <c r="DZ28" s="263"/>
      <c r="EA28" s="263"/>
      <c r="EB28" s="263"/>
      <c r="EC28" s="263"/>
      <c r="ED28" s="263"/>
      <c r="EE28" s="263"/>
      <c r="EF28" s="263"/>
      <c r="EG28" s="263"/>
      <c r="EH28" s="263"/>
      <c r="EI28" s="263"/>
      <c r="EJ28" s="263"/>
      <c r="EK28" s="263"/>
      <c r="EL28" s="263"/>
      <c r="EM28" s="263"/>
      <c r="EN28" s="263"/>
      <c r="EO28" s="263"/>
      <c r="EP28" s="263"/>
      <c r="EQ28" s="263"/>
      <c r="ER28" s="263"/>
      <c r="ES28" s="263"/>
      <c r="ET28" s="263"/>
      <c r="EU28" s="263"/>
      <c r="EV28" s="263"/>
      <c r="EW28" s="263"/>
      <c r="EX28" s="263"/>
      <c r="EY28" s="263"/>
      <c r="EZ28" s="263"/>
      <c r="FA28" s="263"/>
      <c r="FB28" s="263"/>
      <c r="FC28" s="263"/>
      <c r="FD28" s="263"/>
      <c r="FE28" s="263"/>
      <c r="FF28" s="263"/>
      <c r="FG28" s="263"/>
      <c r="FH28" s="263"/>
      <c r="FI28" s="263"/>
      <c r="FJ28" s="263"/>
      <c r="FK28" s="263"/>
      <c r="FL28" s="263"/>
      <c r="FM28" s="263"/>
      <c r="FN28" s="263"/>
      <c r="FO28" s="263"/>
      <c r="FP28" s="263"/>
      <c r="FQ28" s="263"/>
      <c r="FR28" s="263"/>
      <c r="FS28" s="263"/>
      <c r="FT28" s="263"/>
      <c r="FU28" s="263"/>
      <c r="FV28" s="263"/>
      <c r="FW28" s="263"/>
      <c r="FX28" s="263"/>
    </row>
    <row r="29" spans="2:180" ht="20.25" customHeight="1" x14ac:dyDescent="0.25">
      <c r="B29" s="369"/>
      <c r="C29" t="s">
        <v>112</v>
      </c>
      <c r="D29" s="367">
        <f>IF('Charges Data'!L121="","-",'Charges Data'!L121)</f>
        <v>16.989999999999998</v>
      </c>
      <c r="E29" s="367">
        <f>IF('Charges Data'!L122="","-",'Charges Data'!L122)</f>
        <v>14.99</v>
      </c>
      <c r="F29" s="367">
        <f>IF('Charges Data'!L123="","-",'Charges Data'!L123)</f>
        <v>16.989999999999998</v>
      </c>
      <c r="G29" s="368">
        <f>IF('Charges Data'!L124="","-",'Charges Data'!L124)</f>
        <v>16.989999999999998</v>
      </c>
      <c r="I29" s="263"/>
      <c r="J29" s="263"/>
      <c r="K29" s="263"/>
      <c r="L29" s="263"/>
      <c r="M29" s="263"/>
      <c r="N29" s="263"/>
      <c r="O29" s="263"/>
      <c r="P29" s="263"/>
      <c r="Q29" s="263"/>
      <c r="R29" s="263"/>
      <c r="S29" s="263"/>
      <c r="T29" s="263"/>
      <c r="U29" s="263"/>
      <c r="V29" s="263"/>
      <c r="W29" s="263"/>
      <c r="X29" s="263"/>
      <c r="Y29" s="263"/>
      <c r="Z29" s="263"/>
      <c r="AA29" s="263"/>
      <c r="AB29" s="263"/>
      <c r="AC29" s="263"/>
      <c r="AD29" s="263"/>
      <c r="AE29" s="263"/>
      <c r="AF29" s="263"/>
      <c r="AG29" s="263"/>
      <c r="AH29" s="263"/>
      <c r="AI29" s="263"/>
      <c r="AJ29" s="263"/>
      <c r="AK29" s="263"/>
      <c r="AL29" s="263"/>
      <c r="AM29" s="263"/>
      <c r="AN29" s="263"/>
      <c r="AO29" s="263"/>
      <c r="AP29" s="263"/>
      <c r="AQ29" s="263"/>
      <c r="AR29" s="263"/>
      <c r="AS29" s="263"/>
      <c r="AT29" s="263"/>
      <c r="AU29" s="263"/>
      <c r="AV29" s="263"/>
      <c r="AW29" s="263"/>
      <c r="AX29" s="263"/>
      <c r="AY29" s="263"/>
      <c r="AZ29" s="263"/>
      <c r="BA29" s="263"/>
      <c r="BB29" s="263"/>
      <c r="BC29" s="263"/>
      <c r="BD29" s="263"/>
      <c r="BE29" s="263"/>
      <c r="BF29" s="263"/>
      <c r="BG29" s="263"/>
      <c r="BH29" s="263"/>
      <c r="BI29" s="263"/>
      <c r="BJ29" s="263"/>
      <c r="BK29" s="263"/>
      <c r="BL29" s="263"/>
      <c r="BM29" s="263"/>
      <c r="BN29" s="263"/>
      <c r="BO29" s="263"/>
      <c r="BP29" s="263"/>
      <c r="BQ29" s="263"/>
      <c r="BR29" s="263"/>
      <c r="BS29" s="263"/>
      <c r="BT29" s="263"/>
      <c r="BU29" s="263"/>
      <c r="BV29" s="263"/>
      <c r="BW29" s="263"/>
      <c r="BX29" s="263"/>
      <c r="BY29" s="263"/>
      <c r="BZ29" s="263"/>
      <c r="CA29" s="263"/>
      <c r="CB29" s="263"/>
      <c r="CC29" s="263"/>
      <c r="CD29" s="263"/>
      <c r="CE29" s="263"/>
      <c r="CF29" s="263"/>
      <c r="CG29" s="263"/>
      <c r="CH29" s="263"/>
      <c r="CI29" s="263"/>
      <c r="CJ29" s="263"/>
      <c r="CK29" s="263"/>
      <c r="CL29" s="263"/>
      <c r="CM29" s="263"/>
      <c r="CN29" s="263"/>
      <c r="CO29" s="263"/>
      <c r="CP29" s="263"/>
      <c r="CQ29" s="263"/>
      <c r="CR29" s="263"/>
      <c r="CS29" s="263"/>
      <c r="CT29" s="263"/>
      <c r="CU29" s="263"/>
      <c r="CV29" s="263"/>
      <c r="CW29" s="263"/>
      <c r="CX29" s="263"/>
      <c r="CY29" s="263"/>
      <c r="CZ29" s="263"/>
      <c r="DA29" s="263"/>
      <c r="DB29" s="263"/>
      <c r="DC29" s="263"/>
      <c r="DD29" s="263"/>
      <c r="DE29" s="263"/>
      <c r="DF29" s="263"/>
      <c r="DG29" s="263"/>
      <c r="DH29" s="263"/>
      <c r="DI29" s="263"/>
      <c r="DJ29" s="263"/>
      <c r="DK29" s="263"/>
      <c r="DL29" s="263"/>
      <c r="DM29" s="263"/>
      <c r="DN29" s="263"/>
      <c r="DO29" s="263"/>
      <c r="DP29" s="263"/>
      <c r="DQ29" s="263"/>
      <c r="DR29" s="263"/>
      <c r="DS29" s="263"/>
      <c r="DT29" s="263"/>
      <c r="DU29" s="263"/>
      <c r="DV29" s="263"/>
      <c r="DW29" s="263"/>
      <c r="DX29" s="263"/>
      <c r="DY29" s="263"/>
      <c r="DZ29" s="263"/>
      <c r="EA29" s="263"/>
      <c r="EB29" s="263"/>
      <c r="EC29" s="263"/>
      <c r="ED29" s="263"/>
      <c r="EE29" s="263"/>
      <c r="EF29" s="263"/>
      <c r="EG29" s="263"/>
      <c r="EH29" s="263"/>
      <c r="EI29" s="263"/>
      <c r="EJ29" s="263"/>
      <c r="EK29" s="263"/>
      <c r="EL29" s="263"/>
      <c r="EM29" s="263"/>
      <c r="EN29" s="263"/>
      <c r="EO29" s="263"/>
      <c r="EP29" s="263"/>
      <c r="EQ29" s="263"/>
      <c r="ER29" s="263"/>
      <c r="ES29" s="263"/>
      <c r="ET29" s="263"/>
      <c r="EU29" s="263"/>
      <c r="EV29" s="263"/>
      <c r="EW29" s="263"/>
      <c r="EX29" s="263"/>
      <c r="EY29" s="263"/>
      <c r="EZ29" s="263"/>
      <c r="FA29" s="263"/>
      <c r="FB29" s="263"/>
      <c r="FC29" s="263"/>
      <c r="FD29" s="263"/>
      <c r="FE29" s="263"/>
      <c r="FF29" s="263"/>
      <c r="FG29" s="263"/>
      <c r="FH29" s="263"/>
      <c r="FI29" s="263"/>
      <c r="FJ29" s="263"/>
      <c r="FK29" s="263"/>
      <c r="FL29" s="263"/>
      <c r="FM29" s="263"/>
      <c r="FN29" s="263"/>
      <c r="FO29" s="263"/>
      <c r="FP29" s="263"/>
      <c r="FQ29" s="263"/>
      <c r="FR29" s="263"/>
      <c r="FS29" s="263"/>
      <c r="FT29" s="263"/>
      <c r="FU29" s="263"/>
      <c r="FV29" s="263"/>
      <c r="FW29" s="263"/>
      <c r="FX29" s="263"/>
    </row>
    <row r="30" spans="2:180" ht="20.25" customHeight="1" x14ac:dyDescent="0.25">
      <c r="B30" s="369"/>
      <c r="C30" t="s">
        <v>125</v>
      </c>
      <c r="D30" s="367">
        <f>IF('Charges Data'!Y121="","-",'Charges Data'!Y121)</f>
        <v>30</v>
      </c>
      <c r="E30" s="367">
        <f>IF('Charges Data'!Y122="","-",'Charges Data'!Y122)</f>
        <v>21</v>
      </c>
      <c r="F30" s="367">
        <f>IF('Charges Data'!Y123="","-",'Charges Data'!Y123)</f>
        <v>21</v>
      </c>
      <c r="G30" s="368">
        <f>IF('Charges Data'!Y124="","-",'Charges Data'!Y124)</f>
        <v>21</v>
      </c>
      <c r="I30" s="263"/>
      <c r="J30" s="263"/>
      <c r="K30" s="263"/>
      <c r="L30" s="263"/>
      <c r="M30" s="263"/>
      <c r="N30" s="263"/>
      <c r="O30" s="263"/>
      <c r="P30" s="263"/>
      <c r="Q30" s="263"/>
      <c r="R30" s="263"/>
      <c r="S30" s="263"/>
      <c r="T30" s="263"/>
      <c r="U30" s="263"/>
      <c r="V30" s="263"/>
      <c r="W30" s="263"/>
      <c r="X30" s="263"/>
      <c r="Y30" s="263"/>
      <c r="Z30" s="263"/>
      <c r="AA30" s="263"/>
      <c r="AB30" s="263"/>
      <c r="AC30" s="263"/>
      <c r="AD30" s="263"/>
      <c r="AE30" s="263"/>
      <c r="AF30" s="263"/>
      <c r="AG30" s="263"/>
      <c r="AH30" s="263"/>
      <c r="AI30" s="263"/>
      <c r="AJ30" s="263"/>
      <c r="AK30" s="263"/>
      <c r="AL30" s="263"/>
      <c r="AM30" s="263"/>
      <c r="AN30" s="263"/>
      <c r="AO30" s="263"/>
      <c r="AP30" s="263"/>
      <c r="AQ30" s="263"/>
      <c r="AR30" s="263"/>
      <c r="AS30" s="263"/>
      <c r="AT30" s="263"/>
      <c r="AU30" s="263"/>
      <c r="AV30" s="263"/>
      <c r="AW30" s="263"/>
      <c r="AX30" s="263"/>
      <c r="AY30" s="263"/>
      <c r="AZ30" s="263"/>
      <c r="BA30" s="263"/>
      <c r="BB30" s="263"/>
      <c r="BC30" s="263"/>
      <c r="BD30" s="263"/>
      <c r="BE30" s="263"/>
      <c r="BF30" s="263"/>
      <c r="BG30" s="263"/>
      <c r="BH30" s="263"/>
      <c r="BI30" s="263"/>
      <c r="BJ30" s="263"/>
      <c r="BK30" s="263"/>
      <c r="BL30" s="263"/>
      <c r="BM30" s="263"/>
      <c r="BN30" s="263"/>
      <c r="BO30" s="263"/>
      <c r="BP30" s="263"/>
      <c r="BQ30" s="263"/>
      <c r="BR30" s="263"/>
      <c r="BS30" s="263"/>
      <c r="BT30" s="263"/>
      <c r="BU30" s="263"/>
      <c r="BV30" s="263"/>
      <c r="BW30" s="263"/>
      <c r="BX30" s="263"/>
      <c r="BY30" s="263"/>
      <c r="BZ30" s="263"/>
      <c r="CA30" s="263"/>
      <c r="CB30" s="263"/>
      <c r="CC30" s="263"/>
      <c r="CD30" s="263"/>
      <c r="CE30" s="263"/>
      <c r="CF30" s="263"/>
      <c r="CG30" s="263"/>
      <c r="CH30" s="263"/>
      <c r="CI30" s="263"/>
      <c r="CJ30" s="263"/>
      <c r="CK30" s="263"/>
      <c r="CL30" s="263"/>
      <c r="CM30" s="263"/>
      <c r="CN30" s="263"/>
      <c r="CO30" s="263"/>
      <c r="CP30" s="263"/>
      <c r="CQ30" s="263"/>
      <c r="CR30" s="263"/>
      <c r="CS30" s="263"/>
      <c r="CT30" s="263"/>
      <c r="CU30" s="263"/>
      <c r="CV30" s="263"/>
      <c r="CW30" s="263"/>
      <c r="CX30" s="263"/>
      <c r="CY30" s="263"/>
      <c r="CZ30" s="263"/>
      <c r="DA30" s="263"/>
      <c r="DB30" s="263"/>
      <c r="DC30" s="263"/>
      <c r="DD30" s="263"/>
      <c r="DE30" s="263"/>
      <c r="DF30" s="263"/>
      <c r="DG30" s="263"/>
      <c r="DH30" s="263"/>
      <c r="DI30" s="263"/>
      <c r="DJ30" s="263"/>
      <c r="DK30" s="263"/>
      <c r="DL30" s="263"/>
      <c r="DM30" s="263"/>
      <c r="DN30" s="263"/>
      <c r="DO30" s="263"/>
      <c r="DP30" s="263"/>
      <c r="DQ30" s="263"/>
      <c r="DR30" s="263"/>
      <c r="DS30" s="263"/>
      <c r="DT30" s="263"/>
      <c r="DU30" s="263"/>
      <c r="DV30" s="263"/>
      <c r="DW30" s="263"/>
      <c r="DX30" s="263"/>
      <c r="DY30" s="263"/>
      <c r="DZ30" s="263"/>
      <c r="EA30" s="263"/>
      <c r="EB30" s="263"/>
      <c r="EC30" s="263"/>
      <c r="ED30" s="263"/>
      <c r="EE30" s="263"/>
      <c r="EF30" s="263"/>
      <c r="EG30" s="263"/>
      <c r="EH30" s="263"/>
      <c r="EI30" s="263"/>
      <c r="EJ30" s="263"/>
      <c r="EK30" s="263"/>
      <c r="EL30" s="263"/>
      <c r="EM30" s="263"/>
      <c r="EN30" s="263"/>
      <c r="EO30" s="263"/>
      <c r="EP30" s="263"/>
      <c r="EQ30" s="263"/>
      <c r="ER30" s="263"/>
      <c r="ES30" s="263"/>
      <c r="ET30" s="263"/>
      <c r="EU30" s="263"/>
      <c r="EV30" s="263"/>
      <c r="EW30" s="263"/>
      <c r="EX30" s="263"/>
      <c r="EY30" s="263"/>
      <c r="EZ30" s="263"/>
      <c r="FA30" s="263"/>
      <c r="FB30" s="263"/>
      <c r="FC30" s="263"/>
      <c r="FD30" s="263"/>
      <c r="FE30" s="263"/>
      <c r="FF30" s="263"/>
      <c r="FG30" s="263"/>
      <c r="FH30" s="263"/>
      <c r="FI30" s="263"/>
      <c r="FJ30" s="263"/>
      <c r="FK30" s="263"/>
      <c r="FL30" s="263"/>
      <c r="FM30" s="263"/>
      <c r="FN30" s="263"/>
      <c r="FO30" s="263"/>
      <c r="FP30" s="263"/>
      <c r="FQ30" s="263"/>
      <c r="FR30" s="263"/>
      <c r="FS30" s="263"/>
      <c r="FT30" s="263"/>
      <c r="FU30" s="263"/>
      <c r="FV30" s="263"/>
      <c r="FW30" s="263"/>
      <c r="FX30" s="263"/>
    </row>
    <row r="31" spans="2:180" ht="20.25" customHeight="1" x14ac:dyDescent="0.25">
      <c r="B31" s="369"/>
      <c r="C31" t="s">
        <v>128</v>
      </c>
      <c r="D31" s="367">
        <f>IF('Charges Data'!AB121="","-",'Charges Data'!AB121)</f>
        <v>44.5</v>
      </c>
      <c r="E31" s="367">
        <f>IF('Charges Data'!AB122="","-",'Charges Data'!AB122)</f>
        <v>22.5</v>
      </c>
      <c r="F31" s="395" t="str">
        <f>IF('Charges Data'!AB123="","-",'Charges Data'!AB123)</f>
        <v>-</v>
      </c>
      <c r="G31" s="396" t="str">
        <f>IF('Charges Data'!AB124="","-",'Charges Data'!AB124)</f>
        <v>-</v>
      </c>
      <c r="I31" s="263"/>
      <c r="J31" s="263"/>
      <c r="K31" s="263"/>
      <c r="L31" s="263"/>
      <c r="M31" s="263"/>
      <c r="N31" s="263"/>
      <c r="O31" s="263"/>
      <c r="P31" s="263"/>
      <c r="Q31" s="263"/>
      <c r="R31" s="263"/>
      <c r="S31" s="263"/>
      <c r="T31" s="263"/>
      <c r="U31" s="263"/>
      <c r="V31" s="263"/>
      <c r="W31" s="263"/>
      <c r="X31" s="263"/>
      <c r="Y31" s="263"/>
      <c r="Z31" s="263"/>
      <c r="AA31" s="263"/>
      <c r="AB31" s="263"/>
      <c r="AC31" s="263"/>
      <c r="AD31" s="263"/>
      <c r="AE31" s="263"/>
      <c r="AF31" s="263"/>
      <c r="AG31" s="263"/>
      <c r="AH31" s="263"/>
      <c r="AI31" s="263"/>
      <c r="AJ31" s="263"/>
      <c r="AK31" s="263"/>
      <c r="AL31" s="263"/>
      <c r="AM31" s="263"/>
      <c r="AN31" s="263"/>
      <c r="AO31" s="263"/>
      <c r="AP31" s="263"/>
      <c r="AQ31" s="263"/>
      <c r="AR31" s="263"/>
      <c r="AS31" s="263"/>
      <c r="AT31" s="263"/>
      <c r="AU31" s="263"/>
      <c r="AV31" s="263"/>
      <c r="AW31" s="263"/>
      <c r="AX31" s="263"/>
      <c r="AY31" s="263"/>
      <c r="AZ31" s="263"/>
      <c r="BA31" s="263"/>
      <c r="BB31" s="263"/>
      <c r="BC31" s="263"/>
      <c r="BD31" s="263"/>
      <c r="BE31" s="263"/>
      <c r="BF31" s="263"/>
      <c r="BG31" s="263"/>
      <c r="BH31" s="263"/>
      <c r="BI31" s="263"/>
      <c r="BJ31" s="263"/>
      <c r="BK31" s="263"/>
      <c r="BL31" s="263"/>
      <c r="BM31" s="263"/>
      <c r="BN31" s="263"/>
      <c r="BO31" s="263"/>
      <c r="BP31" s="263"/>
      <c r="BQ31" s="263"/>
      <c r="BR31" s="263"/>
      <c r="BS31" s="263"/>
      <c r="BT31" s="263"/>
      <c r="BU31" s="263"/>
      <c r="BV31" s="263"/>
      <c r="BW31" s="263"/>
      <c r="BX31" s="263"/>
      <c r="BY31" s="263"/>
      <c r="BZ31" s="263"/>
      <c r="CA31" s="263"/>
      <c r="CB31" s="263"/>
      <c r="CC31" s="263"/>
      <c r="CD31" s="263"/>
      <c r="CE31" s="263"/>
      <c r="CF31" s="263"/>
      <c r="CG31" s="263"/>
      <c r="CH31" s="263"/>
      <c r="CI31" s="263"/>
      <c r="CJ31" s="263"/>
      <c r="CK31" s="263"/>
      <c r="CL31" s="263"/>
      <c r="CM31" s="263"/>
      <c r="CN31" s="263"/>
      <c r="CO31" s="263"/>
      <c r="CP31" s="263"/>
      <c r="CQ31" s="263"/>
      <c r="CR31" s="263"/>
      <c r="CS31" s="263"/>
      <c r="CT31" s="263"/>
      <c r="CU31" s="263"/>
      <c r="CV31" s="263"/>
      <c r="CW31" s="263"/>
      <c r="CX31" s="263"/>
      <c r="CY31" s="263"/>
      <c r="CZ31" s="263"/>
      <c r="DA31" s="263"/>
      <c r="DB31" s="263"/>
      <c r="DC31" s="263"/>
      <c r="DD31" s="263"/>
      <c r="DE31" s="263"/>
      <c r="DF31" s="263"/>
      <c r="DG31" s="263"/>
      <c r="DH31" s="263"/>
      <c r="DI31" s="263"/>
      <c r="DJ31" s="263"/>
      <c r="DK31" s="263"/>
      <c r="DL31" s="263"/>
      <c r="DM31" s="263"/>
      <c r="DN31" s="263"/>
      <c r="DO31" s="263"/>
      <c r="DP31" s="263"/>
      <c r="DQ31" s="263"/>
      <c r="DR31" s="263"/>
      <c r="DS31" s="263"/>
      <c r="DT31" s="263"/>
      <c r="DU31" s="263"/>
      <c r="DV31" s="263"/>
      <c r="DW31" s="263"/>
      <c r="DX31" s="263"/>
      <c r="DY31" s="263"/>
      <c r="DZ31" s="263"/>
      <c r="EA31" s="263"/>
      <c r="EB31" s="263"/>
      <c r="EC31" s="263"/>
      <c r="ED31" s="263"/>
      <c r="EE31" s="263"/>
      <c r="EF31" s="263"/>
      <c r="EG31" s="263"/>
      <c r="EH31" s="263"/>
      <c r="EI31" s="263"/>
      <c r="EJ31" s="263"/>
      <c r="EK31" s="263"/>
      <c r="EL31" s="263"/>
      <c r="EM31" s="263"/>
      <c r="EN31" s="263"/>
      <c r="EO31" s="263"/>
      <c r="EP31" s="263"/>
      <c r="EQ31" s="263"/>
      <c r="ER31" s="263"/>
      <c r="ES31" s="263"/>
      <c r="ET31" s="263"/>
      <c r="EU31" s="263"/>
      <c r="EV31" s="263"/>
      <c r="EW31" s="263"/>
      <c r="EX31" s="263"/>
      <c r="EY31" s="263"/>
      <c r="EZ31" s="263"/>
      <c r="FA31" s="263"/>
      <c r="FB31" s="263"/>
      <c r="FC31" s="263"/>
      <c r="FD31" s="263"/>
      <c r="FE31" s="263"/>
      <c r="FF31" s="263"/>
      <c r="FG31" s="263"/>
      <c r="FH31" s="263"/>
      <c r="FI31" s="263"/>
      <c r="FJ31" s="263"/>
      <c r="FK31" s="263"/>
      <c r="FL31" s="263"/>
      <c r="FM31" s="263"/>
      <c r="FN31" s="263"/>
      <c r="FO31" s="263"/>
      <c r="FP31" s="263"/>
      <c r="FQ31" s="263"/>
      <c r="FR31" s="263"/>
      <c r="FS31" s="263"/>
      <c r="FT31" s="263"/>
      <c r="FU31" s="263"/>
      <c r="FV31" s="263"/>
      <c r="FW31" s="263"/>
      <c r="FX31" s="263"/>
    </row>
    <row r="32" spans="2:180" ht="20.25" customHeight="1" x14ac:dyDescent="0.25">
      <c r="B32" s="369"/>
      <c r="C32" t="s">
        <v>132</v>
      </c>
      <c r="D32" s="367">
        <f>IF('Charges Data'!AF121="","-",'Charges Data'!AF121)</f>
        <v>27.5</v>
      </c>
      <c r="E32" s="395" t="str">
        <f>IF('Charges Data'!AF122="","-",'Charges Data'!AF122)</f>
        <v>-</v>
      </c>
      <c r="F32" s="367">
        <f>IF('Charges Data'!AF123="","-",'Charges Data'!AF123)</f>
        <v>27.5</v>
      </c>
      <c r="G32" s="368">
        <f>IF('Charges Data'!AF124="","-",'Charges Data'!AF124)</f>
        <v>27.5</v>
      </c>
      <c r="I32" s="263"/>
      <c r="J32" s="263"/>
      <c r="K32" s="263"/>
      <c r="L32" s="263"/>
      <c r="M32" s="263"/>
      <c r="N32" s="263"/>
      <c r="O32" s="263"/>
      <c r="P32" s="263"/>
      <c r="Q32" s="263"/>
      <c r="R32" s="263"/>
      <c r="S32" s="263"/>
      <c r="T32" s="263"/>
      <c r="U32" s="263"/>
      <c r="V32" s="263"/>
      <c r="W32" s="263"/>
      <c r="X32" s="263"/>
      <c r="Y32" s="263"/>
      <c r="Z32" s="263"/>
      <c r="AA32" s="263"/>
      <c r="AB32" s="263"/>
      <c r="AC32" s="263"/>
      <c r="AD32" s="263"/>
      <c r="AE32" s="263"/>
      <c r="AF32" s="263"/>
      <c r="AG32" s="263"/>
      <c r="AH32" s="263"/>
      <c r="AI32" s="263"/>
      <c r="AJ32" s="263"/>
      <c r="AK32" s="263"/>
      <c r="AL32" s="263"/>
      <c r="AM32" s="263"/>
      <c r="AN32" s="263"/>
      <c r="AO32" s="263"/>
      <c r="AP32" s="263"/>
      <c r="AQ32" s="263"/>
      <c r="AR32" s="263"/>
      <c r="AS32" s="263"/>
      <c r="AT32" s="263"/>
      <c r="AU32" s="263"/>
      <c r="AV32" s="263"/>
      <c r="AW32" s="263"/>
      <c r="AX32" s="263"/>
      <c r="AY32" s="263"/>
      <c r="AZ32" s="263"/>
      <c r="BA32" s="263"/>
      <c r="BB32" s="263"/>
      <c r="BC32" s="263"/>
      <c r="BD32" s="263"/>
      <c r="BE32" s="263"/>
      <c r="BF32" s="263"/>
      <c r="BG32" s="263"/>
      <c r="BH32" s="263"/>
      <c r="BI32" s="263"/>
      <c r="BJ32" s="263"/>
      <c r="BK32" s="263"/>
      <c r="BL32" s="263"/>
      <c r="BM32" s="263"/>
      <c r="BN32" s="263"/>
      <c r="BO32" s="263"/>
      <c r="BP32" s="263"/>
      <c r="BQ32" s="263"/>
      <c r="BR32" s="263"/>
      <c r="BS32" s="263"/>
      <c r="BT32" s="263"/>
      <c r="BU32" s="263"/>
      <c r="BV32" s="263"/>
      <c r="BW32" s="263"/>
      <c r="BX32" s="263"/>
      <c r="BY32" s="263"/>
      <c r="BZ32" s="263"/>
      <c r="CA32" s="263"/>
      <c r="CB32" s="263"/>
      <c r="CC32" s="263"/>
      <c r="CD32" s="263"/>
      <c r="CE32" s="263"/>
      <c r="CF32" s="263"/>
      <c r="CG32" s="263"/>
      <c r="CH32" s="263"/>
      <c r="CI32" s="263"/>
      <c r="CJ32" s="263"/>
      <c r="CK32" s="263"/>
      <c r="CL32" s="263"/>
      <c r="CM32" s="263"/>
      <c r="CN32" s="263"/>
      <c r="CO32" s="263"/>
      <c r="CP32" s="263"/>
      <c r="CQ32" s="263"/>
      <c r="CR32" s="263"/>
      <c r="CS32" s="263"/>
      <c r="CT32" s="263"/>
      <c r="CU32" s="263"/>
      <c r="CV32" s="263"/>
      <c r="CW32" s="263"/>
      <c r="CX32" s="263"/>
      <c r="CY32" s="263"/>
      <c r="CZ32" s="263"/>
      <c r="DA32" s="263"/>
      <c r="DB32" s="263"/>
      <c r="DC32" s="263"/>
      <c r="DD32" s="263"/>
      <c r="DE32" s="263"/>
      <c r="DF32" s="263"/>
      <c r="DG32" s="263"/>
      <c r="DH32" s="263"/>
      <c r="DI32" s="263"/>
      <c r="DJ32" s="263"/>
      <c r="DK32" s="263"/>
      <c r="DL32" s="263"/>
      <c r="DM32" s="263"/>
      <c r="DN32" s="263"/>
      <c r="DO32" s="263"/>
      <c r="DP32" s="263"/>
      <c r="DQ32" s="263"/>
      <c r="DR32" s="263"/>
      <c r="DS32" s="263"/>
      <c r="DT32" s="263"/>
      <c r="DU32" s="263"/>
      <c r="DV32" s="263"/>
      <c r="DW32" s="263"/>
      <c r="DX32" s="263"/>
      <c r="DY32" s="263"/>
      <c r="DZ32" s="263"/>
      <c r="EA32" s="263"/>
      <c r="EB32" s="263"/>
      <c r="EC32" s="263"/>
      <c r="ED32" s="263"/>
      <c r="EE32" s="263"/>
      <c r="EF32" s="263"/>
      <c r="EG32" s="263"/>
      <c r="EH32" s="263"/>
      <c r="EI32" s="263"/>
      <c r="EJ32" s="263"/>
      <c r="EK32" s="263"/>
      <c r="EL32" s="263"/>
      <c r="EM32" s="263"/>
      <c r="EN32" s="263"/>
      <c r="EO32" s="263"/>
      <c r="EP32" s="263"/>
      <c r="EQ32" s="263"/>
      <c r="ER32" s="263"/>
      <c r="ES32" s="263"/>
      <c r="ET32" s="263"/>
      <c r="EU32" s="263"/>
      <c r="EV32" s="263"/>
      <c r="EW32" s="263"/>
      <c r="EX32" s="263"/>
      <c r="EY32" s="263"/>
      <c r="EZ32" s="263"/>
      <c r="FA32" s="263"/>
      <c r="FB32" s="263"/>
      <c r="FC32" s="263"/>
      <c r="FD32" s="263"/>
      <c r="FE32" s="263"/>
      <c r="FF32" s="263"/>
      <c r="FG32" s="263"/>
      <c r="FH32" s="263"/>
      <c r="FI32" s="263"/>
      <c r="FJ32" s="263"/>
      <c r="FK32" s="263"/>
      <c r="FL32" s="263"/>
      <c r="FM32" s="263"/>
      <c r="FN32" s="263"/>
      <c r="FO32" s="263"/>
      <c r="FP32" s="263"/>
      <c r="FQ32" s="263"/>
      <c r="FR32" s="263"/>
      <c r="FS32" s="263"/>
      <c r="FT32" s="263"/>
      <c r="FU32" s="263"/>
      <c r="FV32" s="263"/>
      <c r="FW32" s="263"/>
      <c r="FX32" s="263"/>
    </row>
    <row r="33" spans="2:180" ht="20.25" customHeight="1" x14ac:dyDescent="0.25">
      <c r="B33" s="369"/>
      <c r="C33" t="s">
        <v>140</v>
      </c>
      <c r="D33" s="367">
        <f>IF('Charges Data'!AN121="","-",'Charges Data'!AN121)</f>
        <v>38.5</v>
      </c>
      <c r="E33" s="367">
        <f>IF('Charges Data'!AN122="","-",'Charges Data'!AN122)</f>
        <v>34.950000000000003</v>
      </c>
      <c r="F33" s="367">
        <f>IF('Charges Data'!AN123="","-",'Charges Data'!AN123)</f>
        <v>25.95</v>
      </c>
      <c r="G33" s="368">
        <f>IF('Charges Data'!AN124="","-",'Charges Data'!AN124)</f>
        <v>17.95</v>
      </c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3"/>
      <c r="T33" s="263"/>
      <c r="U33" s="263"/>
      <c r="V33" s="263"/>
      <c r="W33" s="263"/>
      <c r="X33" s="263"/>
      <c r="Y33" s="263"/>
      <c r="Z33" s="263"/>
      <c r="AA33" s="263"/>
      <c r="AB33" s="263"/>
      <c r="AC33" s="263"/>
      <c r="AD33" s="263"/>
      <c r="AE33" s="263"/>
      <c r="AF33" s="263"/>
      <c r="AG33" s="263"/>
      <c r="AH33" s="263"/>
      <c r="AI33" s="263"/>
      <c r="AJ33" s="263"/>
      <c r="AK33" s="263"/>
      <c r="AL33" s="263"/>
      <c r="AM33" s="263"/>
      <c r="AN33" s="263"/>
      <c r="AO33" s="263"/>
      <c r="AP33" s="263"/>
      <c r="AQ33" s="263"/>
      <c r="AR33" s="263"/>
      <c r="AS33" s="263"/>
      <c r="AT33" s="263"/>
      <c r="AU33" s="263"/>
      <c r="AV33" s="263"/>
      <c r="AW33" s="263"/>
      <c r="AX33" s="263"/>
      <c r="AY33" s="263"/>
      <c r="AZ33" s="263"/>
      <c r="BA33" s="263"/>
      <c r="BB33" s="263"/>
      <c r="BC33" s="263"/>
      <c r="BD33" s="263"/>
      <c r="BE33" s="263"/>
      <c r="BF33" s="263"/>
      <c r="BG33" s="263"/>
      <c r="BH33" s="263"/>
      <c r="BI33" s="263"/>
      <c r="BJ33" s="263"/>
      <c r="BK33" s="263"/>
      <c r="BL33" s="263"/>
      <c r="BM33" s="263"/>
      <c r="BN33" s="263"/>
      <c r="BO33" s="263"/>
      <c r="BP33" s="263"/>
      <c r="BQ33" s="263"/>
      <c r="BR33" s="263"/>
      <c r="BS33" s="263"/>
      <c r="BT33" s="263"/>
      <c r="BU33" s="263"/>
      <c r="BV33" s="263"/>
      <c r="BW33" s="263"/>
      <c r="BX33" s="263"/>
      <c r="BY33" s="263"/>
      <c r="BZ33" s="263"/>
      <c r="CA33" s="263"/>
      <c r="CB33" s="263"/>
      <c r="CC33" s="263"/>
      <c r="CD33" s="263"/>
      <c r="CE33" s="263"/>
      <c r="CF33" s="263"/>
      <c r="CG33" s="263"/>
      <c r="CH33" s="263"/>
      <c r="CI33" s="263"/>
      <c r="CJ33" s="263"/>
      <c r="CK33" s="263"/>
      <c r="CL33" s="263"/>
      <c r="CM33" s="263"/>
      <c r="CN33" s="263"/>
      <c r="CO33" s="263"/>
      <c r="CP33" s="263"/>
      <c r="CQ33" s="263"/>
      <c r="CR33" s="263"/>
      <c r="CS33" s="263"/>
      <c r="CT33" s="263"/>
      <c r="CU33" s="263"/>
      <c r="CV33" s="263"/>
      <c r="CW33" s="263"/>
      <c r="CX33" s="263"/>
      <c r="CY33" s="263"/>
      <c r="CZ33" s="263"/>
      <c r="DA33" s="263"/>
      <c r="DB33" s="263"/>
      <c r="DC33" s="263"/>
      <c r="DD33" s="263"/>
      <c r="DE33" s="263"/>
      <c r="DF33" s="263"/>
      <c r="DG33" s="263"/>
      <c r="DH33" s="263"/>
      <c r="DI33" s="263"/>
      <c r="DJ33" s="263"/>
      <c r="DK33" s="263"/>
      <c r="DL33" s="263"/>
      <c r="DM33" s="263"/>
      <c r="DN33" s="263"/>
      <c r="DO33" s="263"/>
      <c r="DP33" s="263"/>
      <c r="DQ33" s="263"/>
      <c r="DR33" s="263"/>
      <c r="DS33" s="263"/>
      <c r="DT33" s="263"/>
      <c r="DU33" s="263"/>
      <c r="DV33" s="263"/>
      <c r="DW33" s="263"/>
      <c r="DX33" s="263"/>
      <c r="DY33" s="263"/>
      <c r="DZ33" s="263"/>
      <c r="EA33" s="263"/>
      <c r="EB33" s="263"/>
      <c r="EC33" s="263"/>
      <c r="ED33" s="263"/>
      <c r="EE33" s="263"/>
      <c r="EF33" s="263"/>
      <c r="EG33" s="263"/>
      <c r="EH33" s="263"/>
      <c r="EI33" s="263"/>
      <c r="EJ33" s="263"/>
      <c r="EK33" s="263"/>
      <c r="EL33" s="263"/>
      <c r="EM33" s="263"/>
      <c r="EN33" s="263"/>
      <c r="EO33" s="263"/>
      <c r="EP33" s="263"/>
      <c r="EQ33" s="263"/>
      <c r="ER33" s="263"/>
      <c r="ES33" s="263"/>
      <c r="ET33" s="263"/>
      <c r="EU33" s="263"/>
      <c r="EV33" s="263"/>
      <c r="EW33" s="263"/>
      <c r="EX33" s="263"/>
      <c r="EY33" s="263"/>
      <c r="EZ33" s="263"/>
      <c r="FA33" s="263"/>
      <c r="FB33" s="263"/>
      <c r="FC33" s="263"/>
      <c r="FD33" s="263"/>
      <c r="FE33" s="263"/>
      <c r="FF33" s="263"/>
      <c r="FG33" s="263"/>
      <c r="FH33" s="263"/>
      <c r="FI33" s="263"/>
      <c r="FJ33" s="263"/>
      <c r="FK33" s="263"/>
      <c r="FL33" s="263"/>
      <c r="FM33" s="263"/>
      <c r="FN33" s="263"/>
      <c r="FO33" s="263"/>
      <c r="FP33" s="263"/>
      <c r="FQ33" s="263"/>
      <c r="FR33" s="263"/>
      <c r="FS33" s="263"/>
      <c r="FT33" s="263"/>
      <c r="FU33" s="263"/>
      <c r="FV33" s="263"/>
      <c r="FW33" s="263"/>
      <c r="FX33" s="263"/>
    </row>
    <row r="34" spans="2:180" ht="20.25" customHeight="1" x14ac:dyDescent="0.25">
      <c r="B34" s="370"/>
      <c r="C34" s="371" t="s">
        <v>141</v>
      </c>
      <c r="D34" s="372">
        <f>IF('Charges Data'!AO121="","-",'Charges Data'!AO121)</f>
        <v>20.5</v>
      </c>
      <c r="E34" s="372">
        <f>IF('Charges Data'!AO122="","-",'Charges Data'!AO122)</f>
        <v>16.5</v>
      </c>
      <c r="F34" s="372">
        <f>IF('Charges Data'!AO123="","-",'Charges Data'!AO123)</f>
        <v>16.5</v>
      </c>
      <c r="G34" s="373">
        <f>IF('Charges Data'!AO124="","-",'Charges Data'!AO124)</f>
        <v>16.5</v>
      </c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3"/>
      <c r="W34" s="263"/>
      <c r="X34" s="263"/>
      <c r="Y34" s="263"/>
      <c r="Z34" s="263"/>
      <c r="AA34" s="263"/>
      <c r="AB34" s="263"/>
      <c r="AC34" s="263"/>
      <c r="AD34" s="263"/>
      <c r="AE34" s="263"/>
      <c r="AF34" s="263"/>
      <c r="AG34" s="263"/>
      <c r="AH34" s="263"/>
      <c r="AI34" s="263"/>
      <c r="AJ34" s="263"/>
      <c r="AK34" s="263"/>
      <c r="AL34" s="263"/>
      <c r="AM34" s="263"/>
      <c r="AN34" s="263"/>
      <c r="AO34" s="263"/>
      <c r="AP34" s="263"/>
      <c r="AQ34" s="263"/>
      <c r="AR34" s="263"/>
      <c r="AS34" s="263"/>
      <c r="AT34" s="263"/>
      <c r="AU34" s="263"/>
      <c r="AV34" s="263"/>
      <c r="AW34" s="263"/>
      <c r="AX34" s="263"/>
      <c r="AY34" s="263"/>
      <c r="AZ34" s="263"/>
      <c r="BA34" s="263"/>
      <c r="BB34" s="263"/>
      <c r="BC34" s="263"/>
      <c r="BD34" s="263"/>
      <c r="BE34" s="263"/>
      <c r="BF34" s="263"/>
      <c r="BG34" s="263"/>
      <c r="BH34" s="263"/>
      <c r="BI34" s="263"/>
      <c r="BJ34" s="263"/>
      <c r="BK34" s="263"/>
      <c r="BL34" s="263"/>
      <c r="BM34" s="263"/>
      <c r="BN34" s="263"/>
      <c r="BO34" s="263"/>
      <c r="BP34" s="263"/>
      <c r="BQ34" s="263"/>
      <c r="BR34" s="263"/>
      <c r="BS34" s="263"/>
      <c r="BT34" s="263"/>
      <c r="BU34" s="263"/>
      <c r="BV34" s="263"/>
      <c r="BW34" s="263"/>
      <c r="BX34" s="263"/>
      <c r="BY34" s="263"/>
      <c r="BZ34" s="263"/>
      <c r="CA34" s="263"/>
      <c r="CB34" s="263"/>
      <c r="CC34" s="263"/>
      <c r="CD34" s="263"/>
      <c r="CE34" s="263"/>
      <c r="CF34" s="263"/>
      <c r="CG34" s="263"/>
      <c r="CH34" s="263"/>
      <c r="CI34" s="263"/>
      <c r="CJ34" s="263"/>
      <c r="CK34" s="263"/>
      <c r="CL34" s="263"/>
      <c r="CM34" s="263"/>
      <c r="CN34" s="263"/>
      <c r="CO34" s="263"/>
      <c r="CP34" s="263"/>
      <c r="CQ34" s="263"/>
      <c r="CR34" s="263"/>
      <c r="CS34" s="263"/>
      <c r="CT34" s="263"/>
      <c r="CU34" s="263"/>
      <c r="CV34" s="263"/>
      <c r="CW34" s="263"/>
      <c r="CX34" s="263"/>
      <c r="CY34" s="263"/>
      <c r="CZ34" s="263"/>
      <c r="DA34" s="263"/>
      <c r="DB34" s="263"/>
      <c r="DC34" s="263"/>
      <c r="DD34" s="263"/>
      <c r="DE34" s="263"/>
      <c r="DF34" s="263"/>
      <c r="DG34" s="263"/>
      <c r="DH34" s="263"/>
      <c r="DI34" s="263"/>
      <c r="DJ34" s="263"/>
      <c r="DK34" s="263"/>
      <c r="DL34" s="263"/>
      <c r="DM34" s="263"/>
      <c r="DN34" s="263"/>
      <c r="DO34" s="263"/>
      <c r="DP34" s="263"/>
      <c r="DQ34" s="263"/>
      <c r="DR34" s="263"/>
      <c r="DS34" s="263"/>
      <c r="DT34" s="263"/>
      <c r="DU34" s="263"/>
      <c r="DV34" s="263"/>
      <c r="DW34" s="263"/>
      <c r="DX34" s="263"/>
      <c r="DY34" s="263"/>
      <c r="DZ34" s="263"/>
      <c r="EA34" s="263"/>
      <c r="EB34" s="263"/>
      <c r="EC34" s="263"/>
      <c r="ED34" s="263"/>
      <c r="EE34" s="263"/>
      <c r="EF34" s="263"/>
      <c r="EG34" s="263"/>
      <c r="EH34" s="263"/>
      <c r="EI34" s="263"/>
      <c r="EJ34" s="263"/>
      <c r="EK34" s="263"/>
      <c r="EL34" s="263"/>
      <c r="EM34" s="263"/>
      <c r="EN34" s="263"/>
      <c r="EO34" s="263"/>
      <c r="EP34" s="263"/>
      <c r="EQ34" s="263"/>
      <c r="ER34" s="263"/>
      <c r="ES34" s="263"/>
      <c r="ET34" s="263"/>
      <c r="EU34" s="263"/>
      <c r="EV34" s="263"/>
      <c r="EW34" s="263"/>
      <c r="EX34" s="263"/>
      <c r="EY34" s="263"/>
      <c r="EZ34" s="263"/>
      <c r="FA34" s="263"/>
      <c r="FB34" s="263"/>
      <c r="FC34" s="263"/>
      <c r="FD34" s="263"/>
      <c r="FE34" s="263"/>
      <c r="FF34" s="263"/>
      <c r="FG34" s="263"/>
      <c r="FH34" s="263"/>
      <c r="FI34" s="263"/>
      <c r="FJ34" s="263"/>
      <c r="FK34" s="263"/>
      <c r="FL34" s="263"/>
      <c r="FM34" s="263"/>
      <c r="FN34" s="263"/>
      <c r="FO34" s="263"/>
      <c r="FP34" s="263"/>
      <c r="FQ34" s="263"/>
      <c r="FR34" s="263"/>
      <c r="FS34" s="263"/>
      <c r="FT34" s="263"/>
      <c r="FU34" s="263"/>
      <c r="FV34" s="263"/>
      <c r="FW34" s="263"/>
      <c r="FX34" s="263"/>
    </row>
    <row r="35" spans="2:180" ht="20.25" customHeight="1" x14ac:dyDescent="0.3">
      <c r="B35" s="378" t="s">
        <v>299</v>
      </c>
      <c r="C35" s="379" t="s">
        <v>110</v>
      </c>
      <c r="D35" s="380">
        <f>IF('Charges Data'!J145="","-",'Charges Data'!J145)</f>
        <v>35</v>
      </c>
      <c r="E35" s="380">
        <f>IF('Charges Data'!J146="","-",'Charges Data'!J146)</f>
        <v>21</v>
      </c>
      <c r="F35" s="380">
        <f>IF('Charges Data'!J147="","-",'Charges Data'!J147)</f>
        <v>21</v>
      </c>
      <c r="G35" s="381">
        <f>IF('Charges Data'!J148="","-",'Charges Data'!J148)</f>
        <v>14</v>
      </c>
      <c r="I35" s="263"/>
      <c r="J35" s="263"/>
      <c r="K35" s="263"/>
      <c r="L35" s="263"/>
      <c r="M35" s="263"/>
      <c r="N35" s="263"/>
      <c r="O35" s="263"/>
      <c r="P35" s="263"/>
      <c r="Q35" s="263"/>
      <c r="R35" s="263"/>
      <c r="S35" s="263"/>
      <c r="T35" s="263"/>
      <c r="U35" s="263"/>
      <c r="V35" s="263"/>
      <c r="W35" s="263"/>
      <c r="X35" s="263"/>
      <c r="Y35" s="263"/>
      <c r="Z35" s="263"/>
      <c r="AA35" s="263"/>
      <c r="AB35" s="263"/>
      <c r="AC35" s="263"/>
      <c r="AD35" s="263"/>
      <c r="AE35" s="263"/>
      <c r="AF35" s="263"/>
      <c r="AG35" s="263"/>
      <c r="AH35" s="263"/>
      <c r="AI35" s="263"/>
      <c r="AJ35" s="263"/>
      <c r="AK35" s="263"/>
      <c r="AL35" s="263"/>
      <c r="AM35" s="263"/>
      <c r="AN35" s="263"/>
      <c r="AO35" s="263"/>
      <c r="AP35" s="263"/>
      <c r="AQ35" s="263"/>
      <c r="AR35" s="263"/>
      <c r="AS35" s="263"/>
      <c r="AT35" s="263"/>
      <c r="AU35" s="263"/>
      <c r="AV35" s="263"/>
      <c r="AW35" s="263"/>
      <c r="AX35" s="263"/>
      <c r="AY35" s="263"/>
      <c r="AZ35" s="263"/>
      <c r="BA35" s="263"/>
      <c r="BB35" s="263"/>
      <c r="BC35" s="263"/>
      <c r="BD35" s="263"/>
      <c r="BE35" s="263"/>
      <c r="BF35" s="263"/>
      <c r="BG35" s="263"/>
      <c r="BH35" s="263"/>
      <c r="BI35" s="263"/>
      <c r="BJ35" s="263"/>
      <c r="BK35" s="263"/>
      <c r="BL35" s="263"/>
      <c r="BM35" s="263"/>
      <c r="BN35" s="263"/>
      <c r="BO35" s="263"/>
      <c r="BP35" s="263"/>
      <c r="BQ35" s="263"/>
      <c r="BR35" s="263"/>
      <c r="BS35" s="263"/>
      <c r="BT35" s="263"/>
      <c r="BU35" s="263"/>
      <c r="BV35" s="263"/>
      <c r="BW35" s="263"/>
      <c r="BX35" s="263"/>
      <c r="BY35" s="263"/>
      <c r="BZ35" s="263"/>
      <c r="CA35" s="263"/>
      <c r="CB35" s="263"/>
      <c r="CC35" s="263"/>
      <c r="CD35" s="263"/>
      <c r="CE35" s="263"/>
      <c r="CF35" s="263"/>
      <c r="CG35" s="263"/>
      <c r="CH35" s="263"/>
      <c r="CI35" s="263"/>
      <c r="CJ35" s="263"/>
      <c r="CK35" s="263"/>
      <c r="CL35" s="263"/>
      <c r="CM35" s="263"/>
      <c r="CN35" s="263"/>
      <c r="CO35" s="263"/>
      <c r="CP35" s="263"/>
      <c r="CQ35" s="263"/>
      <c r="CR35" s="263"/>
      <c r="CS35" s="263"/>
      <c r="CT35" s="263"/>
      <c r="CU35" s="263"/>
      <c r="CV35" s="263"/>
      <c r="CW35" s="263"/>
      <c r="CX35" s="263"/>
      <c r="CY35" s="263"/>
      <c r="CZ35" s="263"/>
      <c r="DA35" s="263"/>
      <c r="DB35" s="263"/>
      <c r="DC35" s="263"/>
      <c r="DD35" s="263"/>
      <c r="DE35" s="263"/>
      <c r="DF35" s="263"/>
      <c r="DG35" s="263"/>
      <c r="DH35" s="263"/>
      <c r="DI35" s="263"/>
      <c r="DJ35" s="263"/>
      <c r="DK35" s="263"/>
      <c r="DL35" s="263"/>
      <c r="DM35" s="263"/>
      <c r="DN35" s="263"/>
      <c r="DO35" s="263"/>
      <c r="DP35" s="263"/>
      <c r="DQ35" s="263"/>
      <c r="DR35" s="263"/>
      <c r="DS35" s="263"/>
      <c r="DT35" s="263"/>
      <c r="DU35" s="263"/>
      <c r="DV35" s="263"/>
      <c r="DW35" s="263"/>
      <c r="DX35" s="263"/>
      <c r="DY35" s="263"/>
      <c r="DZ35" s="263"/>
      <c r="EA35" s="263"/>
      <c r="EB35" s="263"/>
      <c r="EC35" s="263"/>
      <c r="ED35" s="263"/>
      <c r="EE35" s="263"/>
      <c r="EF35" s="263"/>
      <c r="EG35" s="263"/>
      <c r="EH35" s="263"/>
      <c r="EI35" s="263"/>
      <c r="EJ35" s="263"/>
      <c r="EK35" s="263"/>
      <c r="EL35" s="263"/>
      <c r="EM35" s="263"/>
      <c r="EN35" s="263"/>
      <c r="EO35" s="263"/>
      <c r="EP35" s="263"/>
      <c r="EQ35" s="263"/>
      <c r="ER35" s="263"/>
      <c r="ES35" s="263"/>
      <c r="ET35" s="263"/>
      <c r="EU35" s="263"/>
      <c r="EV35" s="263"/>
      <c r="EW35" s="263"/>
      <c r="EX35" s="263"/>
      <c r="EY35" s="263"/>
      <c r="EZ35" s="263"/>
      <c r="FA35" s="263"/>
      <c r="FB35" s="263"/>
      <c r="FC35" s="263"/>
      <c r="FD35" s="263"/>
      <c r="FE35" s="263"/>
      <c r="FF35" s="263"/>
      <c r="FG35" s="263"/>
      <c r="FH35" s="263"/>
      <c r="FI35" s="263"/>
      <c r="FJ35" s="263"/>
      <c r="FK35" s="263"/>
      <c r="FL35" s="263"/>
      <c r="FM35" s="263"/>
      <c r="FN35" s="263"/>
      <c r="FO35" s="263"/>
      <c r="FP35" s="263"/>
      <c r="FQ35" s="263"/>
      <c r="FR35" s="263"/>
      <c r="FS35" s="263"/>
      <c r="FT35" s="263"/>
      <c r="FU35" s="263"/>
      <c r="FV35" s="263"/>
      <c r="FW35" s="263"/>
      <c r="FX35" s="263"/>
    </row>
    <row r="36" spans="2:180" ht="20.25" customHeight="1" x14ac:dyDescent="0.25">
      <c r="B36" s="382"/>
      <c r="C36" s="383" t="s">
        <v>111</v>
      </c>
      <c r="D36" s="384">
        <f>IF('Charges Data'!K145="","-",'Charges Data'!K145)</f>
        <v>32</v>
      </c>
      <c r="E36" s="384">
        <f>IF('Charges Data'!K146="","-",'Charges Data'!K146)</f>
        <v>25</v>
      </c>
      <c r="F36" s="384">
        <f>IF('Charges Data'!K147="","-",'Charges Data'!K147)</f>
        <v>25</v>
      </c>
      <c r="G36" s="385">
        <f>IF('Charges Data'!K148="","-",'Charges Data'!K148)</f>
        <v>25</v>
      </c>
      <c r="I36" s="263"/>
      <c r="J36" s="263"/>
      <c r="K36" s="263"/>
      <c r="L36" s="263"/>
      <c r="M36" s="263"/>
      <c r="N36" s="263"/>
      <c r="O36" s="263"/>
      <c r="P36" s="263"/>
      <c r="Q36" s="263"/>
      <c r="R36" s="263"/>
      <c r="S36" s="263"/>
      <c r="T36" s="263"/>
      <c r="U36" s="263"/>
      <c r="V36" s="263"/>
      <c r="W36" s="263"/>
      <c r="X36" s="263"/>
      <c r="Y36" s="263"/>
      <c r="Z36" s="263"/>
      <c r="AA36" s="263"/>
      <c r="AB36" s="263"/>
      <c r="AC36" s="263"/>
      <c r="AD36" s="263"/>
      <c r="AE36" s="263"/>
      <c r="AF36" s="263"/>
      <c r="AG36" s="263"/>
      <c r="AH36" s="263"/>
      <c r="AI36" s="263"/>
      <c r="AJ36" s="263"/>
      <c r="AK36" s="263"/>
      <c r="AL36" s="263"/>
      <c r="AM36" s="263"/>
      <c r="AN36" s="263"/>
      <c r="AO36" s="263"/>
      <c r="AP36" s="263"/>
      <c r="AQ36" s="263"/>
      <c r="AR36" s="263"/>
      <c r="AS36" s="263"/>
      <c r="AT36" s="263"/>
      <c r="AU36" s="263"/>
      <c r="AV36" s="263"/>
      <c r="AW36" s="263"/>
      <c r="AX36" s="263"/>
      <c r="AY36" s="263"/>
      <c r="AZ36" s="263"/>
      <c r="BA36" s="263"/>
      <c r="BB36" s="263"/>
      <c r="BC36" s="263"/>
      <c r="BD36" s="263"/>
      <c r="BE36" s="263"/>
      <c r="BF36" s="263"/>
      <c r="BG36" s="263"/>
      <c r="BH36" s="263"/>
      <c r="BI36" s="263"/>
      <c r="BJ36" s="263"/>
      <c r="BK36" s="263"/>
      <c r="BL36" s="263"/>
      <c r="BM36" s="263"/>
      <c r="BN36" s="263"/>
      <c r="BO36" s="263"/>
      <c r="BP36" s="263"/>
      <c r="BQ36" s="263"/>
      <c r="BR36" s="263"/>
      <c r="BS36" s="263"/>
      <c r="BT36" s="263"/>
      <c r="BU36" s="263"/>
      <c r="BV36" s="263"/>
      <c r="BW36" s="263"/>
      <c r="BX36" s="263"/>
      <c r="BY36" s="263"/>
      <c r="BZ36" s="263"/>
      <c r="CA36" s="263"/>
      <c r="CB36" s="263"/>
      <c r="CC36" s="263"/>
      <c r="CD36" s="263"/>
      <c r="CE36" s="263"/>
      <c r="CF36" s="263"/>
      <c r="CG36" s="263"/>
      <c r="CH36" s="263"/>
      <c r="CI36" s="263"/>
      <c r="CJ36" s="263"/>
      <c r="CK36" s="263"/>
      <c r="CL36" s="263"/>
      <c r="CM36" s="263"/>
      <c r="CN36" s="263"/>
      <c r="CO36" s="263"/>
      <c r="CP36" s="263"/>
      <c r="CQ36" s="263"/>
      <c r="CR36" s="263"/>
      <c r="CS36" s="263"/>
      <c r="CT36" s="263"/>
      <c r="CU36" s="263"/>
      <c r="CV36" s="263"/>
      <c r="CW36" s="263"/>
      <c r="CX36" s="263"/>
      <c r="CY36" s="263"/>
      <c r="CZ36" s="263"/>
      <c r="DA36" s="263"/>
      <c r="DB36" s="263"/>
      <c r="DC36" s="263"/>
      <c r="DD36" s="263"/>
      <c r="DE36" s="263"/>
      <c r="DF36" s="263"/>
      <c r="DG36" s="263"/>
      <c r="DH36" s="263"/>
      <c r="DI36" s="263"/>
      <c r="DJ36" s="263"/>
      <c r="DK36" s="263"/>
      <c r="DL36" s="263"/>
      <c r="DM36" s="263"/>
      <c r="DN36" s="263"/>
      <c r="DO36" s="263"/>
      <c r="DP36" s="263"/>
      <c r="DQ36" s="263"/>
      <c r="DR36" s="263"/>
      <c r="DS36" s="263"/>
      <c r="DT36" s="263"/>
      <c r="DU36" s="263"/>
      <c r="DV36" s="263"/>
      <c r="DW36" s="263"/>
      <c r="DX36" s="263"/>
      <c r="DY36" s="263"/>
      <c r="DZ36" s="263"/>
      <c r="EA36" s="263"/>
      <c r="EB36" s="263"/>
      <c r="EC36" s="263"/>
      <c r="ED36" s="263"/>
      <c r="EE36" s="263"/>
      <c r="EF36" s="263"/>
      <c r="EG36" s="263"/>
      <c r="EH36" s="263"/>
      <c r="EI36" s="263"/>
      <c r="EJ36" s="263"/>
      <c r="EK36" s="263"/>
      <c r="EL36" s="263"/>
      <c r="EM36" s="263"/>
      <c r="EN36" s="263"/>
      <c r="EO36" s="263"/>
      <c r="EP36" s="263"/>
      <c r="EQ36" s="263"/>
      <c r="ER36" s="263"/>
      <c r="ES36" s="263"/>
      <c r="ET36" s="263"/>
      <c r="EU36" s="263"/>
      <c r="EV36" s="263"/>
      <c r="EW36" s="263"/>
      <c r="EX36" s="263"/>
      <c r="EY36" s="263"/>
      <c r="EZ36" s="263"/>
      <c r="FA36" s="263"/>
      <c r="FB36" s="263"/>
      <c r="FC36" s="263"/>
      <c r="FD36" s="263"/>
      <c r="FE36" s="263"/>
      <c r="FF36" s="263"/>
      <c r="FG36" s="263"/>
      <c r="FH36" s="263"/>
      <c r="FI36" s="263"/>
      <c r="FJ36" s="263"/>
      <c r="FK36" s="263"/>
      <c r="FL36" s="263"/>
      <c r="FM36" s="263"/>
      <c r="FN36" s="263"/>
      <c r="FO36" s="263"/>
      <c r="FP36" s="263"/>
      <c r="FQ36" s="263"/>
      <c r="FR36" s="263"/>
      <c r="FS36" s="263"/>
      <c r="FT36" s="263"/>
      <c r="FU36" s="263"/>
      <c r="FV36" s="263"/>
      <c r="FW36" s="263"/>
      <c r="FX36" s="263"/>
    </row>
    <row r="37" spans="2:180" ht="20.25" customHeight="1" x14ac:dyDescent="0.25">
      <c r="B37" s="382"/>
      <c r="C37" s="383" t="s">
        <v>112</v>
      </c>
      <c r="D37" s="384">
        <f>IF('Charges Data'!L145="","-",'Charges Data'!L145)</f>
        <v>24.99</v>
      </c>
      <c r="E37" s="384">
        <f>IF('Charges Data'!L146="","-",'Charges Data'!L146)</f>
        <v>14.99</v>
      </c>
      <c r="F37" s="384">
        <f>IF('Charges Data'!L147="","-",'Charges Data'!L147)</f>
        <v>24.99</v>
      </c>
      <c r="G37" s="385">
        <f>IF('Charges Data'!L148="","-",'Charges Data'!L148)</f>
        <v>24.99</v>
      </c>
      <c r="I37" s="263"/>
      <c r="J37" s="263"/>
      <c r="K37" s="263"/>
      <c r="L37" s="263"/>
      <c r="M37" s="263"/>
      <c r="N37" s="263"/>
      <c r="O37" s="263"/>
      <c r="P37" s="263"/>
      <c r="Q37" s="263"/>
      <c r="R37" s="263"/>
      <c r="S37" s="263"/>
      <c r="T37" s="263"/>
      <c r="U37" s="263"/>
      <c r="V37" s="263"/>
      <c r="W37" s="263"/>
      <c r="X37" s="263"/>
      <c r="Y37" s="263"/>
      <c r="Z37" s="263"/>
      <c r="AA37" s="263"/>
      <c r="AB37" s="263"/>
      <c r="AC37" s="263"/>
      <c r="AD37" s="263"/>
      <c r="AE37" s="263"/>
      <c r="AF37" s="263"/>
      <c r="AG37" s="263"/>
      <c r="AH37" s="263"/>
      <c r="AI37" s="263"/>
      <c r="AJ37" s="263"/>
      <c r="AK37" s="263"/>
      <c r="AL37" s="263"/>
      <c r="AM37" s="263"/>
      <c r="AN37" s="263"/>
      <c r="AO37" s="263"/>
      <c r="AP37" s="263"/>
      <c r="AQ37" s="263"/>
      <c r="AR37" s="263"/>
      <c r="AS37" s="263"/>
      <c r="AT37" s="263"/>
      <c r="AU37" s="263"/>
      <c r="AV37" s="263"/>
      <c r="AW37" s="263"/>
      <c r="AX37" s="263"/>
      <c r="AY37" s="263"/>
      <c r="AZ37" s="263"/>
      <c r="BA37" s="263"/>
      <c r="BB37" s="263"/>
      <c r="BC37" s="263"/>
      <c r="BD37" s="263"/>
      <c r="BE37" s="263"/>
      <c r="BF37" s="263"/>
      <c r="BG37" s="263"/>
      <c r="BH37" s="263"/>
      <c r="BI37" s="263"/>
      <c r="BJ37" s="263"/>
      <c r="BK37" s="263"/>
      <c r="BL37" s="263"/>
      <c r="BM37" s="263"/>
      <c r="BN37" s="263"/>
      <c r="BO37" s="263"/>
      <c r="BP37" s="263"/>
      <c r="BQ37" s="263"/>
      <c r="BR37" s="263"/>
      <c r="BS37" s="263"/>
      <c r="BT37" s="263"/>
      <c r="BU37" s="263"/>
      <c r="BV37" s="263"/>
      <c r="BW37" s="263"/>
      <c r="BX37" s="263"/>
      <c r="BY37" s="263"/>
      <c r="BZ37" s="263"/>
      <c r="CA37" s="263"/>
      <c r="CB37" s="263"/>
      <c r="CC37" s="263"/>
      <c r="CD37" s="263"/>
      <c r="CE37" s="263"/>
      <c r="CF37" s="263"/>
      <c r="CG37" s="263"/>
      <c r="CH37" s="263"/>
      <c r="CI37" s="263"/>
      <c r="CJ37" s="263"/>
      <c r="CK37" s="263"/>
      <c r="CL37" s="263"/>
      <c r="CM37" s="263"/>
      <c r="CN37" s="263"/>
      <c r="CO37" s="263"/>
      <c r="CP37" s="263"/>
      <c r="CQ37" s="263"/>
      <c r="CR37" s="263"/>
      <c r="CS37" s="263"/>
      <c r="CT37" s="263"/>
      <c r="CU37" s="263"/>
      <c r="CV37" s="263"/>
      <c r="CW37" s="263"/>
      <c r="CX37" s="263"/>
      <c r="CY37" s="263"/>
      <c r="CZ37" s="263"/>
      <c r="DA37" s="263"/>
      <c r="DB37" s="263"/>
      <c r="DC37" s="263"/>
      <c r="DD37" s="263"/>
      <c r="DE37" s="263"/>
      <c r="DF37" s="263"/>
      <c r="DG37" s="263"/>
      <c r="DH37" s="263"/>
      <c r="DI37" s="263"/>
      <c r="DJ37" s="263"/>
      <c r="DK37" s="263"/>
      <c r="DL37" s="263"/>
      <c r="DM37" s="263"/>
      <c r="DN37" s="263"/>
      <c r="DO37" s="263"/>
      <c r="DP37" s="263"/>
      <c r="DQ37" s="263"/>
      <c r="DR37" s="263"/>
      <c r="DS37" s="263"/>
      <c r="DT37" s="263"/>
      <c r="DU37" s="263"/>
      <c r="DV37" s="263"/>
      <c r="DW37" s="263"/>
      <c r="DX37" s="263"/>
      <c r="DY37" s="263"/>
      <c r="DZ37" s="263"/>
      <c r="EA37" s="263"/>
      <c r="EB37" s="263"/>
      <c r="EC37" s="263"/>
      <c r="ED37" s="263"/>
      <c r="EE37" s="263"/>
      <c r="EF37" s="263"/>
      <c r="EG37" s="263"/>
      <c r="EH37" s="263"/>
      <c r="EI37" s="263"/>
      <c r="EJ37" s="263"/>
      <c r="EK37" s="263"/>
      <c r="EL37" s="263"/>
      <c r="EM37" s="263"/>
      <c r="EN37" s="263"/>
      <c r="EO37" s="263"/>
      <c r="EP37" s="263"/>
      <c r="EQ37" s="263"/>
      <c r="ER37" s="263"/>
      <c r="ES37" s="263"/>
      <c r="ET37" s="263"/>
      <c r="EU37" s="263"/>
      <c r="EV37" s="263"/>
      <c r="EW37" s="263"/>
      <c r="EX37" s="263"/>
      <c r="EY37" s="263"/>
      <c r="EZ37" s="263"/>
      <c r="FA37" s="263"/>
      <c r="FB37" s="263"/>
      <c r="FC37" s="263"/>
      <c r="FD37" s="263"/>
      <c r="FE37" s="263"/>
      <c r="FF37" s="263"/>
      <c r="FG37" s="263"/>
      <c r="FH37" s="263"/>
      <c r="FI37" s="263"/>
      <c r="FJ37" s="263"/>
      <c r="FK37" s="263"/>
      <c r="FL37" s="263"/>
      <c r="FM37" s="263"/>
      <c r="FN37" s="263"/>
      <c r="FO37" s="263"/>
      <c r="FP37" s="263"/>
      <c r="FQ37" s="263"/>
      <c r="FR37" s="263"/>
      <c r="FS37" s="263"/>
      <c r="FT37" s="263"/>
      <c r="FU37" s="263"/>
      <c r="FV37" s="263"/>
      <c r="FW37" s="263"/>
      <c r="FX37" s="263"/>
    </row>
    <row r="38" spans="2:180" ht="20.25" customHeight="1" x14ac:dyDescent="0.25">
      <c r="B38" s="382"/>
      <c r="C38" s="383" t="s">
        <v>160</v>
      </c>
      <c r="D38" s="384">
        <f>IF('Charges Data'!M145="","-",'Charges Data'!M145)</f>
        <v>33.5</v>
      </c>
      <c r="E38" s="384">
        <f>IF('Charges Data'!M146="","-",'Charges Data'!M146)</f>
        <v>9</v>
      </c>
      <c r="F38" s="384">
        <f>IF('Charges Data'!M147="","-",'Charges Data'!M147)</f>
        <v>29</v>
      </c>
      <c r="G38" s="398" t="str">
        <f>IF('Charges Data'!M148="","-",'Charges Data'!M148)</f>
        <v>-</v>
      </c>
      <c r="I38" s="263"/>
      <c r="J38" s="263"/>
      <c r="K38" s="263"/>
      <c r="L38" s="263"/>
      <c r="M38" s="263"/>
      <c r="N38" s="263"/>
      <c r="O38" s="263"/>
      <c r="P38" s="263"/>
      <c r="Q38" s="263"/>
      <c r="R38" s="263"/>
      <c r="S38" s="263"/>
      <c r="T38" s="263"/>
      <c r="U38" s="263"/>
      <c r="V38" s="263"/>
      <c r="W38" s="263"/>
      <c r="X38" s="263"/>
      <c r="Y38" s="263"/>
      <c r="Z38" s="263"/>
      <c r="AA38" s="263"/>
      <c r="AB38" s="263"/>
      <c r="AC38" s="263"/>
      <c r="AD38" s="263"/>
      <c r="AE38" s="263"/>
      <c r="AF38" s="263"/>
      <c r="AG38" s="263"/>
      <c r="AH38" s="263"/>
      <c r="AI38" s="263"/>
      <c r="AJ38" s="263"/>
      <c r="AK38" s="263"/>
      <c r="AL38" s="263"/>
      <c r="AM38" s="263"/>
      <c r="AN38" s="263"/>
      <c r="AO38" s="263"/>
      <c r="AP38" s="263"/>
      <c r="AQ38" s="263"/>
      <c r="AR38" s="263"/>
      <c r="AS38" s="263"/>
      <c r="AT38" s="263"/>
      <c r="AU38" s="263"/>
      <c r="AV38" s="263"/>
      <c r="AW38" s="263"/>
      <c r="AX38" s="263"/>
      <c r="AY38" s="263"/>
      <c r="AZ38" s="263"/>
      <c r="BA38" s="263"/>
      <c r="BB38" s="263"/>
      <c r="BC38" s="263"/>
      <c r="BD38" s="263"/>
      <c r="BE38" s="263"/>
      <c r="BF38" s="263"/>
      <c r="BG38" s="263"/>
      <c r="BH38" s="263"/>
      <c r="BI38" s="263"/>
      <c r="BJ38" s="263"/>
      <c r="BK38" s="263"/>
      <c r="BL38" s="263"/>
      <c r="BM38" s="263"/>
      <c r="BN38" s="263"/>
      <c r="BO38" s="263"/>
      <c r="BP38" s="263"/>
      <c r="BQ38" s="263"/>
      <c r="BR38" s="263"/>
      <c r="BS38" s="263"/>
      <c r="BT38" s="263"/>
      <c r="BU38" s="263"/>
      <c r="BV38" s="263"/>
      <c r="BW38" s="263"/>
      <c r="BX38" s="263"/>
      <c r="BY38" s="263"/>
      <c r="BZ38" s="263"/>
      <c r="CA38" s="263"/>
      <c r="CB38" s="263"/>
      <c r="CC38" s="263"/>
      <c r="CD38" s="263"/>
      <c r="CE38" s="263"/>
      <c r="CF38" s="263"/>
      <c r="CG38" s="263"/>
      <c r="CH38" s="263"/>
      <c r="CI38" s="263"/>
      <c r="CJ38" s="263"/>
      <c r="CK38" s="263"/>
      <c r="CL38" s="263"/>
      <c r="CM38" s="263"/>
      <c r="CN38" s="263"/>
      <c r="CO38" s="263"/>
      <c r="CP38" s="263"/>
      <c r="CQ38" s="263"/>
      <c r="CR38" s="263"/>
      <c r="CS38" s="263"/>
      <c r="CT38" s="263"/>
      <c r="CU38" s="263"/>
      <c r="CV38" s="263"/>
      <c r="CW38" s="263"/>
      <c r="CX38" s="263"/>
      <c r="CY38" s="263"/>
      <c r="CZ38" s="263"/>
      <c r="DA38" s="263"/>
      <c r="DB38" s="263"/>
      <c r="DC38" s="263"/>
      <c r="DD38" s="263"/>
      <c r="DE38" s="263"/>
      <c r="DF38" s="263"/>
      <c r="DG38" s="263"/>
      <c r="DH38" s="263"/>
      <c r="DI38" s="263"/>
      <c r="DJ38" s="263"/>
      <c r="DK38" s="263"/>
      <c r="DL38" s="263"/>
      <c r="DM38" s="263"/>
      <c r="DN38" s="263"/>
      <c r="DO38" s="263"/>
      <c r="DP38" s="263"/>
      <c r="DQ38" s="263"/>
      <c r="DR38" s="263"/>
      <c r="DS38" s="263"/>
      <c r="DT38" s="263"/>
      <c r="DU38" s="263"/>
      <c r="DV38" s="263"/>
      <c r="DW38" s="263"/>
      <c r="DX38" s="263"/>
      <c r="DY38" s="263"/>
      <c r="DZ38" s="263"/>
      <c r="EA38" s="263"/>
      <c r="EB38" s="263"/>
      <c r="EC38" s="263"/>
      <c r="ED38" s="263"/>
      <c r="EE38" s="263"/>
      <c r="EF38" s="263"/>
      <c r="EG38" s="263"/>
      <c r="EH38" s="263"/>
      <c r="EI38" s="263"/>
      <c r="EJ38" s="263"/>
      <c r="EK38" s="263"/>
      <c r="EL38" s="263"/>
      <c r="EM38" s="263"/>
      <c r="EN38" s="263"/>
      <c r="EO38" s="263"/>
      <c r="EP38" s="263"/>
      <c r="EQ38" s="263"/>
      <c r="ER38" s="263"/>
      <c r="ES38" s="263"/>
      <c r="ET38" s="263"/>
      <c r="EU38" s="263"/>
      <c r="EV38" s="263"/>
      <c r="EW38" s="263"/>
      <c r="EX38" s="263"/>
      <c r="EY38" s="263"/>
      <c r="EZ38" s="263"/>
      <c r="FA38" s="263"/>
      <c r="FB38" s="263"/>
      <c r="FC38" s="263"/>
      <c r="FD38" s="263"/>
      <c r="FE38" s="263"/>
      <c r="FF38" s="263"/>
      <c r="FG38" s="263"/>
      <c r="FH38" s="263"/>
      <c r="FI38" s="263"/>
      <c r="FJ38" s="263"/>
      <c r="FK38" s="263"/>
      <c r="FL38" s="263"/>
      <c r="FM38" s="263"/>
      <c r="FN38" s="263"/>
      <c r="FO38" s="263"/>
      <c r="FP38" s="263"/>
      <c r="FQ38" s="263"/>
      <c r="FR38" s="263"/>
      <c r="FS38" s="263"/>
      <c r="FT38" s="263"/>
      <c r="FU38" s="263"/>
      <c r="FV38" s="263"/>
      <c r="FW38" s="263"/>
      <c r="FX38" s="263"/>
    </row>
    <row r="39" spans="2:180" ht="20.25" customHeight="1" x14ac:dyDescent="0.25">
      <c r="B39" s="382"/>
      <c r="C39" s="383" t="s">
        <v>115</v>
      </c>
      <c r="D39" s="384">
        <f>IF('Charges Data'!O145="","-",'Charges Data'!O145)</f>
        <v>29</v>
      </c>
      <c r="E39" s="384">
        <f>IF('Charges Data'!O146="","-",'Charges Data'!O146)</f>
        <v>16</v>
      </c>
      <c r="F39" s="384">
        <f>IF('Charges Data'!O147="","-",'Charges Data'!O147)</f>
        <v>15</v>
      </c>
      <c r="G39" s="385">
        <f>IF('Charges Data'!O148="","-",'Charges Data'!O148)</f>
        <v>25</v>
      </c>
      <c r="I39" s="263"/>
      <c r="J39" s="263"/>
      <c r="K39" s="263"/>
      <c r="L39" s="263"/>
      <c r="M39" s="263"/>
      <c r="N39" s="263"/>
      <c r="O39" s="263"/>
      <c r="P39" s="263"/>
      <c r="Q39" s="263"/>
      <c r="R39" s="263"/>
      <c r="S39" s="263"/>
      <c r="T39" s="263"/>
      <c r="U39" s="263"/>
      <c r="V39" s="263"/>
      <c r="W39" s="263"/>
      <c r="X39" s="263"/>
      <c r="Y39" s="263"/>
      <c r="Z39" s="263"/>
      <c r="AA39" s="263"/>
      <c r="AB39" s="263"/>
      <c r="AC39" s="263"/>
      <c r="AD39" s="263"/>
      <c r="AE39" s="263"/>
      <c r="AF39" s="263"/>
      <c r="AG39" s="263"/>
      <c r="AH39" s="263"/>
      <c r="AI39" s="263"/>
      <c r="AJ39" s="263"/>
      <c r="AK39" s="263"/>
      <c r="AL39" s="263"/>
      <c r="AM39" s="263"/>
      <c r="AN39" s="263"/>
      <c r="AO39" s="263"/>
      <c r="AP39" s="263"/>
      <c r="AQ39" s="263"/>
      <c r="AR39" s="263"/>
      <c r="AS39" s="263"/>
      <c r="AT39" s="263"/>
      <c r="AU39" s="263"/>
      <c r="AV39" s="263"/>
      <c r="AW39" s="263"/>
      <c r="AX39" s="263"/>
      <c r="AY39" s="263"/>
      <c r="AZ39" s="263"/>
      <c r="BA39" s="263"/>
      <c r="BB39" s="263"/>
      <c r="BC39" s="263"/>
      <c r="BD39" s="263"/>
      <c r="BE39" s="263"/>
      <c r="BF39" s="263"/>
      <c r="BG39" s="263"/>
      <c r="BH39" s="263"/>
      <c r="BI39" s="263"/>
      <c r="BJ39" s="263"/>
      <c r="BK39" s="263"/>
      <c r="BL39" s="263"/>
      <c r="BM39" s="263"/>
      <c r="BN39" s="263"/>
      <c r="BO39" s="263"/>
      <c r="BP39" s="263"/>
      <c r="BQ39" s="263"/>
      <c r="BR39" s="263"/>
      <c r="BS39" s="263"/>
      <c r="BT39" s="263"/>
      <c r="BU39" s="263"/>
      <c r="BV39" s="263"/>
      <c r="BW39" s="263"/>
      <c r="BX39" s="263"/>
      <c r="BY39" s="263"/>
      <c r="BZ39" s="263"/>
      <c r="CA39" s="263"/>
      <c r="CB39" s="263"/>
      <c r="CC39" s="263"/>
      <c r="CD39" s="263"/>
      <c r="CE39" s="263"/>
      <c r="CF39" s="263"/>
      <c r="CG39" s="263"/>
      <c r="CH39" s="263"/>
      <c r="CI39" s="263"/>
      <c r="CJ39" s="263"/>
      <c r="CK39" s="263"/>
      <c r="CL39" s="263"/>
      <c r="CM39" s="263"/>
      <c r="CN39" s="263"/>
      <c r="CO39" s="263"/>
      <c r="CP39" s="263"/>
      <c r="CQ39" s="263"/>
      <c r="CR39" s="263"/>
      <c r="CS39" s="263"/>
      <c r="CT39" s="263"/>
      <c r="CU39" s="263"/>
      <c r="CV39" s="263"/>
      <c r="CW39" s="263"/>
      <c r="CX39" s="263"/>
      <c r="CY39" s="263"/>
      <c r="CZ39" s="263"/>
      <c r="DA39" s="263"/>
      <c r="DB39" s="263"/>
      <c r="DC39" s="263"/>
      <c r="DD39" s="263"/>
      <c r="DE39" s="263"/>
      <c r="DF39" s="263"/>
      <c r="DG39" s="263"/>
      <c r="DH39" s="263"/>
      <c r="DI39" s="263"/>
      <c r="DJ39" s="263"/>
      <c r="DK39" s="263"/>
      <c r="DL39" s="263"/>
      <c r="DM39" s="263"/>
      <c r="DN39" s="263"/>
      <c r="DO39" s="263"/>
      <c r="DP39" s="263"/>
      <c r="DQ39" s="263"/>
      <c r="DR39" s="263"/>
      <c r="DS39" s="263"/>
      <c r="DT39" s="263"/>
      <c r="DU39" s="263"/>
      <c r="DV39" s="263"/>
      <c r="DW39" s="263"/>
      <c r="DX39" s="263"/>
      <c r="DY39" s="263"/>
      <c r="DZ39" s="263"/>
      <c r="EA39" s="263"/>
      <c r="EB39" s="263"/>
      <c r="EC39" s="263"/>
      <c r="ED39" s="263"/>
      <c r="EE39" s="263"/>
      <c r="EF39" s="263"/>
      <c r="EG39" s="263"/>
      <c r="EH39" s="263"/>
      <c r="EI39" s="263"/>
      <c r="EJ39" s="263"/>
      <c r="EK39" s="263"/>
      <c r="EL39" s="263"/>
      <c r="EM39" s="263"/>
      <c r="EN39" s="263"/>
      <c r="EO39" s="263"/>
      <c r="EP39" s="263"/>
      <c r="EQ39" s="263"/>
      <c r="ER39" s="263"/>
      <c r="ES39" s="263"/>
      <c r="ET39" s="263"/>
      <c r="EU39" s="263"/>
      <c r="EV39" s="263"/>
      <c r="EW39" s="263"/>
      <c r="EX39" s="263"/>
      <c r="EY39" s="263"/>
      <c r="EZ39" s="263"/>
      <c r="FA39" s="263"/>
      <c r="FB39" s="263"/>
      <c r="FC39" s="263"/>
      <c r="FD39" s="263"/>
      <c r="FE39" s="263"/>
      <c r="FF39" s="263"/>
      <c r="FG39" s="263"/>
      <c r="FH39" s="263"/>
      <c r="FI39" s="263"/>
      <c r="FJ39" s="263"/>
      <c r="FK39" s="263"/>
      <c r="FL39" s="263"/>
      <c r="FM39" s="263"/>
      <c r="FN39" s="263"/>
      <c r="FO39" s="263"/>
      <c r="FP39" s="263"/>
      <c r="FQ39" s="263"/>
      <c r="FR39" s="263"/>
      <c r="FS39" s="263"/>
      <c r="FT39" s="263"/>
      <c r="FU39" s="263"/>
      <c r="FV39" s="263"/>
      <c r="FW39" s="263"/>
      <c r="FX39" s="263"/>
    </row>
    <row r="40" spans="2:180" ht="20.25" customHeight="1" x14ac:dyDescent="0.25">
      <c r="B40" s="382"/>
      <c r="C40" s="383" t="s">
        <v>116</v>
      </c>
      <c r="D40" s="384">
        <f>IF('Charges Data'!P145="","-",'Charges Data'!P145)</f>
        <v>59.99</v>
      </c>
      <c r="E40" s="384">
        <f>IF('Charges Data'!P146="","-",'Charges Data'!P146)</f>
        <v>14.99</v>
      </c>
      <c r="F40" s="384">
        <f>IF('Charges Data'!P147="","-",'Charges Data'!P147)</f>
        <v>41.99</v>
      </c>
      <c r="G40" s="398" t="str">
        <f>IF('Charges Data'!P148="","-",'Charges Data'!P148)</f>
        <v>-</v>
      </c>
      <c r="I40" s="263"/>
      <c r="J40" s="263"/>
      <c r="K40" s="263"/>
      <c r="L40" s="263"/>
      <c r="M40" s="263"/>
      <c r="N40" s="263"/>
      <c r="O40" s="263"/>
      <c r="P40" s="263"/>
      <c r="Q40" s="263"/>
      <c r="R40" s="263"/>
      <c r="S40" s="263"/>
      <c r="T40" s="263"/>
      <c r="U40" s="263"/>
      <c r="V40" s="263"/>
      <c r="W40" s="263"/>
      <c r="X40" s="263"/>
      <c r="Y40" s="263"/>
      <c r="Z40" s="263"/>
      <c r="AA40" s="263"/>
      <c r="AB40" s="263"/>
      <c r="AC40" s="263"/>
      <c r="AD40" s="263"/>
      <c r="AE40" s="263"/>
      <c r="AF40" s="263"/>
      <c r="AG40" s="263"/>
      <c r="AH40" s="263"/>
      <c r="AI40" s="263"/>
      <c r="AJ40" s="263"/>
      <c r="AK40" s="263"/>
      <c r="AL40" s="263"/>
      <c r="AM40" s="263"/>
      <c r="AN40" s="263"/>
      <c r="AO40" s="263"/>
      <c r="AP40" s="263"/>
      <c r="AQ40" s="263"/>
      <c r="AR40" s="263"/>
      <c r="AS40" s="263"/>
      <c r="AT40" s="263"/>
      <c r="AU40" s="263"/>
      <c r="AV40" s="263"/>
      <c r="AW40" s="263"/>
      <c r="AX40" s="263"/>
      <c r="AY40" s="263"/>
      <c r="AZ40" s="263"/>
      <c r="BA40" s="263"/>
      <c r="BB40" s="263"/>
      <c r="BC40" s="263"/>
      <c r="BD40" s="263"/>
      <c r="BE40" s="263"/>
      <c r="BF40" s="263"/>
      <c r="BG40" s="263"/>
      <c r="BH40" s="263"/>
      <c r="BI40" s="263"/>
      <c r="BJ40" s="263"/>
      <c r="BK40" s="263"/>
      <c r="BL40" s="263"/>
      <c r="BM40" s="263"/>
      <c r="BN40" s="263"/>
      <c r="BO40" s="263"/>
      <c r="BP40" s="263"/>
      <c r="BQ40" s="263"/>
      <c r="BR40" s="263"/>
      <c r="BS40" s="263"/>
      <c r="BT40" s="263"/>
      <c r="BU40" s="263"/>
      <c r="BV40" s="263"/>
      <c r="BW40" s="263"/>
      <c r="BX40" s="263"/>
      <c r="BY40" s="263"/>
      <c r="BZ40" s="263"/>
      <c r="CA40" s="263"/>
      <c r="CB40" s="263"/>
      <c r="CC40" s="263"/>
      <c r="CD40" s="263"/>
      <c r="CE40" s="263"/>
      <c r="CF40" s="263"/>
      <c r="CG40" s="263"/>
      <c r="CH40" s="263"/>
      <c r="CI40" s="263"/>
      <c r="CJ40" s="263"/>
      <c r="CK40" s="263"/>
      <c r="CL40" s="263"/>
      <c r="CM40" s="263"/>
      <c r="CN40" s="263"/>
      <c r="CO40" s="263"/>
      <c r="CP40" s="263"/>
      <c r="CQ40" s="263"/>
      <c r="CR40" s="263"/>
      <c r="CS40" s="263"/>
      <c r="CT40" s="263"/>
      <c r="CU40" s="263"/>
      <c r="CV40" s="263"/>
      <c r="CW40" s="263"/>
      <c r="CX40" s="263"/>
      <c r="CY40" s="263"/>
      <c r="CZ40" s="263"/>
      <c r="DA40" s="263"/>
      <c r="DB40" s="263"/>
      <c r="DC40" s="263"/>
      <c r="DD40" s="263"/>
      <c r="DE40" s="263"/>
      <c r="DF40" s="263"/>
      <c r="DG40" s="263"/>
      <c r="DH40" s="263"/>
      <c r="DI40" s="263"/>
      <c r="DJ40" s="263"/>
      <c r="DK40" s="263"/>
      <c r="DL40" s="263"/>
      <c r="DM40" s="263"/>
      <c r="DN40" s="263"/>
      <c r="DO40" s="263"/>
      <c r="DP40" s="263"/>
      <c r="DQ40" s="263"/>
      <c r="DR40" s="263"/>
      <c r="DS40" s="263"/>
      <c r="DT40" s="263"/>
      <c r="DU40" s="263"/>
      <c r="DV40" s="263"/>
      <c r="DW40" s="263"/>
      <c r="DX40" s="263"/>
      <c r="DY40" s="263"/>
      <c r="DZ40" s="263"/>
      <c r="EA40" s="263"/>
      <c r="EB40" s="263"/>
      <c r="EC40" s="263"/>
      <c r="ED40" s="263"/>
      <c r="EE40" s="263"/>
      <c r="EF40" s="263"/>
      <c r="EG40" s="263"/>
      <c r="EH40" s="263"/>
      <c r="EI40" s="263"/>
      <c r="EJ40" s="263"/>
      <c r="EK40" s="263"/>
      <c r="EL40" s="263"/>
      <c r="EM40" s="263"/>
      <c r="EN40" s="263"/>
      <c r="EO40" s="263"/>
      <c r="EP40" s="263"/>
      <c r="EQ40" s="263"/>
      <c r="ER40" s="263"/>
      <c r="ES40" s="263"/>
      <c r="ET40" s="263"/>
      <c r="EU40" s="263"/>
      <c r="EV40" s="263"/>
      <c r="EW40" s="263"/>
      <c r="EX40" s="263"/>
      <c r="EY40" s="263"/>
      <c r="EZ40" s="263"/>
      <c r="FA40" s="263"/>
      <c r="FB40" s="263"/>
      <c r="FC40" s="263"/>
      <c r="FD40" s="263"/>
      <c r="FE40" s="263"/>
      <c r="FF40" s="263"/>
      <c r="FG40" s="263"/>
      <c r="FH40" s="263"/>
      <c r="FI40" s="263"/>
      <c r="FJ40" s="263"/>
      <c r="FK40" s="263"/>
      <c r="FL40" s="263"/>
      <c r="FM40" s="263"/>
      <c r="FN40" s="263"/>
      <c r="FO40" s="263"/>
      <c r="FP40" s="263"/>
      <c r="FQ40" s="263"/>
      <c r="FR40" s="263"/>
      <c r="FS40" s="263"/>
      <c r="FT40" s="263"/>
      <c r="FU40" s="263"/>
      <c r="FV40" s="263"/>
      <c r="FW40" s="263"/>
      <c r="FX40" s="263"/>
    </row>
    <row r="41" spans="2:180" ht="20.25" customHeight="1" x14ac:dyDescent="0.25">
      <c r="B41" s="382"/>
      <c r="C41" s="383" t="s">
        <v>119</v>
      </c>
      <c r="D41" s="384">
        <f>IF('Charges Data'!S145="","-",'Charges Data'!S145)</f>
        <v>26.5</v>
      </c>
      <c r="E41" s="384">
        <f>IF('Charges Data'!S146="","-",'Charges Data'!S146)</f>
        <v>19</v>
      </c>
      <c r="F41" s="384">
        <f>IF('Charges Data'!S147="","-",'Charges Data'!S147)</f>
        <v>21</v>
      </c>
      <c r="G41" s="385">
        <f>IF('Charges Data'!S148="","-",'Charges Data'!S148)</f>
        <v>13.3</v>
      </c>
      <c r="I41" s="263"/>
      <c r="J41" s="263"/>
      <c r="K41" s="263"/>
      <c r="L41" s="263"/>
      <c r="M41" s="263"/>
      <c r="N41" s="263"/>
      <c r="O41" s="263"/>
      <c r="P41" s="263"/>
      <c r="Q41" s="263"/>
      <c r="R41" s="263"/>
      <c r="S41" s="263"/>
      <c r="T41" s="263"/>
      <c r="U41" s="263"/>
      <c r="V41" s="263"/>
      <c r="W41" s="263"/>
      <c r="X41" s="263"/>
      <c r="Y41" s="263"/>
      <c r="Z41" s="263"/>
      <c r="AA41" s="263"/>
      <c r="AB41" s="263"/>
      <c r="AC41" s="263"/>
      <c r="AD41" s="263"/>
      <c r="AE41" s="263"/>
      <c r="AF41" s="263"/>
      <c r="AG41" s="263"/>
      <c r="AH41" s="263"/>
      <c r="AI41" s="263"/>
      <c r="AJ41" s="263"/>
      <c r="AK41" s="263"/>
      <c r="AL41" s="263"/>
      <c r="AM41" s="263"/>
      <c r="AN41" s="263"/>
      <c r="AO41" s="263"/>
      <c r="AP41" s="263"/>
      <c r="AQ41" s="263"/>
      <c r="AR41" s="263"/>
      <c r="AS41" s="263"/>
      <c r="AT41" s="263"/>
      <c r="AU41" s="263"/>
      <c r="AV41" s="263"/>
      <c r="AW41" s="263"/>
      <c r="AX41" s="263"/>
      <c r="AY41" s="263"/>
      <c r="AZ41" s="263"/>
      <c r="BA41" s="263"/>
      <c r="BB41" s="263"/>
      <c r="BC41" s="263"/>
      <c r="BD41" s="263"/>
      <c r="BE41" s="263"/>
      <c r="BF41" s="263"/>
      <c r="BG41" s="263"/>
      <c r="BH41" s="263"/>
      <c r="BI41" s="263"/>
      <c r="BJ41" s="263"/>
      <c r="BK41" s="263"/>
      <c r="BL41" s="263"/>
      <c r="BM41" s="263"/>
      <c r="BN41" s="263"/>
      <c r="BO41" s="263"/>
      <c r="BP41" s="263"/>
      <c r="BQ41" s="263"/>
      <c r="BR41" s="263"/>
      <c r="BS41" s="263"/>
      <c r="BT41" s="263"/>
      <c r="BU41" s="263"/>
      <c r="BV41" s="263"/>
      <c r="BW41" s="263"/>
      <c r="BX41" s="263"/>
      <c r="BY41" s="263"/>
      <c r="BZ41" s="263"/>
      <c r="CA41" s="263"/>
      <c r="CB41" s="263"/>
      <c r="CC41" s="263"/>
      <c r="CD41" s="263"/>
      <c r="CE41" s="263"/>
      <c r="CF41" s="263"/>
      <c r="CG41" s="263"/>
      <c r="CH41" s="263"/>
      <c r="CI41" s="263"/>
      <c r="CJ41" s="263"/>
      <c r="CK41" s="263"/>
      <c r="CL41" s="263"/>
      <c r="CM41" s="263"/>
      <c r="CN41" s="263"/>
      <c r="CO41" s="263"/>
      <c r="CP41" s="263"/>
      <c r="CQ41" s="263"/>
      <c r="CR41" s="263"/>
      <c r="CS41" s="263"/>
      <c r="CT41" s="263"/>
      <c r="CU41" s="263"/>
      <c r="CV41" s="263"/>
      <c r="CW41" s="263"/>
      <c r="CX41" s="263"/>
      <c r="CY41" s="263"/>
      <c r="CZ41" s="263"/>
      <c r="DA41" s="263"/>
      <c r="DB41" s="263"/>
      <c r="DC41" s="263"/>
      <c r="DD41" s="263"/>
      <c r="DE41" s="263"/>
      <c r="DF41" s="263"/>
      <c r="DG41" s="263"/>
      <c r="DH41" s="263"/>
      <c r="DI41" s="263"/>
      <c r="DJ41" s="263"/>
      <c r="DK41" s="263"/>
      <c r="DL41" s="263"/>
      <c r="DM41" s="263"/>
      <c r="DN41" s="263"/>
      <c r="DO41" s="263"/>
      <c r="DP41" s="263"/>
      <c r="DQ41" s="263"/>
      <c r="DR41" s="263"/>
      <c r="DS41" s="263"/>
      <c r="DT41" s="263"/>
      <c r="DU41" s="263"/>
      <c r="DV41" s="263"/>
      <c r="DW41" s="263"/>
      <c r="DX41" s="263"/>
      <c r="DY41" s="263"/>
      <c r="DZ41" s="263"/>
      <c r="EA41" s="263"/>
      <c r="EB41" s="263"/>
      <c r="EC41" s="263"/>
      <c r="ED41" s="263"/>
      <c r="EE41" s="263"/>
      <c r="EF41" s="263"/>
      <c r="EG41" s="263"/>
      <c r="EH41" s="263"/>
      <c r="EI41" s="263"/>
      <c r="EJ41" s="263"/>
      <c r="EK41" s="263"/>
      <c r="EL41" s="263"/>
      <c r="EM41" s="263"/>
      <c r="EN41" s="263"/>
      <c r="EO41" s="263"/>
      <c r="EP41" s="263"/>
      <c r="EQ41" s="263"/>
      <c r="ER41" s="263"/>
      <c r="ES41" s="263"/>
      <c r="ET41" s="263"/>
      <c r="EU41" s="263"/>
      <c r="EV41" s="263"/>
      <c r="EW41" s="263"/>
      <c r="EX41" s="263"/>
      <c r="EY41" s="263"/>
      <c r="EZ41" s="263"/>
      <c r="FA41" s="263"/>
      <c r="FB41" s="263"/>
      <c r="FC41" s="263"/>
      <c r="FD41" s="263"/>
      <c r="FE41" s="263"/>
      <c r="FF41" s="263"/>
      <c r="FG41" s="263"/>
      <c r="FH41" s="263"/>
      <c r="FI41" s="263"/>
      <c r="FJ41" s="263"/>
      <c r="FK41" s="263"/>
      <c r="FL41" s="263"/>
      <c r="FM41" s="263"/>
      <c r="FN41" s="263"/>
      <c r="FO41" s="263"/>
      <c r="FP41" s="263"/>
      <c r="FQ41" s="263"/>
      <c r="FR41" s="263"/>
      <c r="FS41" s="263"/>
      <c r="FT41" s="263"/>
      <c r="FU41" s="263"/>
      <c r="FV41" s="263"/>
      <c r="FW41" s="263"/>
      <c r="FX41" s="263"/>
    </row>
    <row r="42" spans="2:180" ht="20.25" customHeight="1" x14ac:dyDescent="0.25">
      <c r="B42" s="382"/>
      <c r="C42" s="383" t="s">
        <v>122</v>
      </c>
      <c r="D42" s="384">
        <f>IF('Charges Data'!V145="","-",'Charges Data'!V145)</f>
        <v>39.799999999999997</v>
      </c>
      <c r="E42" s="384">
        <f>IF('Charges Data'!V146="","-",'Charges Data'!V146)</f>
        <v>27</v>
      </c>
      <c r="F42" s="384">
        <f>IF('Charges Data'!V147="","-",'Charges Data'!V147)</f>
        <v>27</v>
      </c>
      <c r="G42" s="398" t="str">
        <f>IF('Charges Data'!V148="","-",'Charges Data'!V148)</f>
        <v>-</v>
      </c>
      <c r="I42" s="263"/>
      <c r="J42" s="263"/>
      <c r="K42" s="263"/>
      <c r="L42" s="263"/>
      <c r="M42" s="263"/>
      <c r="N42" s="263"/>
      <c r="O42" s="263"/>
      <c r="P42" s="263"/>
      <c r="Q42" s="263"/>
      <c r="R42" s="263"/>
      <c r="S42" s="263"/>
      <c r="T42" s="263"/>
      <c r="U42" s="263"/>
      <c r="V42" s="263"/>
      <c r="W42" s="263"/>
      <c r="X42" s="263"/>
      <c r="Y42" s="263"/>
      <c r="Z42" s="263"/>
      <c r="AA42" s="263"/>
      <c r="AB42" s="263"/>
      <c r="AC42" s="263"/>
      <c r="AD42" s="263"/>
      <c r="AE42" s="263"/>
      <c r="AF42" s="263"/>
      <c r="AG42" s="263"/>
      <c r="AH42" s="263"/>
      <c r="AI42" s="263"/>
      <c r="AJ42" s="263"/>
      <c r="AK42" s="263"/>
      <c r="AL42" s="263"/>
      <c r="AM42" s="263"/>
      <c r="AN42" s="263"/>
      <c r="AO42" s="263"/>
      <c r="AP42" s="263"/>
      <c r="AQ42" s="263"/>
      <c r="AR42" s="263"/>
      <c r="AS42" s="263"/>
      <c r="AT42" s="263"/>
      <c r="AU42" s="263"/>
      <c r="AV42" s="263"/>
      <c r="AW42" s="263"/>
      <c r="AX42" s="263"/>
      <c r="AY42" s="263"/>
      <c r="AZ42" s="263"/>
      <c r="BA42" s="263"/>
      <c r="BB42" s="263"/>
      <c r="BC42" s="263"/>
      <c r="BD42" s="263"/>
      <c r="BE42" s="263"/>
      <c r="BF42" s="263"/>
      <c r="BG42" s="263"/>
      <c r="BH42" s="263"/>
      <c r="BI42" s="263"/>
      <c r="BJ42" s="263"/>
      <c r="BK42" s="263"/>
      <c r="BL42" s="263"/>
      <c r="BM42" s="263"/>
      <c r="BN42" s="263"/>
      <c r="BO42" s="263"/>
      <c r="BP42" s="263"/>
      <c r="BQ42" s="263"/>
      <c r="BR42" s="263"/>
      <c r="BS42" s="263"/>
      <c r="BT42" s="263"/>
      <c r="BU42" s="263"/>
      <c r="BV42" s="263"/>
      <c r="BW42" s="263"/>
      <c r="BX42" s="263"/>
      <c r="BY42" s="263"/>
      <c r="BZ42" s="263"/>
      <c r="CA42" s="263"/>
      <c r="CB42" s="263"/>
      <c r="CC42" s="263"/>
      <c r="CD42" s="263"/>
      <c r="CE42" s="263"/>
      <c r="CF42" s="263"/>
      <c r="CG42" s="263"/>
      <c r="CH42" s="263"/>
      <c r="CI42" s="263"/>
      <c r="CJ42" s="263"/>
      <c r="CK42" s="263"/>
      <c r="CL42" s="263"/>
      <c r="CM42" s="263"/>
      <c r="CN42" s="263"/>
      <c r="CO42" s="263"/>
      <c r="CP42" s="263"/>
      <c r="CQ42" s="263"/>
      <c r="CR42" s="263"/>
      <c r="CS42" s="263"/>
      <c r="CT42" s="263"/>
      <c r="CU42" s="263"/>
      <c r="CV42" s="263"/>
      <c r="CW42" s="263"/>
      <c r="CX42" s="263"/>
      <c r="CY42" s="263"/>
      <c r="CZ42" s="263"/>
      <c r="DA42" s="263"/>
      <c r="DB42" s="263"/>
      <c r="DC42" s="263"/>
      <c r="DD42" s="263"/>
      <c r="DE42" s="263"/>
      <c r="DF42" s="263"/>
      <c r="DG42" s="263"/>
      <c r="DH42" s="263"/>
      <c r="DI42" s="263"/>
      <c r="DJ42" s="263"/>
      <c r="DK42" s="263"/>
      <c r="DL42" s="263"/>
      <c r="DM42" s="263"/>
      <c r="DN42" s="263"/>
      <c r="DO42" s="263"/>
      <c r="DP42" s="263"/>
      <c r="DQ42" s="263"/>
      <c r="DR42" s="263"/>
      <c r="DS42" s="263"/>
      <c r="DT42" s="263"/>
      <c r="DU42" s="263"/>
      <c r="DV42" s="263"/>
      <c r="DW42" s="263"/>
      <c r="DX42" s="263"/>
      <c r="DY42" s="263"/>
      <c r="DZ42" s="263"/>
      <c r="EA42" s="263"/>
      <c r="EB42" s="263"/>
      <c r="EC42" s="263"/>
      <c r="ED42" s="263"/>
      <c r="EE42" s="263"/>
      <c r="EF42" s="263"/>
      <c r="EG42" s="263"/>
      <c r="EH42" s="263"/>
      <c r="EI42" s="263"/>
      <c r="EJ42" s="263"/>
      <c r="EK42" s="263"/>
      <c r="EL42" s="263"/>
      <c r="EM42" s="263"/>
      <c r="EN42" s="263"/>
      <c r="EO42" s="263"/>
      <c r="EP42" s="263"/>
      <c r="EQ42" s="263"/>
      <c r="ER42" s="263"/>
      <c r="ES42" s="263"/>
      <c r="ET42" s="263"/>
      <c r="EU42" s="263"/>
      <c r="EV42" s="263"/>
      <c r="EW42" s="263"/>
      <c r="EX42" s="263"/>
      <c r="EY42" s="263"/>
      <c r="EZ42" s="263"/>
      <c r="FA42" s="263"/>
      <c r="FB42" s="263"/>
      <c r="FC42" s="263"/>
      <c r="FD42" s="263"/>
      <c r="FE42" s="263"/>
      <c r="FF42" s="263"/>
      <c r="FG42" s="263"/>
      <c r="FH42" s="263"/>
      <c r="FI42" s="263"/>
      <c r="FJ42" s="263"/>
      <c r="FK42" s="263"/>
      <c r="FL42" s="263"/>
      <c r="FM42" s="263"/>
      <c r="FN42" s="263"/>
      <c r="FO42" s="263"/>
      <c r="FP42" s="263"/>
      <c r="FQ42" s="263"/>
      <c r="FR42" s="263"/>
      <c r="FS42" s="263"/>
      <c r="FT42" s="263"/>
      <c r="FU42" s="263"/>
      <c r="FV42" s="263"/>
      <c r="FW42" s="263"/>
      <c r="FX42" s="263"/>
    </row>
    <row r="43" spans="2:180" ht="20.25" customHeight="1" x14ac:dyDescent="0.25">
      <c r="B43" s="382"/>
      <c r="C43" s="383" t="s">
        <v>124</v>
      </c>
      <c r="D43" s="384">
        <f>IF('Charges Data'!X145="","-",'Charges Data'!X145)</f>
        <v>37</v>
      </c>
      <c r="E43" s="397" t="str">
        <f>IF('Charges Data'!X146="","-",'Charges Data'!X146)</f>
        <v>-</v>
      </c>
      <c r="F43" s="384">
        <f>IF('Charges Data'!X147="","-",'Charges Data'!X147)</f>
        <v>37</v>
      </c>
      <c r="G43" s="385">
        <f>IF('Charges Data'!X148="","-",'Charges Data'!X148)</f>
        <v>37</v>
      </c>
      <c r="I43" s="263"/>
      <c r="J43" s="263"/>
      <c r="K43" s="263"/>
      <c r="L43" s="263"/>
      <c r="M43" s="263"/>
      <c r="N43" s="263"/>
      <c r="O43" s="263"/>
      <c r="P43" s="263"/>
      <c r="Q43" s="263"/>
      <c r="R43" s="263"/>
      <c r="S43" s="263"/>
      <c r="T43" s="263"/>
      <c r="U43" s="263"/>
      <c r="V43" s="263"/>
      <c r="W43" s="263"/>
      <c r="X43" s="263"/>
      <c r="Y43" s="263"/>
      <c r="Z43" s="263"/>
      <c r="AA43" s="263"/>
      <c r="AB43" s="263"/>
      <c r="AC43" s="263"/>
      <c r="AD43" s="263"/>
      <c r="AE43" s="263"/>
      <c r="AF43" s="263"/>
      <c r="AG43" s="263"/>
      <c r="AH43" s="263"/>
      <c r="AI43" s="263"/>
      <c r="AJ43" s="263"/>
      <c r="AK43" s="263"/>
      <c r="AL43" s="263"/>
      <c r="AM43" s="263"/>
      <c r="AN43" s="263"/>
      <c r="AO43" s="263"/>
      <c r="AP43" s="263"/>
      <c r="AQ43" s="263"/>
      <c r="AR43" s="263"/>
      <c r="AS43" s="263"/>
      <c r="AT43" s="263"/>
      <c r="AU43" s="263"/>
      <c r="AV43" s="263"/>
      <c r="AW43" s="263"/>
      <c r="AX43" s="263"/>
      <c r="AY43" s="263"/>
      <c r="AZ43" s="263"/>
      <c r="BA43" s="263"/>
      <c r="BB43" s="263"/>
      <c r="BC43" s="263"/>
      <c r="BD43" s="263"/>
      <c r="BE43" s="263"/>
      <c r="BF43" s="263"/>
      <c r="BG43" s="263"/>
      <c r="BH43" s="263"/>
      <c r="BI43" s="263"/>
      <c r="BJ43" s="263"/>
      <c r="BK43" s="263"/>
      <c r="BL43" s="263"/>
      <c r="BM43" s="263"/>
      <c r="BN43" s="263"/>
      <c r="BO43" s="263"/>
      <c r="BP43" s="263"/>
      <c r="BQ43" s="263"/>
      <c r="BR43" s="263"/>
      <c r="BS43" s="263"/>
      <c r="BT43" s="263"/>
      <c r="BU43" s="263"/>
      <c r="BV43" s="263"/>
      <c r="BW43" s="263"/>
      <c r="BX43" s="263"/>
      <c r="BY43" s="263"/>
      <c r="BZ43" s="263"/>
      <c r="CA43" s="263"/>
      <c r="CB43" s="263"/>
      <c r="CC43" s="263"/>
      <c r="CD43" s="263"/>
      <c r="CE43" s="263"/>
      <c r="CF43" s="263"/>
      <c r="CG43" s="263"/>
      <c r="CH43" s="263"/>
      <c r="CI43" s="263"/>
      <c r="CJ43" s="263"/>
      <c r="CK43" s="263"/>
      <c r="CL43" s="263"/>
      <c r="CM43" s="263"/>
      <c r="CN43" s="263"/>
      <c r="CO43" s="263"/>
      <c r="CP43" s="263"/>
      <c r="CQ43" s="263"/>
      <c r="CR43" s="263"/>
      <c r="CS43" s="263"/>
      <c r="CT43" s="263"/>
      <c r="CU43" s="263"/>
      <c r="CV43" s="263"/>
      <c r="CW43" s="263"/>
      <c r="CX43" s="263"/>
      <c r="CY43" s="263"/>
      <c r="CZ43" s="263"/>
      <c r="DA43" s="263"/>
      <c r="DB43" s="263"/>
      <c r="DC43" s="263"/>
      <c r="DD43" s="263"/>
      <c r="DE43" s="263"/>
      <c r="DF43" s="263"/>
      <c r="DG43" s="263"/>
      <c r="DH43" s="263"/>
      <c r="DI43" s="263"/>
      <c r="DJ43" s="263"/>
      <c r="DK43" s="263"/>
      <c r="DL43" s="263"/>
      <c r="DM43" s="263"/>
      <c r="DN43" s="263"/>
      <c r="DO43" s="263"/>
      <c r="DP43" s="263"/>
      <c r="DQ43" s="263"/>
      <c r="DR43" s="263"/>
      <c r="DS43" s="263"/>
      <c r="DT43" s="263"/>
      <c r="DU43" s="263"/>
      <c r="DV43" s="263"/>
      <c r="DW43" s="263"/>
      <c r="DX43" s="263"/>
      <c r="DY43" s="263"/>
      <c r="DZ43" s="263"/>
      <c r="EA43" s="263"/>
      <c r="EB43" s="263"/>
      <c r="EC43" s="263"/>
      <c r="ED43" s="263"/>
      <c r="EE43" s="263"/>
      <c r="EF43" s="263"/>
      <c r="EG43" s="263"/>
      <c r="EH43" s="263"/>
      <c r="EI43" s="263"/>
      <c r="EJ43" s="263"/>
      <c r="EK43" s="263"/>
      <c r="EL43" s="263"/>
      <c r="EM43" s="263"/>
      <c r="EN43" s="263"/>
      <c r="EO43" s="263"/>
      <c r="EP43" s="263"/>
      <c r="EQ43" s="263"/>
      <c r="ER43" s="263"/>
      <c r="ES43" s="263"/>
      <c r="ET43" s="263"/>
      <c r="EU43" s="263"/>
      <c r="EV43" s="263"/>
      <c r="EW43" s="263"/>
      <c r="EX43" s="263"/>
      <c r="EY43" s="263"/>
      <c r="EZ43" s="263"/>
      <c r="FA43" s="263"/>
      <c r="FB43" s="263"/>
      <c r="FC43" s="263"/>
      <c r="FD43" s="263"/>
      <c r="FE43" s="263"/>
      <c r="FF43" s="263"/>
      <c r="FG43" s="263"/>
      <c r="FH43" s="263"/>
      <c r="FI43" s="263"/>
      <c r="FJ43" s="263"/>
      <c r="FK43" s="263"/>
      <c r="FL43" s="263"/>
      <c r="FM43" s="263"/>
      <c r="FN43" s="263"/>
      <c r="FO43" s="263"/>
      <c r="FP43" s="263"/>
      <c r="FQ43" s="263"/>
      <c r="FR43" s="263"/>
      <c r="FS43" s="263"/>
      <c r="FT43" s="263"/>
      <c r="FU43" s="263"/>
      <c r="FV43" s="263"/>
      <c r="FW43" s="263"/>
      <c r="FX43" s="263"/>
    </row>
    <row r="44" spans="2:180" ht="20.25" customHeight="1" x14ac:dyDescent="0.25">
      <c r="B44" s="382"/>
      <c r="C44" s="383" t="s">
        <v>125</v>
      </c>
      <c r="D44" s="384">
        <f>IF('Charges Data'!Y145="","-",'Charges Data'!Y145)</f>
        <v>30</v>
      </c>
      <c r="E44" s="384">
        <f>IF('Charges Data'!Y146="","-",'Charges Data'!Y146)</f>
        <v>21</v>
      </c>
      <c r="F44" s="384">
        <f>IF('Charges Data'!Y147="","-",'Charges Data'!Y147)</f>
        <v>21</v>
      </c>
      <c r="G44" s="385">
        <f>IF('Charges Data'!Y148="","-",'Charges Data'!Y148)</f>
        <v>21</v>
      </c>
      <c r="I44" s="263"/>
      <c r="J44" s="263"/>
      <c r="K44" s="263"/>
      <c r="L44" s="263"/>
      <c r="M44" s="263"/>
      <c r="N44" s="263"/>
      <c r="O44" s="263"/>
      <c r="P44" s="263"/>
      <c r="Q44" s="263"/>
      <c r="R44" s="263"/>
      <c r="S44" s="263"/>
      <c r="T44" s="263"/>
      <c r="U44" s="263"/>
      <c r="V44" s="263"/>
      <c r="W44" s="263"/>
      <c r="X44" s="263"/>
      <c r="Y44" s="263"/>
      <c r="Z44" s="263"/>
      <c r="AA44" s="263"/>
      <c r="AB44" s="263"/>
      <c r="AC44" s="263"/>
      <c r="AD44" s="263"/>
      <c r="AE44" s="263"/>
      <c r="AF44" s="263"/>
      <c r="AG44" s="263"/>
      <c r="AH44" s="263"/>
      <c r="AI44" s="263"/>
      <c r="AJ44" s="263"/>
      <c r="AK44" s="263"/>
      <c r="AL44" s="263"/>
      <c r="AM44" s="263"/>
      <c r="AN44" s="263"/>
      <c r="AO44" s="263"/>
      <c r="AP44" s="263"/>
      <c r="AQ44" s="263"/>
      <c r="AR44" s="263"/>
      <c r="AS44" s="263"/>
      <c r="AT44" s="263"/>
      <c r="AU44" s="263"/>
      <c r="AV44" s="263"/>
      <c r="AW44" s="263"/>
      <c r="AX44" s="263"/>
      <c r="AY44" s="263"/>
      <c r="AZ44" s="263"/>
      <c r="BA44" s="263"/>
      <c r="BB44" s="263"/>
      <c r="BC44" s="263"/>
      <c r="BD44" s="263"/>
      <c r="BE44" s="263"/>
      <c r="BF44" s="263"/>
      <c r="BG44" s="263"/>
      <c r="BH44" s="263"/>
      <c r="BI44" s="263"/>
      <c r="BJ44" s="263"/>
      <c r="BK44" s="263"/>
      <c r="BL44" s="263"/>
      <c r="BM44" s="263"/>
      <c r="BN44" s="263"/>
      <c r="BO44" s="263"/>
      <c r="BP44" s="263"/>
      <c r="BQ44" s="263"/>
      <c r="BR44" s="263"/>
      <c r="BS44" s="263"/>
      <c r="BT44" s="263"/>
      <c r="BU44" s="263"/>
      <c r="BV44" s="263"/>
      <c r="BW44" s="263"/>
      <c r="BX44" s="263"/>
      <c r="BY44" s="263"/>
      <c r="BZ44" s="263"/>
      <c r="CA44" s="263"/>
      <c r="CB44" s="263"/>
      <c r="CC44" s="263"/>
      <c r="CD44" s="263"/>
      <c r="CE44" s="263"/>
      <c r="CF44" s="263"/>
      <c r="CG44" s="263"/>
      <c r="CH44" s="263"/>
      <c r="CI44" s="263"/>
      <c r="CJ44" s="263"/>
      <c r="CK44" s="263"/>
      <c r="CL44" s="263"/>
      <c r="CM44" s="263"/>
      <c r="CN44" s="263"/>
      <c r="CO44" s="263"/>
      <c r="CP44" s="263"/>
      <c r="CQ44" s="263"/>
      <c r="CR44" s="263"/>
      <c r="CS44" s="263"/>
      <c r="CT44" s="263"/>
      <c r="CU44" s="263"/>
      <c r="CV44" s="263"/>
      <c r="CW44" s="263"/>
      <c r="CX44" s="263"/>
      <c r="CY44" s="263"/>
      <c r="CZ44" s="263"/>
      <c r="DA44" s="263"/>
      <c r="DB44" s="263"/>
      <c r="DC44" s="263"/>
      <c r="DD44" s="263"/>
      <c r="DE44" s="263"/>
      <c r="DF44" s="263"/>
      <c r="DG44" s="263"/>
      <c r="DH44" s="263"/>
      <c r="DI44" s="263"/>
      <c r="DJ44" s="263"/>
      <c r="DK44" s="263"/>
      <c r="DL44" s="263"/>
      <c r="DM44" s="263"/>
      <c r="DN44" s="263"/>
      <c r="DO44" s="263"/>
      <c r="DP44" s="263"/>
      <c r="DQ44" s="263"/>
      <c r="DR44" s="263"/>
      <c r="DS44" s="263"/>
      <c r="DT44" s="263"/>
      <c r="DU44" s="263"/>
      <c r="DV44" s="263"/>
      <c r="DW44" s="263"/>
      <c r="DX44" s="263"/>
      <c r="DY44" s="263"/>
      <c r="DZ44" s="263"/>
      <c r="EA44" s="263"/>
      <c r="EB44" s="263"/>
      <c r="EC44" s="263"/>
      <c r="ED44" s="263"/>
      <c r="EE44" s="263"/>
      <c r="EF44" s="263"/>
      <c r="EG44" s="263"/>
      <c r="EH44" s="263"/>
      <c r="EI44" s="263"/>
      <c r="EJ44" s="263"/>
      <c r="EK44" s="263"/>
      <c r="EL44" s="263"/>
      <c r="EM44" s="263"/>
      <c r="EN44" s="263"/>
      <c r="EO44" s="263"/>
      <c r="EP44" s="263"/>
      <c r="EQ44" s="263"/>
      <c r="ER44" s="263"/>
      <c r="ES44" s="263"/>
      <c r="ET44" s="263"/>
      <c r="EU44" s="263"/>
      <c r="EV44" s="263"/>
      <c r="EW44" s="263"/>
      <c r="EX44" s="263"/>
      <c r="EY44" s="263"/>
      <c r="EZ44" s="263"/>
      <c r="FA44" s="263"/>
      <c r="FB44" s="263"/>
      <c r="FC44" s="263"/>
      <c r="FD44" s="263"/>
      <c r="FE44" s="263"/>
      <c r="FF44" s="263"/>
      <c r="FG44" s="263"/>
      <c r="FH44" s="263"/>
      <c r="FI44" s="263"/>
      <c r="FJ44" s="263"/>
      <c r="FK44" s="263"/>
      <c r="FL44" s="263"/>
      <c r="FM44" s="263"/>
      <c r="FN44" s="263"/>
      <c r="FO44" s="263"/>
      <c r="FP44" s="263"/>
      <c r="FQ44" s="263"/>
      <c r="FR44" s="263"/>
      <c r="FS44" s="263"/>
      <c r="FT44" s="263"/>
      <c r="FU44" s="263"/>
      <c r="FV44" s="263"/>
      <c r="FW44" s="263"/>
      <c r="FX44" s="263"/>
    </row>
    <row r="45" spans="2:180" ht="20.25" customHeight="1" x14ac:dyDescent="0.25">
      <c r="B45" s="382"/>
      <c r="C45" s="383" t="s">
        <v>126</v>
      </c>
      <c r="D45" s="384">
        <f>IF('Charges Data'!Z145="","-",'Charges Data'!Z145)</f>
        <v>26.6</v>
      </c>
      <c r="E45" s="384">
        <f>IF('Charges Data'!Z146="","-",'Charges Data'!Z146)</f>
        <v>26.6</v>
      </c>
      <c r="F45" s="384">
        <f>IF('Charges Data'!Z147="","-",'Charges Data'!Z147)</f>
        <v>26.6</v>
      </c>
      <c r="G45" s="398" t="str">
        <f>IF('Charges Data'!Z148="","-",'Charges Data'!Z148)</f>
        <v>-</v>
      </c>
      <c r="I45" s="263"/>
      <c r="J45" s="263"/>
      <c r="K45" s="263"/>
      <c r="L45" s="263"/>
      <c r="M45" s="263"/>
      <c r="N45" s="263"/>
      <c r="O45" s="263"/>
      <c r="P45" s="263"/>
      <c r="Q45" s="263"/>
      <c r="R45" s="263"/>
      <c r="S45" s="263"/>
      <c r="T45" s="263"/>
      <c r="U45" s="263"/>
      <c r="V45" s="263"/>
      <c r="W45" s="263"/>
      <c r="X45" s="263"/>
      <c r="Y45" s="263"/>
      <c r="Z45" s="263"/>
      <c r="AA45" s="263"/>
      <c r="AB45" s="263"/>
      <c r="AC45" s="263"/>
      <c r="AD45" s="263"/>
      <c r="AE45" s="263"/>
      <c r="AF45" s="263"/>
      <c r="AG45" s="263"/>
      <c r="AH45" s="263"/>
      <c r="AI45" s="263"/>
      <c r="AJ45" s="263"/>
      <c r="AK45" s="263"/>
      <c r="AL45" s="263"/>
      <c r="AM45" s="263"/>
      <c r="AN45" s="263"/>
      <c r="AO45" s="263"/>
      <c r="AP45" s="263"/>
      <c r="AQ45" s="263"/>
      <c r="AR45" s="263"/>
      <c r="AS45" s="263"/>
      <c r="AT45" s="263"/>
      <c r="AU45" s="263"/>
      <c r="AV45" s="263"/>
      <c r="AW45" s="263"/>
      <c r="AX45" s="263"/>
      <c r="AY45" s="263"/>
      <c r="AZ45" s="263"/>
      <c r="BA45" s="263"/>
      <c r="BB45" s="263"/>
      <c r="BC45" s="263"/>
      <c r="BD45" s="263"/>
      <c r="BE45" s="263"/>
      <c r="BF45" s="263"/>
      <c r="BG45" s="263"/>
      <c r="BH45" s="263"/>
      <c r="BI45" s="263"/>
      <c r="BJ45" s="263"/>
      <c r="BK45" s="263"/>
      <c r="BL45" s="263"/>
      <c r="BM45" s="263"/>
      <c r="BN45" s="263"/>
      <c r="BO45" s="263"/>
      <c r="BP45" s="263"/>
      <c r="BQ45" s="263"/>
      <c r="BR45" s="263"/>
      <c r="BS45" s="263"/>
      <c r="BT45" s="263"/>
      <c r="BU45" s="263"/>
      <c r="BV45" s="263"/>
      <c r="BW45" s="263"/>
      <c r="BX45" s="263"/>
      <c r="BY45" s="263"/>
      <c r="BZ45" s="263"/>
      <c r="CA45" s="263"/>
      <c r="CB45" s="263"/>
      <c r="CC45" s="263"/>
      <c r="CD45" s="263"/>
      <c r="CE45" s="263"/>
      <c r="CF45" s="263"/>
      <c r="CG45" s="263"/>
      <c r="CH45" s="263"/>
      <c r="CI45" s="263"/>
      <c r="CJ45" s="263"/>
      <c r="CK45" s="263"/>
      <c r="CL45" s="263"/>
      <c r="CM45" s="263"/>
      <c r="CN45" s="263"/>
      <c r="CO45" s="263"/>
      <c r="CP45" s="263"/>
      <c r="CQ45" s="263"/>
      <c r="CR45" s="263"/>
      <c r="CS45" s="263"/>
      <c r="CT45" s="263"/>
      <c r="CU45" s="263"/>
      <c r="CV45" s="263"/>
      <c r="CW45" s="263"/>
      <c r="CX45" s="263"/>
      <c r="CY45" s="263"/>
      <c r="CZ45" s="263"/>
      <c r="DA45" s="263"/>
      <c r="DB45" s="263"/>
      <c r="DC45" s="263"/>
      <c r="DD45" s="263"/>
      <c r="DE45" s="263"/>
      <c r="DF45" s="263"/>
      <c r="DG45" s="263"/>
      <c r="DH45" s="263"/>
      <c r="DI45" s="263"/>
      <c r="DJ45" s="263"/>
      <c r="DK45" s="263"/>
      <c r="DL45" s="263"/>
      <c r="DM45" s="263"/>
      <c r="DN45" s="263"/>
      <c r="DO45" s="263"/>
      <c r="DP45" s="263"/>
      <c r="DQ45" s="263"/>
      <c r="DR45" s="263"/>
      <c r="DS45" s="263"/>
      <c r="DT45" s="263"/>
      <c r="DU45" s="263"/>
      <c r="DV45" s="263"/>
      <c r="DW45" s="263"/>
      <c r="DX45" s="263"/>
      <c r="DY45" s="263"/>
      <c r="DZ45" s="263"/>
      <c r="EA45" s="263"/>
      <c r="EB45" s="263"/>
      <c r="EC45" s="263"/>
      <c r="ED45" s="263"/>
      <c r="EE45" s="263"/>
      <c r="EF45" s="263"/>
      <c r="EG45" s="263"/>
      <c r="EH45" s="263"/>
      <c r="EI45" s="263"/>
      <c r="EJ45" s="263"/>
      <c r="EK45" s="263"/>
      <c r="EL45" s="263"/>
      <c r="EM45" s="263"/>
      <c r="EN45" s="263"/>
      <c r="EO45" s="263"/>
      <c r="EP45" s="263"/>
      <c r="EQ45" s="263"/>
      <c r="ER45" s="263"/>
      <c r="ES45" s="263"/>
      <c r="ET45" s="263"/>
      <c r="EU45" s="263"/>
      <c r="EV45" s="263"/>
      <c r="EW45" s="263"/>
      <c r="EX45" s="263"/>
      <c r="EY45" s="263"/>
      <c r="EZ45" s="263"/>
      <c r="FA45" s="263"/>
      <c r="FB45" s="263"/>
      <c r="FC45" s="263"/>
      <c r="FD45" s="263"/>
      <c r="FE45" s="263"/>
      <c r="FF45" s="263"/>
      <c r="FG45" s="263"/>
      <c r="FH45" s="263"/>
      <c r="FI45" s="263"/>
      <c r="FJ45" s="263"/>
      <c r="FK45" s="263"/>
      <c r="FL45" s="263"/>
      <c r="FM45" s="263"/>
      <c r="FN45" s="263"/>
      <c r="FO45" s="263"/>
      <c r="FP45" s="263"/>
      <c r="FQ45" s="263"/>
      <c r="FR45" s="263"/>
      <c r="FS45" s="263"/>
      <c r="FT45" s="263"/>
      <c r="FU45" s="263"/>
      <c r="FV45" s="263"/>
      <c r="FW45" s="263"/>
      <c r="FX45" s="263"/>
    </row>
    <row r="46" spans="2:180" ht="20.25" customHeight="1" x14ac:dyDescent="0.25">
      <c r="B46" s="382"/>
      <c r="C46" s="383" t="s">
        <v>127</v>
      </c>
      <c r="D46" s="384">
        <f>IF('Charges Data'!AA145="","-",'Charges Data'!AA145)</f>
        <v>29.99</v>
      </c>
      <c r="E46" s="384">
        <f>IF('Charges Data'!AA146="","-",'Charges Data'!AA146)</f>
        <v>25.99</v>
      </c>
      <c r="F46" s="397" t="str">
        <f>IF('Charges Data'!AA147="","-",'Charges Data'!AA147)</f>
        <v>-</v>
      </c>
      <c r="G46" s="398" t="str">
        <f>IF('Charges Data'!AA148="","-",'Charges Data'!AA148)</f>
        <v>-</v>
      </c>
      <c r="I46" s="263"/>
      <c r="J46" s="263"/>
      <c r="K46" s="263"/>
      <c r="L46" s="263"/>
      <c r="M46" s="263"/>
      <c r="N46" s="263"/>
      <c r="O46" s="263"/>
      <c r="P46" s="263"/>
      <c r="Q46" s="263"/>
      <c r="R46" s="263"/>
      <c r="S46" s="263"/>
      <c r="T46" s="263"/>
      <c r="U46" s="263"/>
      <c r="V46" s="263"/>
      <c r="W46" s="263"/>
      <c r="X46" s="263"/>
      <c r="Y46" s="263"/>
      <c r="Z46" s="263"/>
      <c r="AA46" s="263"/>
      <c r="AB46" s="263"/>
      <c r="AC46" s="263"/>
      <c r="AD46" s="263"/>
      <c r="AE46" s="263"/>
      <c r="AF46" s="263"/>
      <c r="AG46" s="263"/>
      <c r="AH46" s="263"/>
      <c r="AI46" s="263"/>
      <c r="AJ46" s="263"/>
      <c r="AK46" s="263"/>
      <c r="AL46" s="263"/>
      <c r="AM46" s="263"/>
      <c r="AN46" s="263"/>
      <c r="AO46" s="263"/>
      <c r="AP46" s="263"/>
      <c r="AQ46" s="263"/>
      <c r="AR46" s="263"/>
      <c r="AS46" s="263"/>
      <c r="AT46" s="263"/>
      <c r="AU46" s="263"/>
      <c r="AV46" s="263"/>
      <c r="AW46" s="263"/>
      <c r="AX46" s="263"/>
      <c r="AY46" s="263"/>
      <c r="AZ46" s="263"/>
      <c r="BA46" s="263"/>
      <c r="BB46" s="263"/>
      <c r="BC46" s="263"/>
      <c r="BD46" s="263"/>
      <c r="BE46" s="263"/>
      <c r="BF46" s="263"/>
      <c r="BG46" s="263"/>
      <c r="BH46" s="263"/>
      <c r="BI46" s="263"/>
      <c r="BJ46" s="263"/>
      <c r="BK46" s="263"/>
      <c r="BL46" s="263"/>
      <c r="BM46" s="263"/>
      <c r="BN46" s="263"/>
      <c r="BO46" s="263"/>
      <c r="BP46" s="263"/>
      <c r="BQ46" s="263"/>
      <c r="BR46" s="263"/>
      <c r="BS46" s="263"/>
      <c r="BT46" s="263"/>
      <c r="BU46" s="263"/>
      <c r="BV46" s="263"/>
      <c r="BW46" s="263"/>
      <c r="BX46" s="263"/>
      <c r="BY46" s="263"/>
      <c r="BZ46" s="263"/>
      <c r="CA46" s="263"/>
      <c r="CB46" s="263"/>
      <c r="CC46" s="263"/>
      <c r="CD46" s="263"/>
      <c r="CE46" s="263"/>
      <c r="CF46" s="263"/>
      <c r="CG46" s="263"/>
      <c r="CH46" s="263"/>
      <c r="CI46" s="263"/>
      <c r="CJ46" s="263"/>
      <c r="CK46" s="263"/>
      <c r="CL46" s="263"/>
      <c r="CM46" s="263"/>
      <c r="CN46" s="263"/>
      <c r="CO46" s="263"/>
      <c r="CP46" s="263"/>
      <c r="CQ46" s="263"/>
      <c r="CR46" s="263"/>
      <c r="CS46" s="263"/>
      <c r="CT46" s="263"/>
      <c r="CU46" s="263"/>
      <c r="CV46" s="263"/>
      <c r="CW46" s="263"/>
      <c r="CX46" s="263"/>
      <c r="CY46" s="263"/>
      <c r="CZ46" s="263"/>
      <c r="DA46" s="263"/>
      <c r="DB46" s="263"/>
      <c r="DC46" s="263"/>
      <c r="DD46" s="263"/>
      <c r="DE46" s="263"/>
      <c r="DF46" s="263"/>
      <c r="DG46" s="263"/>
      <c r="DH46" s="263"/>
      <c r="DI46" s="263"/>
      <c r="DJ46" s="263"/>
      <c r="DK46" s="263"/>
      <c r="DL46" s="263"/>
      <c r="DM46" s="263"/>
      <c r="DN46" s="263"/>
      <c r="DO46" s="263"/>
      <c r="DP46" s="263"/>
      <c r="DQ46" s="263"/>
      <c r="DR46" s="263"/>
      <c r="DS46" s="263"/>
      <c r="DT46" s="263"/>
      <c r="DU46" s="263"/>
      <c r="DV46" s="263"/>
      <c r="DW46" s="263"/>
      <c r="DX46" s="263"/>
      <c r="DY46" s="263"/>
      <c r="DZ46" s="263"/>
      <c r="EA46" s="263"/>
      <c r="EB46" s="263"/>
      <c r="EC46" s="263"/>
      <c r="ED46" s="263"/>
      <c r="EE46" s="263"/>
      <c r="EF46" s="263"/>
      <c r="EG46" s="263"/>
      <c r="EH46" s="263"/>
      <c r="EI46" s="263"/>
      <c r="EJ46" s="263"/>
      <c r="EK46" s="263"/>
      <c r="EL46" s="263"/>
      <c r="EM46" s="263"/>
      <c r="EN46" s="263"/>
      <c r="EO46" s="263"/>
      <c r="EP46" s="263"/>
      <c r="EQ46" s="263"/>
      <c r="ER46" s="263"/>
      <c r="ES46" s="263"/>
      <c r="ET46" s="263"/>
      <c r="EU46" s="263"/>
      <c r="EV46" s="263"/>
      <c r="EW46" s="263"/>
      <c r="EX46" s="263"/>
      <c r="EY46" s="263"/>
      <c r="EZ46" s="263"/>
      <c r="FA46" s="263"/>
      <c r="FB46" s="263"/>
      <c r="FC46" s="263"/>
      <c r="FD46" s="263"/>
      <c r="FE46" s="263"/>
      <c r="FF46" s="263"/>
      <c r="FG46" s="263"/>
      <c r="FH46" s="263"/>
      <c r="FI46" s="263"/>
      <c r="FJ46" s="263"/>
      <c r="FK46" s="263"/>
      <c r="FL46" s="263"/>
      <c r="FM46" s="263"/>
      <c r="FN46" s="263"/>
      <c r="FO46" s="263"/>
      <c r="FP46" s="263"/>
      <c r="FQ46" s="263"/>
      <c r="FR46" s="263"/>
      <c r="FS46" s="263"/>
      <c r="FT46" s="263"/>
      <c r="FU46" s="263"/>
      <c r="FV46" s="263"/>
      <c r="FW46" s="263"/>
      <c r="FX46" s="263"/>
    </row>
    <row r="47" spans="2:180" ht="20.25" customHeight="1" x14ac:dyDescent="0.25">
      <c r="B47" s="382"/>
      <c r="C47" s="383" t="s">
        <v>128</v>
      </c>
      <c r="D47" s="384">
        <f>IF('Charges Data'!AB145="","-",'Charges Data'!AB145)</f>
        <v>48.3</v>
      </c>
      <c r="E47" s="384">
        <f>IF('Charges Data'!AB146="","-",'Charges Data'!AB146)</f>
        <v>24.2</v>
      </c>
      <c r="F47" s="384">
        <f>IF('Charges Data'!AB147="","-",'Charges Data'!AB147)</f>
        <v>31.2</v>
      </c>
      <c r="G47" s="398" t="str">
        <f>IF('Charges Data'!AB148="","-",'Charges Data'!AB148)</f>
        <v>-</v>
      </c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3"/>
      <c r="U47" s="263"/>
      <c r="V47" s="263"/>
      <c r="W47" s="263"/>
      <c r="X47" s="263"/>
      <c r="Y47" s="263"/>
      <c r="Z47" s="263"/>
      <c r="AA47" s="263"/>
      <c r="AB47" s="263"/>
      <c r="AC47" s="263"/>
      <c r="AD47" s="263"/>
      <c r="AE47" s="263"/>
      <c r="AF47" s="263"/>
      <c r="AG47" s="263"/>
      <c r="AH47" s="263"/>
      <c r="AI47" s="263"/>
      <c r="AJ47" s="263"/>
      <c r="AK47" s="263"/>
      <c r="AL47" s="263"/>
      <c r="AM47" s="263"/>
      <c r="AN47" s="263"/>
      <c r="AO47" s="263"/>
      <c r="AP47" s="263"/>
      <c r="AQ47" s="263"/>
      <c r="AR47" s="263"/>
      <c r="AS47" s="263"/>
      <c r="AT47" s="263"/>
      <c r="AU47" s="263"/>
      <c r="AV47" s="263"/>
      <c r="AW47" s="263"/>
      <c r="AX47" s="263"/>
      <c r="AY47" s="263"/>
      <c r="AZ47" s="263"/>
      <c r="BA47" s="263"/>
      <c r="BB47" s="263"/>
      <c r="BC47" s="263"/>
      <c r="BD47" s="263"/>
      <c r="BE47" s="263"/>
      <c r="BF47" s="263"/>
      <c r="BG47" s="263"/>
      <c r="BH47" s="263"/>
      <c r="BI47" s="263"/>
      <c r="BJ47" s="263"/>
      <c r="BK47" s="263"/>
      <c r="BL47" s="263"/>
      <c r="BM47" s="263"/>
      <c r="BN47" s="263"/>
      <c r="BO47" s="263"/>
      <c r="BP47" s="263"/>
      <c r="BQ47" s="263"/>
      <c r="BR47" s="263"/>
      <c r="BS47" s="263"/>
      <c r="BT47" s="263"/>
      <c r="BU47" s="263"/>
      <c r="BV47" s="263"/>
      <c r="BW47" s="263"/>
      <c r="BX47" s="263"/>
      <c r="BY47" s="263"/>
      <c r="BZ47" s="263"/>
      <c r="CA47" s="263"/>
      <c r="CB47" s="263"/>
      <c r="CC47" s="263"/>
      <c r="CD47" s="263"/>
      <c r="CE47" s="263"/>
      <c r="CF47" s="263"/>
      <c r="CG47" s="263"/>
      <c r="CH47" s="263"/>
      <c r="CI47" s="263"/>
      <c r="CJ47" s="263"/>
      <c r="CK47" s="263"/>
      <c r="CL47" s="263"/>
      <c r="CM47" s="263"/>
      <c r="CN47" s="263"/>
      <c r="CO47" s="263"/>
      <c r="CP47" s="263"/>
      <c r="CQ47" s="263"/>
      <c r="CR47" s="263"/>
      <c r="CS47" s="263"/>
      <c r="CT47" s="263"/>
      <c r="CU47" s="263"/>
      <c r="CV47" s="263"/>
      <c r="CW47" s="263"/>
      <c r="CX47" s="263"/>
      <c r="CY47" s="263"/>
      <c r="CZ47" s="263"/>
      <c r="DA47" s="263"/>
      <c r="DB47" s="263"/>
      <c r="DC47" s="263"/>
      <c r="DD47" s="263"/>
      <c r="DE47" s="263"/>
      <c r="DF47" s="263"/>
      <c r="DG47" s="263"/>
      <c r="DH47" s="263"/>
      <c r="DI47" s="263"/>
      <c r="DJ47" s="263"/>
      <c r="DK47" s="263"/>
      <c r="DL47" s="263"/>
      <c r="DM47" s="263"/>
      <c r="DN47" s="263"/>
      <c r="DO47" s="263"/>
      <c r="DP47" s="263"/>
      <c r="DQ47" s="263"/>
      <c r="DR47" s="263"/>
      <c r="DS47" s="263"/>
      <c r="DT47" s="263"/>
      <c r="DU47" s="263"/>
      <c r="DV47" s="263"/>
      <c r="DW47" s="263"/>
      <c r="DX47" s="263"/>
      <c r="DY47" s="263"/>
      <c r="DZ47" s="263"/>
      <c r="EA47" s="263"/>
      <c r="EB47" s="263"/>
      <c r="EC47" s="263"/>
      <c r="ED47" s="263"/>
      <c r="EE47" s="263"/>
      <c r="EF47" s="263"/>
      <c r="EG47" s="263"/>
      <c r="EH47" s="263"/>
      <c r="EI47" s="263"/>
      <c r="EJ47" s="263"/>
      <c r="EK47" s="263"/>
      <c r="EL47" s="263"/>
      <c r="EM47" s="263"/>
      <c r="EN47" s="263"/>
      <c r="EO47" s="263"/>
      <c r="EP47" s="263"/>
      <c r="EQ47" s="263"/>
      <c r="ER47" s="263"/>
      <c r="ES47" s="263"/>
      <c r="ET47" s="263"/>
      <c r="EU47" s="263"/>
      <c r="EV47" s="263"/>
      <c r="EW47" s="263"/>
      <c r="EX47" s="263"/>
      <c r="EY47" s="263"/>
      <c r="EZ47" s="263"/>
      <c r="FA47" s="263"/>
      <c r="FB47" s="263"/>
      <c r="FC47" s="263"/>
      <c r="FD47" s="263"/>
      <c r="FE47" s="263"/>
      <c r="FF47" s="263"/>
      <c r="FG47" s="263"/>
      <c r="FH47" s="263"/>
      <c r="FI47" s="263"/>
      <c r="FJ47" s="263"/>
      <c r="FK47" s="263"/>
      <c r="FL47" s="263"/>
      <c r="FM47" s="263"/>
      <c r="FN47" s="263"/>
      <c r="FO47" s="263"/>
      <c r="FP47" s="263"/>
      <c r="FQ47" s="263"/>
      <c r="FR47" s="263"/>
      <c r="FS47" s="263"/>
      <c r="FT47" s="263"/>
      <c r="FU47" s="263"/>
      <c r="FV47" s="263"/>
      <c r="FW47" s="263"/>
      <c r="FX47" s="263"/>
    </row>
    <row r="48" spans="2:180" ht="20.25" customHeight="1" x14ac:dyDescent="0.25">
      <c r="B48" s="382"/>
      <c r="C48" s="383" t="s">
        <v>129</v>
      </c>
      <c r="D48" s="384">
        <f>IF('Charges Data'!AC145="","-",'Charges Data'!AC145)</f>
        <v>24</v>
      </c>
      <c r="E48" s="384">
        <f>IF('Charges Data'!AC146="","-",'Charges Data'!AC146)</f>
        <v>24</v>
      </c>
      <c r="F48" s="384">
        <f>IF('Charges Data'!AC147="","-",'Charges Data'!AC147)</f>
        <v>24</v>
      </c>
      <c r="G48" s="398" t="str">
        <f>IF('Charges Data'!AC148="","-",'Charges Data'!AC148)</f>
        <v>-</v>
      </c>
      <c r="I48" s="263"/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3"/>
      <c r="U48" s="263"/>
      <c r="V48" s="263"/>
      <c r="W48" s="263"/>
      <c r="X48" s="263"/>
      <c r="Y48" s="263"/>
      <c r="Z48" s="263"/>
      <c r="AA48" s="263"/>
      <c r="AB48" s="263"/>
      <c r="AC48" s="263"/>
      <c r="AD48" s="263"/>
      <c r="AE48" s="263"/>
      <c r="AF48" s="263"/>
      <c r="AG48" s="263"/>
      <c r="AH48" s="263"/>
      <c r="AI48" s="263"/>
      <c r="AJ48" s="263"/>
      <c r="AK48" s="263"/>
      <c r="AL48" s="263"/>
      <c r="AM48" s="263"/>
      <c r="AN48" s="263"/>
      <c r="AO48" s="263"/>
      <c r="AP48" s="263"/>
      <c r="AQ48" s="263"/>
      <c r="AR48" s="263"/>
      <c r="AS48" s="263"/>
      <c r="AT48" s="263"/>
      <c r="AU48" s="263"/>
      <c r="AV48" s="263"/>
      <c r="AW48" s="263"/>
      <c r="AX48" s="263"/>
      <c r="AY48" s="263"/>
      <c r="AZ48" s="263"/>
      <c r="BA48" s="263"/>
      <c r="BB48" s="263"/>
      <c r="BC48" s="263"/>
      <c r="BD48" s="263"/>
      <c r="BE48" s="263"/>
      <c r="BF48" s="263"/>
      <c r="BG48" s="263"/>
      <c r="BH48" s="263"/>
      <c r="BI48" s="263"/>
      <c r="BJ48" s="263"/>
      <c r="BK48" s="263"/>
      <c r="BL48" s="263"/>
      <c r="BM48" s="263"/>
      <c r="BN48" s="263"/>
      <c r="BO48" s="263"/>
      <c r="BP48" s="263"/>
      <c r="BQ48" s="263"/>
      <c r="BR48" s="263"/>
      <c r="BS48" s="263"/>
      <c r="BT48" s="263"/>
      <c r="BU48" s="263"/>
      <c r="BV48" s="263"/>
      <c r="BW48" s="263"/>
      <c r="BX48" s="263"/>
      <c r="BY48" s="263"/>
      <c r="BZ48" s="263"/>
      <c r="CA48" s="263"/>
      <c r="CB48" s="263"/>
      <c r="CC48" s="263"/>
      <c r="CD48" s="263"/>
      <c r="CE48" s="263"/>
      <c r="CF48" s="263"/>
      <c r="CG48" s="263"/>
      <c r="CH48" s="263"/>
      <c r="CI48" s="263"/>
      <c r="CJ48" s="263"/>
      <c r="CK48" s="263"/>
      <c r="CL48" s="263"/>
      <c r="CM48" s="263"/>
      <c r="CN48" s="263"/>
      <c r="CO48" s="263"/>
      <c r="CP48" s="263"/>
      <c r="CQ48" s="263"/>
      <c r="CR48" s="263"/>
      <c r="CS48" s="263"/>
      <c r="CT48" s="263"/>
      <c r="CU48" s="263"/>
      <c r="CV48" s="263"/>
      <c r="CW48" s="263"/>
      <c r="CX48" s="263"/>
      <c r="CY48" s="263"/>
      <c r="CZ48" s="263"/>
      <c r="DA48" s="263"/>
      <c r="DB48" s="263"/>
      <c r="DC48" s="263"/>
      <c r="DD48" s="263"/>
      <c r="DE48" s="263"/>
      <c r="DF48" s="263"/>
      <c r="DG48" s="263"/>
      <c r="DH48" s="263"/>
      <c r="DI48" s="263"/>
      <c r="DJ48" s="263"/>
      <c r="DK48" s="263"/>
      <c r="DL48" s="263"/>
      <c r="DM48" s="263"/>
      <c r="DN48" s="263"/>
      <c r="DO48" s="263"/>
      <c r="DP48" s="263"/>
      <c r="DQ48" s="263"/>
      <c r="DR48" s="263"/>
      <c r="DS48" s="263"/>
      <c r="DT48" s="263"/>
      <c r="DU48" s="263"/>
      <c r="DV48" s="263"/>
      <c r="DW48" s="263"/>
      <c r="DX48" s="263"/>
      <c r="DY48" s="263"/>
      <c r="DZ48" s="263"/>
      <c r="EA48" s="263"/>
      <c r="EB48" s="263"/>
      <c r="EC48" s="263"/>
      <c r="ED48" s="263"/>
      <c r="EE48" s="263"/>
      <c r="EF48" s="263"/>
      <c r="EG48" s="263"/>
      <c r="EH48" s="263"/>
      <c r="EI48" s="263"/>
      <c r="EJ48" s="263"/>
      <c r="EK48" s="263"/>
      <c r="EL48" s="263"/>
      <c r="EM48" s="263"/>
      <c r="EN48" s="263"/>
      <c r="EO48" s="263"/>
      <c r="EP48" s="263"/>
      <c r="EQ48" s="263"/>
      <c r="ER48" s="263"/>
      <c r="ES48" s="263"/>
      <c r="ET48" s="263"/>
      <c r="EU48" s="263"/>
      <c r="EV48" s="263"/>
      <c r="EW48" s="263"/>
      <c r="EX48" s="263"/>
      <c r="EY48" s="263"/>
      <c r="EZ48" s="263"/>
      <c r="FA48" s="263"/>
      <c r="FB48" s="263"/>
      <c r="FC48" s="263"/>
      <c r="FD48" s="263"/>
      <c r="FE48" s="263"/>
      <c r="FF48" s="263"/>
      <c r="FG48" s="263"/>
      <c r="FH48" s="263"/>
      <c r="FI48" s="263"/>
      <c r="FJ48" s="263"/>
      <c r="FK48" s="263"/>
      <c r="FL48" s="263"/>
      <c r="FM48" s="263"/>
      <c r="FN48" s="263"/>
      <c r="FO48" s="263"/>
      <c r="FP48" s="263"/>
      <c r="FQ48" s="263"/>
      <c r="FR48" s="263"/>
      <c r="FS48" s="263"/>
      <c r="FT48" s="263"/>
      <c r="FU48" s="263"/>
      <c r="FV48" s="263"/>
      <c r="FW48" s="263"/>
      <c r="FX48" s="263"/>
    </row>
    <row r="49" spans="1:200" ht="20.25" customHeight="1" x14ac:dyDescent="0.25">
      <c r="B49" s="382"/>
      <c r="C49" s="383" t="s">
        <v>132</v>
      </c>
      <c r="D49" s="384">
        <f>IF('Charges Data'!AF145="","-",'Charges Data'!AF145)</f>
        <v>27.5</v>
      </c>
      <c r="E49" s="397" t="str">
        <f>IF('Charges Data'!AF146="","-",'Charges Data'!AF146)</f>
        <v>-</v>
      </c>
      <c r="F49" s="384">
        <f>IF('Charges Data'!AF147="","-",'Charges Data'!AF147)</f>
        <v>27.5</v>
      </c>
      <c r="G49" s="385">
        <f>IF('Charges Data'!AF148="","-",'Charges Data'!AF148)</f>
        <v>27.5</v>
      </c>
      <c r="I49" s="263"/>
      <c r="J49" s="263"/>
      <c r="K49" s="263"/>
      <c r="L49" s="263"/>
      <c r="M49" s="263"/>
      <c r="N49" s="263"/>
      <c r="O49" s="263"/>
      <c r="P49" s="263"/>
      <c r="Q49" s="263"/>
      <c r="R49" s="263"/>
      <c r="S49" s="263"/>
      <c r="T49" s="263"/>
      <c r="U49" s="263"/>
      <c r="V49" s="263"/>
      <c r="W49" s="263"/>
      <c r="X49" s="263"/>
      <c r="Y49" s="263"/>
      <c r="Z49" s="263"/>
      <c r="AA49" s="263"/>
      <c r="AB49" s="263"/>
      <c r="AC49" s="263"/>
      <c r="AD49" s="263"/>
      <c r="AE49" s="263"/>
      <c r="AF49" s="263"/>
      <c r="AG49" s="263"/>
      <c r="AH49" s="263"/>
      <c r="AI49" s="263"/>
      <c r="AJ49" s="263"/>
      <c r="AK49" s="263"/>
      <c r="AL49" s="263"/>
      <c r="AM49" s="263"/>
      <c r="AN49" s="263"/>
      <c r="AO49" s="263"/>
      <c r="AP49" s="263"/>
      <c r="AQ49" s="263"/>
      <c r="AR49" s="263"/>
      <c r="AS49" s="263"/>
      <c r="AT49" s="263"/>
      <c r="AU49" s="263"/>
      <c r="AV49" s="263"/>
      <c r="AW49" s="263"/>
      <c r="AX49" s="263"/>
      <c r="AY49" s="263"/>
      <c r="AZ49" s="263"/>
      <c r="BA49" s="263"/>
      <c r="BB49" s="263"/>
      <c r="BC49" s="263"/>
      <c r="BD49" s="263"/>
      <c r="BE49" s="263"/>
      <c r="BF49" s="263"/>
      <c r="BG49" s="263"/>
      <c r="BH49" s="263"/>
      <c r="BI49" s="263"/>
      <c r="BJ49" s="263"/>
      <c r="BK49" s="263"/>
      <c r="BL49" s="263"/>
      <c r="BM49" s="263"/>
      <c r="BN49" s="263"/>
      <c r="BO49" s="263"/>
      <c r="BP49" s="263"/>
      <c r="BQ49" s="263"/>
      <c r="BR49" s="263"/>
      <c r="BS49" s="263"/>
      <c r="BT49" s="263"/>
      <c r="BU49" s="263"/>
      <c r="BV49" s="263"/>
      <c r="BW49" s="263"/>
      <c r="BX49" s="263"/>
      <c r="BY49" s="263"/>
      <c r="BZ49" s="263"/>
      <c r="CA49" s="263"/>
      <c r="CB49" s="263"/>
      <c r="CC49" s="263"/>
      <c r="CD49" s="263"/>
      <c r="CE49" s="263"/>
      <c r="CF49" s="263"/>
      <c r="CG49" s="263"/>
      <c r="CH49" s="263"/>
      <c r="CI49" s="263"/>
      <c r="CJ49" s="263"/>
      <c r="CK49" s="263"/>
      <c r="CL49" s="263"/>
      <c r="CM49" s="263"/>
      <c r="CN49" s="263"/>
      <c r="CO49" s="263"/>
      <c r="CP49" s="263"/>
      <c r="CQ49" s="263"/>
      <c r="CR49" s="263"/>
      <c r="CS49" s="263"/>
      <c r="CT49" s="263"/>
      <c r="CU49" s="263"/>
      <c r="CV49" s="263"/>
      <c r="CW49" s="263"/>
      <c r="CX49" s="263"/>
      <c r="CY49" s="263"/>
      <c r="CZ49" s="263"/>
      <c r="DA49" s="263"/>
      <c r="DB49" s="263"/>
      <c r="DC49" s="263"/>
      <c r="DD49" s="263"/>
      <c r="DE49" s="263"/>
      <c r="DF49" s="263"/>
      <c r="DG49" s="263"/>
      <c r="DH49" s="263"/>
      <c r="DI49" s="263"/>
      <c r="DJ49" s="263"/>
      <c r="DK49" s="263"/>
      <c r="DL49" s="263"/>
      <c r="DM49" s="263"/>
      <c r="DN49" s="263"/>
      <c r="DO49" s="263"/>
      <c r="DP49" s="263"/>
      <c r="DQ49" s="263"/>
      <c r="DR49" s="263"/>
      <c r="DS49" s="263"/>
      <c r="DT49" s="263"/>
      <c r="DU49" s="263"/>
      <c r="DV49" s="263"/>
      <c r="DW49" s="263"/>
      <c r="DX49" s="263"/>
      <c r="DY49" s="263"/>
      <c r="DZ49" s="263"/>
      <c r="EA49" s="263"/>
      <c r="EB49" s="263"/>
      <c r="EC49" s="263"/>
      <c r="ED49" s="263"/>
      <c r="EE49" s="263"/>
      <c r="EF49" s="263"/>
      <c r="EG49" s="263"/>
      <c r="EH49" s="263"/>
      <c r="EI49" s="263"/>
      <c r="EJ49" s="263"/>
      <c r="EK49" s="263"/>
      <c r="EL49" s="263"/>
      <c r="EM49" s="263"/>
      <c r="EN49" s="263"/>
      <c r="EO49" s="263"/>
      <c r="EP49" s="263"/>
      <c r="EQ49" s="263"/>
      <c r="ER49" s="263"/>
      <c r="ES49" s="263"/>
      <c r="ET49" s="263"/>
      <c r="EU49" s="263"/>
      <c r="EV49" s="263"/>
      <c r="EW49" s="263"/>
      <c r="EX49" s="263"/>
      <c r="EY49" s="263"/>
      <c r="EZ49" s="263"/>
      <c r="FA49" s="263"/>
      <c r="FB49" s="263"/>
      <c r="FC49" s="263"/>
      <c r="FD49" s="263"/>
      <c r="FE49" s="263"/>
      <c r="FF49" s="263"/>
      <c r="FG49" s="263"/>
      <c r="FH49" s="263"/>
      <c r="FI49" s="263"/>
      <c r="FJ49" s="263"/>
      <c r="FK49" s="263"/>
      <c r="FL49" s="263"/>
      <c r="FM49" s="263"/>
      <c r="FN49" s="263"/>
      <c r="FO49" s="263"/>
      <c r="FP49" s="263"/>
      <c r="FQ49" s="263"/>
      <c r="FR49" s="263"/>
      <c r="FS49" s="263"/>
      <c r="FT49" s="263"/>
      <c r="FU49" s="263"/>
      <c r="FV49" s="263"/>
      <c r="FW49" s="263"/>
      <c r="FX49" s="263"/>
    </row>
    <row r="50" spans="1:200" ht="20.25" customHeight="1" x14ac:dyDescent="0.25">
      <c r="B50" s="382"/>
      <c r="C50" s="383" t="s">
        <v>133</v>
      </c>
      <c r="D50" s="384">
        <f>IF('Charges Data'!AG145="","-",'Charges Data'!AG145)</f>
        <v>45.2</v>
      </c>
      <c r="E50" s="384">
        <f>IF('Charges Data'!AG146="","-",'Charges Data'!AG146)</f>
        <v>24.8</v>
      </c>
      <c r="F50" s="384">
        <f>IF('Charges Data'!AG147="","-",'Charges Data'!AG147)</f>
        <v>39.35</v>
      </c>
      <c r="G50" s="385">
        <f>IF('Charges Data'!AG148="","-",'Charges Data'!AG148)</f>
        <v>28.25</v>
      </c>
      <c r="I50" s="263"/>
      <c r="J50" s="263"/>
      <c r="K50" s="263"/>
      <c r="L50" s="263"/>
      <c r="M50" s="263"/>
      <c r="N50" s="263"/>
      <c r="O50" s="263"/>
      <c r="P50" s="263"/>
      <c r="Q50" s="263"/>
      <c r="R50" s="263"/>
      <c r="S50" s="263"/>
      <c r="T50" s="263"/>
      <c r="U50" s="263"/>
      <c r="V50" s="263"/>
      <c r="W50" s="263"/>
      <c r="X50" s="263"/>
      <c r="Y50" s="263"/>
      <c r="Z50" s="263"/>
      <c r="AA50" s="263"/>
      <c r="AB50" s="263"/>
      <c r="AC50" s="263"/>
      <c r="AD50" s="263"/>
      <c r="AE50" s="263"/>
      <c r="AF50" s="263"/>
      <c r="AG50" s="263"/>
      <c r="AH50" s="263"/>
      <c r="AI50" s="263"/>
      <c r="AJ50" s="263"/>
      <c r="AK50" s="263"/>
      <c r="AL50" s="263"/>
      <c r="AM50" s="263"/>
      <c r="AN50" s="263"/>
      <c r="AO50" s="263"/>
      <c r="AP50" s="263"/>
      <c r="AQ50" s="263"/>
      <c r="AR50" s="263"/>
      <c r="AS50" s="263"/>
      <c r="AT50" s="263"/>
      <c r="AU50" s="263"/>
      <c r="AV50" s="263"/>
      <c r="AW50" s="263"/>
      <c r="AX50" s="263"/>
      <c r="AY50" s="263"/>
      <c r="AZ50" s="263"/>
      <c r="BA50" s="263"/>
      <c r="BB50" s="263"/>
      <c r="BC50" s="263"/>
      <c r="BD50" s="263"/>
      <c r="BE50" s="263"/>
      <c r="BF50" s="263"/>
      <c r="BG50" s="263"/>
      <c r="BH50" s="263"/>
      <c r="BI50" s="263"/>
      <c r="BJ50" s="263"/>
      <c r="BK50" s="263"/>
      <c r="BL50" s="263"/>
      <c r="BM50" s="263"/>
      <c r="BN50" s="263"/>
      <c r="BO50" s="263"/>
      <c r="BP50" s="263"/>
      <c r="BQ50" s="263"/>
      <c r="BR50" s="263"/>
      <c r="BS50" s="263"/>
      <c r="BT50" s="263"/>
      <c r="BU50" s="263"/>
      <c r="BV50" s="263"/>
      <c r="BW50" s="263"/>
      <c r="BX50" s="263"/>
      <c r="BY50" s="263"/>
      <c r="BZ50" s="263"/>
      <c r="CA50" s="263"/>
      <c r="CB50" s="263"/>
      <c r="CC50" s="263"/>
      <c r="CD50" s="263"/>
      <c r="CE50" s="263"/>
      <c r="CF50" s="263"/>
      <c r="CG50" s="263"/>
      <c r="CH50" s="263"/>
      <c r="CI50" s="263"/>
      <c r="CJ50" s="263"/>
      <c r="CK50" s="263"/>
      <c r="CL50" s="263"/>
      <c r="CM50" s="263"/>
      <c r="CN50" s="263"/>
      <c r="CO50" s="263"/>
      <c r="CP50" s="263"/>
      <c r="CQ50" s="263"/>
      <c r="CR50" s="263"/>
      <c r="CS50" s="263"/>
      <c r="CT50" s="263"/>
      <c r="CU50" s="263"/>
      <c r="CV50" s="263"/>
      <c r="CW50" s="263"/>
      <c r="CX50" s="263"/>
      <c r="CY50" s="263"/>
      <c r="CZ50" s="263"/>
      <c r="DA50" s="263"/>
      <c r="DB50" s="263"/>
      <c r="DC50" s="263"/>
      <c r="DD50" s="263"/>
      <c r="DE50" s="263"/>
      <c r="DF50" s="263"/>
      <c r="DG50" s="263"/>
      <c r="DH50" s="263"/>
      <c r="DI50" s="263"/>
      <c r="DJ50" s="263"/>
      <c r="DK50" s="263"/>
      <c r="DL50" s="263"/>
      <c r="DM50" s="263"/>
      <c r="DN50" s="263"/>
      <c r="DO50" s="263"/>
      <c r="DP50" s="263"/>
      <c r="DQ50" s="263"/>
      <c r="DR50" s="263"/>
      <c r="DS50" s="263"/>
      <c r="DT50" s="263"/>
      <c r="DU50" s="263"/>
      <c r="DV50" s="263"/>
      <c r="DW50" s="263"/>
      <c r="DX50" s="263"/>
      <c r="DY50" s="263"/>
      <c r="DZ50" s="263"/>
      <c r="EA50" s="263"/>
      <c r="EB50" s="263"/>
      <c r="EC50" s="263"/>
      <c r="ED50" s="263"/>
      <c r="EE50" s="263"/>
      <c r="EF50" s="263"/>
      <c r="EG50" s="263"/>
      <c r="EH50" s="263"/>
      <c r="EI50" s="263"/>
      <c r="EJ50" s="263"/>
      <c r="EK50" s="263"/>
      <c r="EL50" s="263"/>
      <c r="EM50" s="263"/>
      <c r="EN50" s="263"/>
      <c r="EO50" s="263"/>
      <c r="EP50" s="263"/>
      <c r="EQ50" s="263"/>
      <c r="ER50" s="263"/>
      <c r="ES50" s="263"/>
      <c r="ET50" s="263"/>
      <c r="EU50" s="263"/>
      <c r="EV50" s="263"/>
      <c r="EW50" s="263"/>
      <c r="EX50" s="263"/>
      <c r="EY50" s="263"/>
      <c r="EZ50" s="263"/>
      <c r="FA50" s="263"/>
      <c r="FB50" s="263"/>
      <c r="FC50" s="263"/>
      <c r="FD50" s="263"/>
      <c r="FE50" s="263"/>
      <c r="FF50" s="263"/>
      <c r="FG50" s="263"/>
      <c r="FH50" s="263"/>
      <c r="FI50" s="263"/>
      <c r="FJ50" s="263"/>
      <c r="FK50" s="263"/>
      <c r="FL50" s="263"/>
      <c r="FM50" s="263"/>
      <c r="FN50" s="263"/>
      <c r="FO50" s="263"/>
      <c r="FP50" s="263"/>
      <c r="FQ50" s="263"/>
      <c r="FR50" s="263"/>
      <c r="FS50" s="263"/>
      <c r="FT50" s="263"/>
      <c r="FU50" s="263"/>
      <c r="FV50" s="263"/>
      <c r="FW50" s="263"/>
      <c r="FX50" s="263"/>
    </row>
    <row r="51" spans="1:200" ht="20.25" customHeight="1" x14ac:dyDescent="0.25">
      <c r="B51" s="382"/>
      <c r="C51" s="383" t="s">
        <v>135</v>
      </c>
      <c r="D51" s="384">
        <f>IF('Charges Data'!AI145="","-",'Charges Data'!AI145)</f>
        <v>29.5</v>
      </c>
      <c r="E51" s="384">
        <f>IF('Charges Data'!AI146="","-",'Charges Data'!AI146)</f>
        <v>29.5</v>
      </c>
      <c r="F51" s="384">
        <f>IF('Charges Data'!AI147="","-",'Charges Data'!AI147)</f>
        <v>29.5</v>
      </c>
      <c r="G51" s="398" t="str">
        <f>IF('Charges Data'!AI148="","-",'Charges Data'!AI148)</f>
        <v>-</v>
      </c>
      <c r="I51" s="263"/>
      <c r="J51" s="263"/>
      <c r="K51" s="263"/>
      <c r="L51" s="263"/>
      <c r="M51" s="263"/>
      <c r="N51" s="263"/>
      <c r="O51" s="263"/>
      <c r="P51" s="263"/>
      <c r="Q51" s="263"/>
      <c r="R51" s="263"/>
      <c r="S51" s="263"/>
      <c r="T51" s="263"/>
      <c r="U51" s="263"/>
      <c r="V51" s="263"/>
      <c r="W51" s="263"/>
      <c r="X51" s="263"/>
      <c r="Y51" s="263"/>
      <c r="Z51" s="263"/>
      <c r="AA51" s="263"/>
      <c r="AB51" s="263"/>
      <c r="AC51" s="263"/>
      <c r="AD51" s="263"/>
      <c r="AE51" s="263"/>
      <c r="AF51" s="263"/>
      <c r="AG51" s="263"/>
      <c r="AH51" s="263"/>
      <c r="AI51" s="263"/>
      <c r="AJ51" s="263"/>
      <c r="AK51" s="263"/>
      <c r="AL51" s="263"/>
      <c r="AM51" s="263"/>
      <c r="AN51" s="263"/>
      <c r="AO51" s="263"/>
      <c r="AP51" s="263"/>
      <c r="AQ51" s="263"/>
      <c r="AR51" s="263"/>
      <c r="AS51" s="263"/>
      <c r="AT51" s="263"/>
      <c r="AU51" s="263"/>
      <c r="AV51" s="263"/>
      <c r="AW51" s="263"/>
      <c r="AX51" s="263"/>
      <c r="AY51" s="263"/>
      <c r="AZ51" s="263"/>
      <c r="BA51" s="263"/>
      <c r="BB51" s="263"/>
      <c r="BC51" s="263"/>
      <c r="BD51" s="263"/>
      <c r="BE51" s="263"/>
      <c r="BF51" s="263"/>
      <c r="BG51" s="263"/>
      <c r="BH51" s="263"/>
      <c r="BI51" s="263"/>
      <c r="BJ51" s="263"/>
      <c r="BK51" s="263"/>
      <c r="BL51" s="263"/>
      <c r="BM51" s="263"/>
      <c r="BN51" s="263"/>
      <c r="BO51" s="263"/>
      <c r="BP51" s="263"/>
      <c r="BQ51" s="263"/>
      <c r="BR51" s="263"/>
      <c r="BS51" s="263"/>
      <c r="BT51" s="263"/>
      <c r="BU51" s="263"/>
      <c r="BV51" s="263"/>
      <c r="BW51" s="263"/>
      <c r="BX51" s="263"/>
      <c r="BY51" s="263"/>
      <c r="BZ51" s="263"/>
      <c r="CA51" s="263"/>
      <c r="CB51" s="263"/>
      <c r="CC51" s="263"/>
      <c r="CD51" s="263"/>
      <c r="CE51" s="263"/>
      <c r="CF51" s="263"/>
      <c r="CG51" s="263"/>
      <c r="CH51" s="263"/>
      <c r="CI51" s="263"/>
      <c r="CJ51" s="263"/>
      <c r="CK51" s="263"/>
      <c r="CL51" s="263"/>
      <c r="CM51" s="263"/>
      <c r="CN51" s="263"/>
      <c r="CO51" s="263"/>
      <c r="CP51" s="263"/>
      <c r="CQ51" s="263"/>
      <c r="CR51" s="263"/>
      <c r="CS51" s="263"/>
      <c r="CT51" s="263"/>
      <c r="CU51" s="263"/>
      <c r="CV51" s="263"/>
      <c r="CW51" s="263"/>
      <c r="CX51" s="263"/>
      <c r="CY51" s="263"/>
      <c r="CZ51" s="263"/>
      <c r="DA51" s="263"/>
      <c r="DB51" s="263"/>
      <c r="DC51" s="263"/>
      <c r="DD51" s="263"/>
      <c r="DE51" s="263"/>
      <c r="DF51" s="263"/>
      <c r="DG51" s="263"/>
      <c r="DH51" s="263"/>
      <c r="DI51" s="263"/>
      <c r="DJ51" s="263"/>
      <c r="DK51" s="263"/>
      <c r="DL51" s="263"/>
      <c r="DM51" s="263"/>
      <c r="DN51" s="263"/>
      <c r="DO51" s="263"/>
      <c r="DP51" s="263"/>
      <c r="DQ51" s="263"/>
      <c r="DR51" s="263"/>
      <c r="DS51" s="263"/>
      <c r="DT51" s="263"/>
      <c r="DU51" s="263"/>
      <c r="DV51" s="263"/>
      <c r="DW51" s="263"/>
      <c r="DX51" s="263"/>
      <c r="DY51" s="263"/>
      <c r="DZ51" s="263"/>
      <c r="EA51" s="263"/>
      <c r="EB51" s="263"/>
      <c r="EC51" s="263"/>
      <c r="ED51" s="263"/>
      <c r="EE51" s="263"/>
      <c r="EF51" s="263"/>
      <c r="EG51" s="263"/>
      <c r="EH51" s="263"/>
      <c r="EI51" s="263"/>
      <c r="EJ51" s="263"/>
      <c r="EK51" s="263"/>
      <c r="EL51" s="263"/>
      <c r="EM51" s="263"/>
      <c r="EN51" s="263"/>
      <c r="EO51" s="263"/>
      <c r="EP51" s="263"/>
      <c r="EQ51" s="263"/>
      <c r="ER51" s="263"/>
      <c r="ES51" s="263"/>
      <c r="ET51" s="263"/>
      <c r="EU51" s="263"/>
      <c r="EV51" s="263"/>
      <c r="EW51" s="263"/>
      <c r="EX51" s="263"/>
      <c r="EY51" s="263"/>
      <c r="EZ51" s="263"/>
      <c r="FA51" s="263"/>
      <c r="FB51" s="263"/>
      <c r="FC51" s="263"/>
      <c r="FD51" s="263"/>
      <c r="FE51" s="263"/>
      <c r="FF51" s="263"/>
      <c r="FG51" s="263"/>
      <c r="FH51" s="263"/>
      <c r="FI51" s="263"/>
      <c r="FJ51" s="263"/>
      <c r="FK51" s="263"/>
      <c r="FL51" s="263"/>
      <c r="FM51" s="263"/>
      <c r="FN51" s="263"/>
      <c r="FO51" s="263"/>
      <c r="FP51" s="263"/>
      <c r="FQ51" s="263"/>
      <c r="FR51" s="263"/>
      <c r="FS51" s="263"/>
      <c r="FT51" s="263"/>
      <c r="FU51" s="263"/>
      <c r="FV51" s="263"/>
      <c r="FW51" s="263"/>
      <c r="FX51" s="263"/>
    </row>
    <row r="52" spans="1:200" ht="20.25" customHeight="1" x14ac:dyDescent="0.25">
      <c r="B52" s="382"/>
      <c r="C52" s="383" t="s">
        <v>137</v>
      </c>
      <c r="D52" s="384">
        <f>IF('Charges Data'!AK145="","-",'Charges Data'!AK145)</f>
        <v>27</v>
      </c>
      <c r="E52" s="384">
        <f>IF('Charges Data'!AK146="","-",'Charges Data'!AK146)</f>
        <v>13.5</v>
      </c>
      <c r="F52" s="384">
        <f>IF('Charges Data'!AK147="","-",'Charges Data'!AK147)</f>
        <v>13.5</v>
      </c>
      <c r="G52" s="398" t="str">
        <f>IF('Charges Data'!AK148="","-",'Charges Data'!AK148)</f>
        <v>-</v>
      </c>
      <c r="I52" s="263"/>
      <c r="J52" s="263"/>
      <c r="K52" s="263"/>
      <c r="L52" s="263"/>
      <c r="M52" s="263"/>
      <c r="N52" s="263"/>
      <c r="O52" s="263"/>
      <c r="P52" s="263"/>
      <c r="Q52" s="263"/>
      <c r="R52" s="263"/>
      <c r="S52" s="263"/>
      <c r="T52" s="263"/>
      <c r="U52" s="263"/>
      <c r="V52" s="263"/>
      <c r="W52" s="263"/>
      <c r="X52" s="263"/>
      <c r="Y52" s="263"/>
      <c r="Z52" s="263"/>
      <c r="AA52" s="263"/>
      <c r="AB52" s="263"/>
      <c r="AC52" s="263"/>
      <c r="AD52" s="263"/>
      <c r="AE52" s="263"/>
      <c r="AF52" s="263"/>
      <c r="AG52" s="263"/>
      <c r="AH52" s="263"/>
      <c r="AI52" s="263"/>
      <c r="AJ52" s="263"/>
      <c r="AK52" s="263"/>
      <c r="AL52" s="263"/>
      <c r="AM52" s="263"/>
      <c r="AN52" s="263"/>
      <c r="AO52" s="263"/>
      <c r="AP52" s="263"/>
      <c r="AQ52" s="263"/>
      <c r="AR52" s="263"/>
      <c r="AS52" s="263"/>
      <c r="AT52" s="263"/>
      <c r="AU52" s="263"/>
      <c r="AV52" s="263"/>
      <c r="AW52" s="263"/>
      <c r="AX52" s="263"/>
      <c r="AY52" s="263"/>
      <c r="AZ52" s="263"/>
      <c r="BA52" s="263"/>
      <c r="BB52" s="263"/>
      <c r="BC52" s="263"/>
      <c r="BD52" s="263"/>
      <c r="BE52" s="263"/>
      <c r="BF52" s="263"/>
      <c r="BG52" s="263"/>
      <c r="BH52" s="263"/>
      <c r="BI52" s="263"/>
      <c r="BJ52" s="263"/>
      <c r="BK52" s="263"/>
      <c r="BL52" s="263"/>
      <c r="BM52" s="263"/>
      <c r="BN52" s="263"/>
      <c r="BO52" s="263"/>
      <c r="BP52" s="263"/>
      <c r="BQ52" s="263"/>
      <c r="BR52" s="263"/>
      <c r="BS52" s="263"/>
      <c r="BT52" s="263"/>
      <c r="BU52" s="263"/>
      <c r="BV52" s="263"/>
      <c r="BW52" s="263"/>
      <c r="BX52" s="263"/>
      <c r="BY52" s="263"/>
      <c r="BZ52" s="263"/>
      <c r="CA52" s="263"/>
      <c r="CB52" s="263"/>
      <c r="CC52" s="263"/>
      <c r="CD52" s="263"/>
      <c r="CE52" s="263"/>
      <c r="CF52" s="263"/>
      <c r="CG52" s="263"/>
      <c r="CH52" s="263"/>
      <c r="CI52" s="263"/>
      <c r="CJ52" s="263"/>
      <c r="CK52" s="263"/>
      <c r="CL52" s="263"/>
      <c r="CM52" s="263"/>
      <c r="CN52" s="263"/>
      <c r="CO52" s="263"/>
      <c r="CP52" s="263"/>
      <c r="CQ52" s="263"/>
      <c r="CR52" s="263"/>
      <c r="CS52" s="263"/>
      <c r="CT52" s="263"/>
      <c r="CU52" s="263"/>
      <c r="CV52" s="263"/>
      <c r="CW52" s="263"/>
      <c r="CX52" s="263"/>
      <c r="CY52" s="263"/>
      <c r="CZ52" s="263"/>
      <c r="DA52" s="263"/>
      <c r="DB52" s="263"/>
      <c r="DC52" s="263"/>
      <c r="DD52" s="263"/>
      <c r="DE52" s="263"/>
      <c r="DF52" s="263"/>
      <c r="DG52" s="263"/>
      <c r="DH52" s="263"/>
      <c r="DI52" s="263"/>
      <c r="DJ52" s="263"/>
      <c r="DK52" s="263"/>
      <c r="DL52" s="263"/>
      <c r="DM52" s="263"/>
      <c r="DN52" s="263"/>
      <c r="DO52" s="263"/>
      <c r="DP52" s="263"/>
      <c r="DQ52" s="263"/>
      <c r="DR52" s="263"/>
      <c r="DS52" s="263"/>
      <c r="DT52" s="263"/>
      <c r="DU52" s="263"/>
      <c r="DV52" s="263"/>
      <c r="DW52" s="263"/>
      <c r="DX52" s="263"/>
      <c r="DY52" s="263"/>
      <c r="DZ52" s="263"/>
      <c r="EA52" s="263"/>
      <c r="EB52" s="263"/>
      <c r="EC52" s="263"/>
      <c r="ED52" s="263"/>
      <c r="EE52" s="263"/>
      <c r="EF52" s="263"/>
      <c r="EG52" s="263"/>
      <c r="EH52" s="263"/>
      <c r="EI52" s="263"/>
      <c r="EJ52" s="263"/>
      <c r="EK52" s="263"/>
      <c r="EL52" s="263"/>
      <c r="EM52" s="263"/>
      <c r="EN52" s="263"/>
      <c r="EO52" s="263"/>
      <c r="EP52" s="263"/>
      <c r="EQ52" s="263"/>
      <c r="ER52" s="263"/>
      <c r="ES52" s="263"/>
      <c r="ET52" s="263"/>
      <c r="EU52" s="263"/>
      <c r="EV52" s="263"/>
      <c r="EW52" s="263"/>
      <c r="EX52" s="263"/>
      <c r="EY52" s="263"/>
      <c r="EZ52" s="263"/>
      <c r="FA52" s="263"/>
      <c r="FB52" s="263"/>
      <c r="FC52" s="263"/>
      <c r="FD52" s="263"/>
      <c r="FE52" s="263"/>
      <c r="FF52" s="263"/>
      <c r="FG52" s="263"/>
      <c r="FH52" s="263"/>
      <c r="FI52" s="263"/>
      <c r="FJ52" s="263"/>
      <c r="FK52" s="263"/>
      <c r="FL52" s="263"/>
      <c r="FM52" s="263"/>
      <c r="FN52" s="263"/>
      <c r="FO52" s="263"/>
      <c r="FP52" s="263"/>
      <c r="FQ52" s="263"/>
      <c r="FR52" s="263"/>
      <c r="FS52" s="263"/>
      <c r="FT52" s="263"/>
      <c r="FU52" s="263"/>
      <c r="FV52" s="263"/>
      <c r="FW52" s="263"/>
      <c r="FX52" s="263"/>
    </row>
    <row r="53" spans="1:200" x14ac:dyDescent="0.25">
      <c r="B53" s="382"/>
      <c r="C53" s="383" t="s">
        <v>138</v>
      </c>
      <c r="D53" s="384">
        <f>IF('Charges Data'!AL145="","-",'Charges Data'!AL145)</f>
        <v>30</v>
      </c>
      <c r="E53" s="384">
        <f>IF('Charges Data'!AL146="","-",'Charges Data'!AL146)</f>
        <v>27</v>
      </c>
      <c r="F53" s="384">
        <f>IF('Charges Data'!AL147="","-",'Charges Data'!AL147)</f>
        <v>26</v>
      </c>
      <c r="G53" s="385">
        <f>IF('Charges Data'!AL148="","-",'Charges Data'!AL148)</f>
        <v>26</v>
      </c>
      <c r="I53" s="263"/>
      <c r="J53" s="263"/>
      <c r="K53" s="263"/>
      <c r="L53" s="263"/>
      <c r="M53" s="263"/>
      <c r="N53" s="263"/>
      <c r="O53" s="263"/>
      <c r="P53" s="263"/>
      <c r="Q53" s="263"/>
      <c r="R53" s="263"/>
      <c r="S53" s="263"/>
      <c r="T53" s="263"/>
      <c r="U53" s="263"/>
      <c r="V53" s="263"/>
      <c r="W53" s="263"/>
      <c r="X53" s="263"/>
      <c r="Y53" s="263"/>
      <c r="Z53" s="263"/>
      <c r="AA53" s="263"/>
      <c r="AB53" s="263"/>
      <c r="AC53" s="263"/>
      <c r="AD53" s="263"/>
      <c r="AE53" s="263"/>
      <c r="AF53" s="263"/>
      <c r="AG53" s="263"/>
      <c r="AH53" s="263"/>
      <c r="AI53" s="263"/>
      <c r="AJ53" s="263"/>
      <c r="AK53" s="263"/>
      <c r="AL53" s="263"/>
      <c r="AM53" s="263"/>
      <c r="AN53" s="263"/>
      <c r="AO53" s="263"/>
      <c r="AP53" s="263"/>
      <c r="AQ53" s="263"/>
      <c r="AR53" s="263"/>
      <c r="AS53" s="263"/>
      <c r="AT53" s="263"/>
      <c r="AU53" s="263"/>
      <c r="AV53" s="263"/>
      <c r="AW53" s="263"/>
      <c r="AX53" s="263"/>
      <c r="AY53" s="263"/>
      <c r="AZ53" s="263"/>
      <c r="BA53" s="263"/>
      <c r="BB53" s="263"/>
      <c r="BC53" s="263"/>
      <c r="BD53" s="263"/>
      <c r="BE53" s="263"/>
      <c r="BF53" s="263"/>
      <c r="BG53" s="263"/>
      <c r="BH53" s="263"/>
      <c r="BI53" s="263"/>
      <c r="BJ53" s="263"/>
      <c r="BK53" s="263"/>
      <c r="BL53" s="263"/>
      <c r="BM53" s="263"/>
      <c r="BN53" s="263"/>
      <c r="BO53" s="263"/>
      <c r="BP53" s="263"/>
      <c r="BQ53" s="263"/>
      <c r="BR53" s="263"/>
      <c r="BS53" s="263"/>
      <c r="BT53" s="263"/>
      <c r="BU53" s="263"/>
      <c r="BV53" s="263"/>
      <c r="BW53" s="263"/>
      <c r="BX53" s="263"/>
      <c r="BY53" s="263"/>
      <c r="BZ53" s="263"/>
      <c r="CA53" s="263"/>
      <c r="CB53" s="263"/>
      <c r="CC53" s="263"/>
      <c r="CD53" s="263"/>
      <c r="CE53" s="263"/>
      <c r="CF53" s="263"/>
      <c r="CG53" s="263"/>
      <c r="CH53" s="263"/>
      <c r="CI53" s="263"/>
      <c r="CJ53" s="263"/>
      <c r="CK53" s="263"/>
      <c r="CL53" s="263"/>
      <c r="CM53" s="263"/>
      <c r="CN53" s="263"/>
      <c r="CO53" s="263"/>
      <c r="CP53" s="263"/>
      <c r="CQ53" s="263"/>
      <c r="CR53" s="263"/>
      <c r="CS53" s="263"/>
      <c r="CT53" s="263"/>
      <c r="CU53" s="263"/>
      <c r="CV53" s="263"/>
      <c r="CW53" s="263"/>
      <c r="CX53" s="263"/>
      <c r="CY53" s="263"/>
      <c r="CZ53" s="263"/>
      <c r="DA53" s="263"/>
      <c r="DB53" s="263"/>
      <c r="DC53" s="263"/>
      <c r="DD53" s="263"/>
      <c r="DE53" s="263"/>
      <c r="DF53" s="263"/>
      <c r="DG53" s="263"/>
      <c r="DH53" s="263"/>
      <c r="DI53" s="263"/>
      <c r="DJ53" s="263"/>
      <c r="DK53" s="263"/>
      <c r="DL53" s="263"/>
      <c r="DM53" s="263"/>
      <c r="DN53" s="263"/>
      <c r="DO53" s="263"/>
      <c r="DP53" s="263"/>
      <c r="DQ53" s="263"/>
      <c r="DR53" s="263"/>
      <c r="DS53" s="263"/>
      <c r="DT53" s="263"/>
      <c r="DU53" s="263"/>
      <c r="DV53" s="263"/>
      <c r="DW53" s="263"/>
      <c r="DX53" s="263"/>
      <c r="DY53" s="263"/>
      <c r="DZ53" s="263"/>
      <c r="EA53" s="263"/>
      <c r="EB53" s="263"/>
      <c r="EC53" s="263"/>
      <c r="ED53" s="263"/>
      <c r="EE53" s="263"/>
      <c r="EF53" s="263"/>
      <c r="EG53" s="263"/>
      <c r="EH53" s="263"/>
      <c r="EI53" s="263"/>
      <c r="EJ53" s="263"/>
      <c r="EK53" s="263"/>
      <c r="EL53" s="263"/>
      <c r="EM53" s="263"/>
      <c r="EN53" s="263"/>
      <c r="EO53" s="263"/>
      <c r="EP53" s="263"/>
      <c r="EQ53" s="263"/>
      <c r="ER53" s="263"/>
      <c r="ES53" s="263"/>
      <c r="ET53" s="263"/>
      <c r="EU53" s="263"/>
      <c r="EV53" s="263"/>
      <c r="EW53" s="263"/>
      <c r="EX53" s="263"/>
      <c r="EY53" s="263"/>
      <c r="EZ53" s="263"/>
      <c r="FA53" s="263"/>
      <c r="FB53" s="263"/>
      <c r="FC53" s="263"/>
      <c r="FD53" s="263"/>
      <c r="FE53" s="263"/>
      <c r="FF53" s="263"/>
      <c r="FG53" s="263"/>
      <c r="FH53" s="263"/>
      <c r="FI53" s="263"/>
      <c r="FJ53" s="263"/>
      <c r="FK53" s="263"/>
      <c r="FL53" s="263"/>
      <c r="FM53" s="263"/>
      <c r="FN53" s="263"/>
      <c r="FO53" s="263"/>
      <c r="FP53" s="263"/>
      <c r="FQ53" s="263"/>
      <c r="FR53" s="263"/>
      <c r="FS53" s="263"/>
      <c r="FT53" s="263"/>
      <c r="FU53" s="263"/>
      <c r="FV53" s="263"/>
      <c r="FW53" s="263"/>
      <c r="FX53" s="263"/>
    </row>
    <row r="54" spans="1:200" x14ac:dyDescent="0.25">
      <c r="B54" s="382"/>
      <c r="C54" s="383" t="s">
        <v>140</v>
      </c>
      <c r="D54" s="384">
        <f>IF('Charges Data'!AN145="","-",'Charges Data'!AN145)</f>
        <v>42.5</v>
      </c>
      <c r="E54" s="384">
        <f>IF('Charges Data'!AN146="","-",'Charges Data'!AN146)</f>
        <v>34.950000000000003</v>
      </c>
      <c r="F54" s="384">
        <f>IF('Charges Data'!AN147="","-",'Charges Data'!AN147)</f>
        <v>25.95</v>
      </c>
      <c r="G54" s="385">
        <f>IF('Charges Data'!AN148="","-",'Charges Data'!AN148)</f>
        <v>17.95</v>
      </c>
      <c r="I54" s="263"/>
      <c r="J54" s="263"/>
      <c r="K54" s="263"/>
      <c r="L54" s="263"/>
      <c r="M54" s="263"/>
      <c r="N54" s="263"/>
      <c r="O54" s="263"/>
      <c r="P54" s="263"/>
      <c r="Q54" s="263"/>
      <c r="R54" s="263"/>
      <c r="S54" s="263"/>
      <c r="T54" s="263"/>
      <c r="U54" s="263"/>
      <c r="V54" s="263"/>
      <c r="W54" s="263"/>
      <c r="X54" s="263"/>
      <c r="Y54" s="263"/>
      <c r="Z54" s="263"/>
      <c r="AA54" s="263"/>
      <c r="AB54" s="263"/>
      <c r="AC54" s="263"/>
      <c r="AD54" s="263"/>
      <c r="AE54" s="263"/>
      <c r="AF54" s="263"/>
      <c r="AG54" s="263"/>
      <c r="AH54" s="263"/>
      <c r="AI54" s="263"/>
      <c r="AJ54" s="263"/>
      <c r="AK54" s="263"/>
      <c r="AL54" s="263"/>
      <c r="AM54" s="263"/>
      <c r="AN54" s="263"/>
      <c r="AO54" s="263"/>
      <c r="AP54" s="263"/>
      <c r="AQ54" s="263"/>
      <c r="AR54" s="263"/>
      <c r="AS54" s="263"/>
      <c r="AT54" s="263"/>
      <c r="AU54" s="263"/>
      <c r="AV54" s="263"/>
      <c r="AW54" s="263"/>
      <c r="AX54" s="263"/>
      <c r="AY54" s="263"/>
      <c r="AZ54" s="263"/>
      <c r="BA54" s="263"/>
      <c r="BB54" s="263"/>
      <c r="BC54" s="263"/>
      <c r="BD54" s="263"/>
      <c r="BE54" s="263"/>
      <c r="BF54" s="263"/>
      <c r="BG54" s="263"/>
      <c r="BH54" s="263"/>
      <c r="BI54" s="263"/>
      <c r="BJ54" s="263"/>
      <c r="BK54" s="263"/>
      <c r="BL54" s="263"/>
      <c r="BM54" s="263"/>
      <c r="BN54" s="263"/>
      <c r="BO54" s="263"/>
      <c r="BP54" s="263"/>
      <c r="BQ54" s="263"/>
      <c r="BR54" s="263"/>
      <c r="BS54" s="263"/>
      <c r="BT54" s="263"/>
      <c r="BU54" s="263"/>
      <c r="BV54" s="263"/>
      <c r="BW54" s="263"/>
      <c r="BX54" s="263"/>
      <c r="BY54" s="263"/>
      <c r="BZ54" s="263"/>
      <c r="CA54" s="263"/>
      <c r="CB54" s="263"/>
      <c r="CC54" s="263"/>
      <c r="CD54" s="263"/>
      <c r="CE54" s="263"/>
      <c r="CF54" s="263"/>
      <c r="CG54" s="263"/>
      <c r="CH54" s="263"/>
      <c r="CI54" s="263"/>
      <c r="CJ54" s="263"/>
      <c r="CK54" s="263"/>
      <c r="CL54" s="263"/>
      <c r="CM54" s="263"/>
      <c r="CN54" s="263"/>
      <c r="CO54" s="263"/>
      <c r="CP54" s="263"/>
      <c r="CQ54" s="263"/>
      <c r="CR54" s="263"/>
      <c r="CS54" s="263"/>
      <c r="CT54" s="263"/>
      <c r="CU54" s="263"/>
      <c r="CV54" s="263"/>
      <c r="CW54" s="263"/>
      <c r="CX54" s="263"/>
      <c r="CY54" s="263"/>
      <c r="CZ54" s="263"/>
      <c r="DA54" s="263"/>
      <c r="DB54" s="263"/>
      <c r="DC54" s="263"/>
      <c r="DD54" s="263"/>
      <c r="DE54" s="263"/>
      <c r="DF54" s="263"/>
      <c r="DG54" s="263"/>
      <c r="DH54" s="263"/>
      <c r="DI54" s="263"/>
      <c r="DJ54" s="263"/>
      <c r="DK54" s="263"/>
      <c r="DL54" s="263"/>
      <c r="DM54" s="263"/>
      <c r="DN54" s="263"/>
      <c r="DO54" s="263"/>
      <c r="DP54" s="263"/>
      <c r="DQ54" s="263"/>
      <c r="DR54" s="263"/>
      <c r="DS54" s="263"/>
      <c r="DT54" s="263"/>
      <c r="DU54" s="263"/>
      <c r="DV54" s="263"/>
      <c r="DW54" s="263"/>
      <c r="DX54" s="263"/>
      <c r="DY54" s="263"/>
      <c r="DZ54" s="263"/>
      <c r="EA54" s="263"/>
      <c r="EB54" s="263"/>
      <c r="EC54" s="263"/>
      <c r="ED54" s="263"/>
      <c r="EE54" s="263"/>
      <c r="EF54" s="263"/>
      <c r="EG54" s="263"/>
      <c r="EH54" s="263"/>
      <c r="EI54" s="263"/>
      <c r="EJ54" s="263"/>
      <c r="EK54" s="263"/>
      <c r="EL54" s="263"/>
      <c r="EM54" s="263"/>
      <c r="EN54" s="263"/>
      <c r="EO54" s="263"/>
      <c r="EP54" s="263"/>
      <c r="EQ54" s="263"/>
      <c r="ER54" s="263"/>
      <c r="ES54" s="263"/>
      <c r="ET54" s="263"/>
      <c r="EU54" s="263"/>
      <c r="EV54" s="263"/>
      <c r="EW54" s="263"/>
      <c r="EX54" s="263"/>
      <c r="EY54" s="263"/>
      <c r="EZ54" s="263"/>
      <c r="FA54" s="263"/>
      <c r="FB54" s="263"/>
      <c r="FC54" s="263"/>
      <c r="FD54" s="263"/>
      <c r="FE54" s="263"/>
      <c r="FF54" s="263"/>
      <c r="FG54" s="263"/>
      <c r="FH54" s="263"/>
      <c r="FI54" s="263"/>
      <c r="FJ54" s="263"/>
      <c r="FK54" s="263"/>
      <c r="FL54" s="263"/>
      <c r="FM54" s="263"/>
      <c r="FN54" s="263"/>
      <c r="FO54" s="263"/>
      <c r="FP54" s="263"/>
      <c r="FQ54" s="263"/>
      <c r="FR54" s="263"/>
      <c r="FS54" s="263"/>
      <c r="FT54" s="263"/>
      <c r="FU54" s="263"/>
      <c r="FV54" s="263"/>
      <c r="FW54" s="263"/>
      <c r="FX54" s="263"/>
    </row>
    <row r="55" spans="1:200" x14ac:dyDescent="0.25">
      <c r="B55" s="386"/>
      <c r="C55" s="387" t="s">
        <v>141</v>
      </c>
      <c r="D55" s="388">
        <f>IF('Charges Data'!AO145="","-",'Charges Data'!AO145)</f>
        <v>20.5</v>
      </c>
      <c r="E55" s="388">
        <f>IF('Charges Data'!AO146="","-",'Charges Data'!AO146)</f>
        <v>16.5</v>
      </c>
      <c r="F55" s="388">
        <f>IF('Charges Data'!AO147="","-",'Charges Data'!AO147)</f>
        <v>16.5</v>
      </c>
      <c r="G55" s="389">
        <f>IF('Charges Data'!AO148="","-",'Charges Data'!AO148)</f>
        <v>16.5</v>
      </c>
      <c r="I55" s="263"/>
      <c r="J55" s="263"/>
      <c r="K55" s="263"/>
      <c r="L55" s="263"/>
      <c r="M55" s="263"/>
      <c r="N55" s="263"/>
      <c r="O55" s="263"/>
      <c r="P55" s="263"/>
      <c r="Q55" s="263"/>
      <c r="R55" s="263"/>
      <c r="S55" s="263"/>
      <c r="T55" s="263"/>
      <c r="U55" s="263"/>
      <c r="V55" s="263"/>
      <c r="W55" s="263"/>
      <c r="X55" s="263"/>
      <c r="Y55" s="263"/>
      <c r="Z55" s="263"/>
      <c r="AA55" s="263"/>
      <c r="AB55" s="263"/>
      <c r="AC55" s="263"/>
      <c r="AD55" s="263"/>
      <c r="AE55" s="263"/>
      <c r="AF55" s="263"/>
      <c r="AG55" s="263"/>
      <c r="AH55" s="263"/>
      <c r="AI55" s="263"/>
      <c r="AJ55" s="263"/>
      <c r="AK55" s="263"/>
      <c r="AL55" s="263"/>
      <c r="AM55" s="263"/>
      <c r="AN55" s="263"/>
      <c r="AO55" s="263"/>
      <c r="AP55" s="263"/>
      <c r="AQ55" s="263"/>
      <c r="AR55" s="263"/>
      <c r="AS55" s="263"/>
      <c r="AT55" s="263"/>
      <c r="AU55" s="263"/>
      <c r="AV55" s="263"/>
      <c r="AW55" s="263"/>
      <c r="AX55" s="263"/>
      <c r="AY55" s="263"/>
      <c r="AZ55" s="263"/>
      <c r="BA55" s="263"/>
      <c r="BB55" s="263"/>
      <c r="BC55" s="263"/>
      <c r="BD55" s="263"/>
      <c r="BE55" s="263"/>
      <c r="BF55" s="263"/>
      <c r="BG55" s="263"/>
      <c r="BH55" s="263"/>
      <c r="BI55" s="263"/>
      <c r="BJ55" s="263"/>
      <c r="BK55" s="263"/>
      <c r="BL55" s="263"/>
      <c r="BM55" s="263"/>
      <c r="BN55" s="263"/>
      <c r="BO55" s="263"/>
      <c r="BP55" s="263"/>
      <c r="BQ55" s="263"/>
      <c r="BR55" s="263"/>
      <c r="BS55" s="263"/>
      <c r="BT55" s="263"/>
      <c r="BU55" s="263"/>
      <c r="BV55" s="263"/>
      <c r="BW55" s="263"/>
      <c r="BX55" s="263"/>
      <c r="BY55" s="263"/>
      <c r="BZ55" s="263"/>
      <c r="CA55" s="263"/>
      <c r="CB55" s="263"/>
      <c r="CC55" s="263"/>
      <c r="CD55" s="263"/>
      <c r="CE55" s="263"/>
      <c r="CF55" s="263"/>
      <c r="CG55" s="263"/>
      <c r="CH55" s="263"/>
      <c r="CI55" s="263"/>
      <c r="CJ55" s="263"/>
      <c r="CK55" s="263"/>
      <c r="CL55" s="263"/>
      <c r="CM55" s="263"/>
      <c r="CN55" s="263"/>
      <c r="CO55" s="263"/>
      <c r="CP55" s="263"/>
      <c r="CQ55" s="263"/>
      <c r="CR55" s="263"/>
      <c r="CS55" s="263"/>
      <c r="CT55" s="263"/>
      <c r="CU55" s="263"/>
      <c r="CV55" s="263"/>
      <c r="CW55" s="263"/>
      <c r="CX55" s="263"/>
      <c r="CY55" s="263"/>
      <c r="CZ55" s="263"/>
      <c r="DA55" s="263"/>
      <c r="DB55" s="263"/>
      <c r="DC55" s="263"/>
      <c r="DD55" s="263"/>
      <c r="DE55" s="263"/>
      <c r="DF55" s="263"/>
      <c r="DG55" s="263"/>
      <c r="DH55" s="263"/>
      <c r="DI55" s="263"/>
      <c r="DJ55" s="263"/>
      <c r="DK55" s="263"/>
      <c r="DL55" s="263"/>
      <c r="DM55" s="263"/>
      <c r="DN55" s="263"/>
      <c r="DO55" s="263"/>
      <c r="DP55" s="263"/>
      <c r="DQ55" s="263"/>
      <c r="DR55" s="263"/>
      <c r="DS55" s="263"/>
      <c r="DT55" s="263"/>
      <c r="DU55" s="263"/>
      <c r="DV55" s="263"/>
      <c r="DW55" s="263"/>
      <c r="DX55" s="263"/>
      <c r="DY55" s="263"/>
      <c r="DZ55" s="263"/>
      <c r="EA55" s="263"/>
      <c r="EB55" s="263"/>
      <c r="EC55" s="263"/>
      <c r="ED55" s="263"/>
      <c r="EE55" s="263"/>
      <c r="EF55" s="263"/>
      <c r="EG55" s="263"/>
      <c r="EH55" s="263"/>
      <c r="EI55" s="263"/>
      <c r="EJ55" s="263"/>
      <c r="EK55" s="263"/>
      <c r="EL55" s="263"/>
      <c r="EM55" s="263"/>
      <c r="EN55" s="263"/>
      <c r="EO55" s="263"/>
      <c r="EP55" s="263"/>
      <c r="EQ55" s="263"/>
      <c r="ER55" s="263"/>
      <c r="ES55" s="263"/>
      <c r="ET55" s="263"/>
      <c r="EU55" s="263"/>
      <c r="EV55" s="263"/>
      <c r="EW55" s="263"/>
      <c r="EX55" s="263"/>
      <c r="EY55" s="263"/>
      <c r="EZ55" s="263"/>
      <c r="FA55" s="263"/>
      <c r="FB55" s="263"/>
      <c r="FC55" s="263"/>
      <c r="FD55" s="263"/>
      <c r="FE55" s="263"/>
      <c r="FF55" s="263"/>
      <c r="FG55" s="263"/>
      <c r="FH55" s="263"/>
      <c r="FI55" s="263"/>
      <c r="FJ55" s="263"/>
      <c r="FK55" s="263"/>
      <c r="FL55" s="263"/>
      <c r="FM55" s="263"/>
      <c r="FN55" s="263"/>
      <c r="FO55" s="263"/>
      <c r="FP55" s="263"/>
      <c r="FQ55" s="263"/>
      <c r="FR55" s="263"/>
      <c r="FS55" s="263"/>
      <c r="FT55" s="263"/>
      <c r="FU55" s="263"/>
      <c r="FV55" s="263"/>
      <c r="FW55" s="263"/>
      <c r="FX55" s="263"/>
    </row>
    <row r="56" spans="1:200" x14ac:dyDescent="0.25">
      <c r="B56" t="s">
        <v>537</v>
      </c>
      <c r="I56" s="263"/>
      <c r="J56" s="263"/>
      <c r="K56" s="263"/>
      <c r="L56" s="263"/>
      <c r="M56" s="263"/>
      <c r="N56" s="263"/>
      <c r="O56" s="263"/>
      <c r="P56" s="263"/>
      <c r="Q56" s="263"/>
      <c r="R56" s="263"/>
      <c r="S56" s="263"/>
      <c r="T56" s="263"/>
      <c r="U56" s="263"/>
      <c r="V56" s="263"/>
      <c r="W56" s="263"/>
      <c r="X56" s="263"/>
      <c r="Y56" s="263"/>
      <c r="Z56" s="263"/>
      <c r="AA56" s="263"/>
      <c r="AB56" s="263"/>
      <c r="AC56" s="263"/>
      <c r="AD56" s="263"/>
      <c r="AE56" s="263"/>
      <c r="AF56" s="263"/>
      <c r="AG56" s="263"/>
      <c r="AH56" s="263"/>
      <c r="AI56" s="263"/>
      <c r="AJ56" s="263"/>
      <c r="AK56" s="263"/>
      <c r="AL56" s="263"/>
      <c r="AM56" s="263"/>
      <c r="AN56" s="263"/>
      <c r="AO56" s="263"/>
      <c r="AP56" s="263"/>
      <c r="AQ56" s="263"/>
      <c r="AR56" s="263"/>
      <c r="AS56" s="263"/>
      <c r="AT56" s="263"/>
      <c r="AU56" s="263"/>
      <c r="AV56" s="263"/>
      <c r="AW56" s="263"/>
      <c r="AX56" s="263"/>
      <c r="AY56" s="263"/>
      <c r="AZ56" s="263"/>
      <c r="BA56" s="263"/>
      <c r="BB56" s="263"/>
      <c r="BC56" s="263"/>
      <c r="BD56" s="263"/>
      <c r="BE56" s="263"/>
      <c r="BF56" s="263"/>
      <c r="BG56" s="263"/>
      <c r="BH56" s="263"/>
      <c r="BI56" s="263"/>
      <c r="BJ56" s="263"/>
      <c r="BK56" s="263"/>
      <c r="BL56" s="263"/>
      <c r="BM56" s="263"/>
      <c r="BN56" s="263"/>
      <c r="BO56" s="263"/>
      <c r="BP56" s="263"/>
      <c r="BQ56" s="263"/>
      <c r="BR56" s="263"/>
      <c r="BS56" s="263"/>
      <c r="BT56" s="263"/>
      <c r="BU56" s="263"/>
      <c r="BV56" s="263"/>
      <c r="BW56" s="263"/>
      <c r="BX56" s="263"/>
      <c r="BY56" s="263"/>
      <c r="BZ56" s="263"/>
      <c r="CA56" s="263"/>
      <c r="CB56" s="263"/>
      <c r="CC56" s="263"/>
      <c r="CD56" s="263"/>
      <c r="CE56" s="263"/>
      <c r="CF56" s="263"/>
      <c r="CG56" s="263"/>
      <c r="CH56" s="263"/>
      <c r="CI56" s="263"/>
      <c r="CJ56" s="263"/>
      <c r="CK56" s="263"/>
      <c r="CL56" s="263"/>
      <c r="CM56" s="263"/>
      <c r="CN56" s="263"/>
      <c r="CO56" s="263"/>
      <c r="CP56" s="263"/>
      <c r="CQ56" s="263"/>
      <c r="CR56" s="263"/>
      <c r="CS56" s="263"/>
      <c r="CT56" s="263"/>
      <c r="CU56" s="263"/>
      <c r="CV56" s="263"/>
      <c r="CW56" s="263"/>
      <c r="CX56" s="263"/>
      <c r="CY56" s="263"/>
      <c r="CZ56" s="263"/>
      <c r="DA56" s="263"/>
      <c r="DB56" s="263"/>
      <c r="DC56" s="263"/>
      <c r="DD56" s="263"/>
      <c r="DE56" s="263"/>
      <c r="DF56" s="263"/>
      <c r="DG56" s="263"/>
      <c r="DH56" s="263"/>
      <c r="DI56" s="263"/>
      <c r="DJ56" s="263"/>
      <c r="DK56" s="263"/>
      <c r="DL56" s="263"/>
      <c r="DM56" s="263"/>
      <c r="DN56" s="263"/>
      <c r="DO56" s="263"/>
      <c r="DP56" s="263"/>
      <c r="DQ56" s="263"/>
      <c r="DR56" s="263"/>
      <c r="DS56" s="263"/>
      <c r="DT56" s="263"/>
      <c r="DU56" s="263"/>
      <c r="DV56" s="263"/>
      <c r="DW56" s="263"/>
      <c r="DX56" s="263"/>
      <c r="DY56" s="263"/>
      <c r="DZ56" s="263"/>
      <c r="EA56" s="263"/>
      <c r="EB56" s="263"/>
      <c r="EC56" s="263"/>
      <c r="ED56" s="263"/>
      <c r="EE56" s="263"/>
      <c r="EF56" s="263"/>
      <c r="EG56" s="263"/>
      <c r="EH56" s="263"/>
      <c r="EI56" s="263"/>
      <c r="EJ56" s="263"/>
      <c r="EK56" s="263"/>
      <c r="EL56" s="263"/>
      <c r="EM56" s="263"/>
      <c r="EN56" s="263"/>
      <c r="EO56" s="263"/>
      <c r="EP56" s="263"/>
      <c r="EQ56" s="263"/>
      <c r="ER56" s="263"/>
      <c r="ES56" s="263"/>
      <c r="ET56" s="263"/>
      <c r="EU56" s="263"/>
      <c r="EV56" s="263"/>
      <c r="EW56" s="263"/>
      <c r="EX56" s="263"/>
      <c r="EY56" s="263"/>
      <c r="EZ56" s="263"/>
      <c r="FA56" s="263"/>
      <c r="FB56" s="263"/>
      <c r="FC56" s="263"/>
      <c r="FD56" s="263"/>
      <c r="FE56" s="263"/>
      <c r="FF56" s="263"/>
      <c r="FG56" s="263"/>
      <c r="FH56" s="263"/>
      <c r="FI56" s="263"/>
      <c r="FJ56" s="263"/>
      <c r="FK56" s="263"/>
      <c r="FL56" s="263"/>
      <c r="FM56" s="263"/>
      <c r="FN56" s="263"/>
      <c r="FO56" s="263"/>
      <c r="FP56" s="263"/>
      <c r="FQ56" s="263"/>
      <c r="FR56" s="263"/>
      <c r="FS56" s="263"/>
      <c r="FT56" s="263"/>
      <c r="FU56" s="263"/>
      <c r="FV56" s="263"/>
      <c r="FW56" s="263"/>
      <c r="FX56" s="263"/>
    </row>
    <row r="57" spans="1:200" x14ac:dyDescent="0.25">
      <c r="A57" s="263"/>
      <c r="B57" s="263"/>
      <c r="C57" s="263"/>
      <c r="D57" s="263"/>
      <c r="E57" s="263"/>
      <c r="F57" s="263"/>
      <c r="G57" s="263"/>
      <c r="H57" s="263"/>
      <c r="I57" s="263"/>
      <c r="J57" s="263"/>
      <c r="K57" s="263"/>
      <c r="L57" s="263"/>
      <c r="M57" s="263"/>
      <c r="N57" s="263"/>
      <c r="O57" s="263"/>
      <c r="P57" s="263"/>
      <c r="Q57" s="263"/>
      <c r="R57" s="263"/>
      <c r="S57" s="263"/>
      <c r="T57" s="263"/>
      <c r="U57" s="263"/>
      <c r="V57" s="263"/>
      <c r="W57" s="263"/>
      <c r="X57" s="263"/>
      <c r="Y57" s="263"/>
      <c r="Z57" s="263"/>
      <c r="AA57" s="263"/>
      <c r="AB57" s="263"/>
      <c r="AC57" s="263"/>
      <c r="AD57" s="263"/>
      <c r="AE57" s="263"/>
      <c r="AF57" s="263"/>
      <c r="AG57" s="263"/>
      <c r="AH57" s="263"/>
      <c r="AI57" s="263"/>
      <c r="AJ57" s="263"/>
      <c r="AK57" s="263"/>
      <c r="AL57" s="263"/>
      <c r="AM57" s="263"/>
      <c r="AN57" s="263"/>
      <c r="AO57" s="263"/>
      <c r="AP57" s="263"/>
      <c r="AQ57" s="263"/>
      <c r="AR57" s="263"/>
      <c r="AS57" s="263"/>
      <c r="AT57" s="263"/>
      <c r="AU57" s="263"/>
      <c r="AV57" s="263"/>
      <c r="AW57" s="263"/>
      <c r="AX57" s="263"/>
      <c r="AY57" s="263"/>
      <c r="AZ57" s="263"/>
      <c r="BA57" s="263"/>
      <c r="BB57" s="263"/>
      <c r="BC57" s="263"/>
      <c r="BD57" s="263"/>
      <c r="BE57" s="263"/>
      <c r="BF57" s="263"/>
      <c r="BG57" s="263"/>
      <c r="BH57" s="263"/>
      <c r="BI57" s="263"/>
      <c r="BJ57" s="263"/>
      <c r="BK57" s="263"/>
      <c r="BL57" s="263"/>
      <c r="BM57" s="263"/>
      <c r="BN57" s="263"/>
      <c r="BO57" s="263"/>
      <c r="BP57" s="263"/>
      <c r="BQ57" s="263"/>
      <c r="BR57" s="263"/>
      <c r="BS57" s="263"/>
      <c r="BT57" s="263"/>
      <c r="BU57" s="263"/>
      <c r="BV57" s="263"/>
      <c r="BW57" s="263"/>
      <c r="BX57" s="263"/>
      <c r="BY57" s="263"/>
      <c r="BZ57" s="263"/>
      <c r="CA57" s="263"/>
      <c r="CB57" s="263"/>
      <c r="CC57" s="263"/>
      <c r="CD57" s="263"/>
      <c r="CE57" s="263"/>
      <c r="CF57" s="263"/>
      <c r="CG57" s="263"/>
      <c r="CH57" s="263"/>
      <c r="CI57" s="263"/>
      <c r="CJ57" s="263"/>
      <c r="CK57" s="263"/>
      <c r="CL57" s="263"/>
      <c r="CM57" s="263"/>
      <c r="CN57" s="263"/>
      <c r="CO57" s="263"/>
      <c r="CP57" s="263"/>
      <c r="CQ57" s="263"/>
      <c r="CR57" s="263"/>
      <c r="CS57" s="263"/>
      <c r="CT57" s="263"/>
      <c r="CU57" s="263"/>
      <c r="CV57" s="263"/>
      <c r="CW57" s="263"/>
      <c r="CX57" s="263"/>
      <c r="CY57" s="263"/>
      <c r="CZ57" s="263"/>
      <c r="DA57" s="263"/>
      <c r="DB57" s="263"/>
      <c r="DC57" s="263"/>
      <c r="DD57" s="263"/>
      <c r="DE57" s="263"/>
      <c r="DF57" s="263"/>
      <c r="DG57" s="263"/>
      <c r="DH57" s="263"/>
      <c r="DI57" s="263"/>
      <c r="DJ57" s="263"/>
      <c r="DK57" s="263"/>
      <c r="DL57" s="263"/>
      <c r="DM57" s="263"/>
      <c r="DN57" s="263"/>
      <c r="DO57" s="263"/>
      <c r="DP57" s="263"/>
      <c r="DQ57" s="263"/>
      <c r="DR57" s="263"/>
      <c r="DS57" s="263"/>
      <c r="DT57" s="263"/>
      <c r="DU57" s="263"/>
      <c r="DV57" s="263"/>
      <c r="DW57" s="263"/>
      <c r="DX57" s="263"/>
      <c r="DY57" s="263"/>
      <c r="DZ57" s="263"/>
      <c r="EA57" s="263"/>
      <c r="EB57" s="263"/>
      <c r="EC57" s="263"/>
      <c r="ED57" s="263"/>
      <c r="EE57" s="263"/>
      <c r="EF57" s="263"/>
      <c r="EG57" s="263"/>
      <c r="EH57" s="263"/>
      <c r="EI57" s="263"/>
      <c r="EJ57" s="263"/>
      <c r="EK57" s="263"/>
      <c r="EL57" s="263"/>
      <c r="EM57" s="263"/>
      <c r="EN57" s="263"/>
      <c r="EO57" s="263"/>
      <c r="EP57" s="263"/>
      <c r="EQ57" s="263"/>
      <c r="ER57" s="263"/>
      <c r="ES57" s="263"/>
      <c r="ET57" s="263"/>
      <c r="EU57" s="263"/>
      <c r="EV57" s="263"/>
      <c r="EW57" s="263"/>
      <c r="EX57" s="263"/>
      <c r="EY57" s="263"/>
      <c r="EZ57" s="263"/>
      <c r="FA57" s="263"/>
      <c r="FB57" s="263"/>
      <c r="FC57" s="263"/>
      <c r="FD57" s="263"/>
      <c r="FE57" s="263"/>
      <c r="FF57" s="263"/>
      <c r="FG57" s="263"/>
      <c r="FH57" s="263"/>
      <c r="FI57" s="263"/>
      <c r="FJ57" s="263"/>
      <c r="FK57" s="263"/>
      <c r="FL57" s="263"/>
      <c r="FM57" s="263"/>
      <c r="FN57" s="263"/>
      <c r="FO57" s="263"/>
      <c r="FP57" s="263"/>
      <c r="FQ57" s="263"/>
      <c r="FR57" s="263"/>
      <c r="FS57" s="263"/>
      <c r="FT57" s="263"/>
      <c r="FU57" s="263"/>
      <c r="FV57" s="263"/>
      <c r="FW57" s="263"/>
      <c r="FX57" s="263"/>
      <c r="FY57" s="263"/>
      <c r="FZ57" s="263"/>
      <c r="GA57" s="263"/>
      <c r="GB57" s="263"/>
      <c r="GC57" s="263"/>
      <c r="GD57" s="263"/>
      <c r="GE57" s="263"/>
      <c r="GF57" s="263"/>
      <c r="GG57" s="263"/>
      <c r="GH57" s="263"/>
      <c r="GI57" s="263"/>
      <c r="GJ57" s="263"/>
      <c r="GK57" s="263"/>
      <c r="GL57" s="263"/>
      <c r="GM57" s="263"/>
      <c r="GN57" s="263"/>
      <c r="GO57" s="263"/>
      <c r="GP57" s="263"/>
      <c r="GQ57" s="263"/>
      <c r="GR57" s="263"/>
    </row>
    <row r="58" spans="1:200" x14ac:dyDescent="0.25">
      <c r="A58" s="263"/>
      <c r="B58" s="263"/>
      <c r="C58" s="263"/>
      <c r="D58" s="263"/>
      <c r="E58" s="263"/>
      <c r="F58" s="263"/>
      <c r="G58" s="263"/>
      <c r="H58" s="263"/>
      <c r="I58" s="263"/>
      <c r="J58" s="263"/>
      <c r="K58" s="263"/>
      <c r="L58" s="263"/>
      <c r="M58" s="263"/>
      <c r="N58" s="263"/>
      <c r="O58" s="263"/>
      <c r="P58" s="263"/>
      <c r="Q58" s="263"/>
      <c r="R58" s="263"/>
      <c r="S58" s="263"/>
      <c r="T58" s="263"/>
      <c r="U58" s="263"/>
      <c r="V58" s="263"/>
      <c r="W58" s="263"/>
      <c r="X58" s="263"/>
      <c r="Y58" s="263"/>
      <c r="Z58" s="263"/>
      <c r="AA58" s="263"/>
      <c r="AB58" s="263"/>
      <c r="AC58" s="263"/>
      <c r="AD58" s="263"/>
      <c r="AE58" s="263"/>
      <c r="AF58" s="263"/>
      <c r="AG58" s="263"/>
      <c r="AH58" s="263"/>
      <c r="AI58" s="263"/>
      <c r="AJ58" s="263"/>
      <c r="AK58" s="263"/>
      <c r="AL58" s="263"/>
      <c r="AM58" s="263"/>
      <c r="AN58" s="263"/>
      <c r="AO58" s="263"/>
      <c r="AP58" s="263"/>
      <c r="AQ58" s="263"/>
      <c r="AR58" s="263"/>
      <c r="AS58" s="263"/>
      <c r="AT58" s="263"/>
      <c r="AU58" s="263"/>
      <c r="AV58" s="263"/>
      <c r="AW58" s="263"/>
      <c r="AX58" s="263"/>
      <c r="AY58" s="263"/>
      <c r="AZ58" s="263"/>
      <c r="BA58" s="263"/>
      <c r="BB58" s="263"/>
      <c r="BC58" s="263"/>
      <c r="BD58" s="263"/>
      <c r="BE58" s="263"/>
      <c r="BF58" s="263"/>
      <c r="BG58" s="263"/>
      <c r="BH58" s="263"/>
      <c r="BI58" s="263"/>
      <c r="BJ58" s="263"/>
      <c r="BK58" s="263"/>
      <c r="BL58" s="263"/>
      <c r="BM58" s="263"/>
      <c r="BN58" s="263"/>
      <c r="BO58" s="263"/>
      <c r="BP58" s="263"/>
      <c r="BQ58" s="263"/>
      <c r="BR58" s="263"/>
      <c r="BS58" s="263"/>
      <c r="BT58" s="263"/>
      <c r="BU58" s="263"/>
      <c r="BV58" s="263"/>
      <c r="BW58" s="263"/>
      <c r="BX58" s="263"/>
      <c r="BY58" s="263"/>
      <c r="BZ58" s="263"/>
      <c r="CA58" s="263"/>
      <c r="CB58" s="263"/>
      <c r="CC58" s="263"/>
      <c r="CD58" s="263"/>
      <c r="CE58" s="263"/>
      <c r="CF58" s="263"/>
      <c r="CG58" s="263"/>
      <c r="CH58" s="263"/>
      <c r="CI58" s="263"/>
      <c r="CJ58" s="263"/>
      <c r="CK58" s="263"/>
      <c r="CL58" s="263"/>
      <c r="CM58" s="263"/>
      <c r="CN58" s="263"/>
      <c r="CO58" s="263"/>
      <c r="CP58" s="263"/>
      <c r="CQ58" s="263"/>
      <c r="CR58" s="263"/>
      <c r="CS58" s="263"/>
      <c r="CT58" s="263"/>
      <c r="CU58" s="263"/>
      <c r="CV58" s="263"/>
      <c r="CW58" s="263"/>
      <c r="CX58" s="263"/>
      <c r="CY58" s="263"/>
      <c r="CZ58" s="263"/>
      <c r="DA58" s="263"/>
      <c r="DB58" s="263"/>
      <c r="DC58" s="263"/>
      <c r="DD58" s="263"/>
      <c r="DE58" s="263"/>
      <c r="DF58" s="263"/>
      <c r="DG58" s="263"/>
      <c r="DH58" s="263"/>
      <c r="DI58" s="263"/>
      <c r="DJ58" s="263"/>
      <c r="DK58" s="263"/>
      <c r="DL58" s="263"/>
      <c r="DM58" s="263"/>
      <c r="DN58" s="263"/>
      <c r="DO58" s="263"/>
      <c r="DP58" s="263"/>
      <c r="DQ58" s="263"/>
      <c r="DR58" s="263"/>
      <c r="DS58" s="263"/>
      <c r="DT58" s="263"/>
      <c r="DU58" s="263"/>
      <c r="DV58" s="263"/>
      <c r="DW58" s="263"/>
      <c r="DX58" s="263"/>
      <c r="DY58" s="263"/>
      <c r="DZ58" s="263"/>
      <c r="EA58" s="263"/>
      <c r="EB58" s="263"/>
      <c r="EC58" s="263"/>
      <c r="ED58" s="263"/>
      <c r="EE58" s="263"/>
      <c r="EF58" s="263"/>
      <c r="EG58" s="263"/>
      <c r="EH58" s="263"/>
      <c r="EI58" s="263"/>
      <c r="EJ58" s="263"/>
      <c r="EK58" s="263"/>
      <c r="EL58" s="263"/>
      <c r="EM58" s="263"/>
      <c r="EN58" s="263"/>
      <c r="EO58" s="263"/>
      <c r="EP58" s="263"/>
      <c r="EQ58" s="263"/>
      <c r="ER58" s="263"/>
      <c r="ES58" s="263"/>
      <c r="ET58" s="263"/>
      <c r="EU58" s="263"/>
      <c r="EV58" s="263"/>
      <c r="EW58" s="263"/>
      <c r="EX58" s="263"/>
      <c r="EY58" s="263"/>
      <c r="EZ58" s="263"/>
      <c r="FA58" s="263"/>
      <c r="FB58" s="263"/>
      <c r="FC58" s="263"/>
      <c r="FD58" s="263"/>
      <c r="FE58" s="263"/>
      <c r="FF58" s="263"/>
      <c r="FG58" s="263"/>
      <c r="FH58" s="263"/>
      <c r="FI58" s="263"/>
      <c r="FJ58" s="263"/>
      <c r="FK58" s="263"/>
      <c r="FL58" s="263"/>
      <c r="FM58" s="263"/>
      <c r="FN58" s="263"/>
      <c r="FO58" s="263"/>
      <c r="FP58" s="263"/>
      <c r="FQ58" s="263"/>
      <c r="FR58" s="263"/>
      <c r="FS58" s="263"/>
      <c r="FT58" s="263"/>
      <c r="FU58" s="263"/>
      <c r="FV58" s="263"/>
      <c r="FW58" s="263"/>
      <c r="FX58" s="263"/>
      <c r="FY58" s="263"/>
      <c r="FZ58" s="263"/>
      <c r="GA58" s="263"/>
      <c r="GB58" s="263"/>
      <c r="GC58" s="263"/>
      <c r="GD58" s="263"/>
      <c r="GE58" s="263"/>
      <c r="GF58" s="263"/>
      <c r="GG58" s="263"/>
      <c r="GH58" s="263"/>
      <c r="GI58" s="263"/>
      <c r="GJ58" s="263"/>
      <c r="GK58" s="263"/>
      <c r="GL58" s="263"/>
      <c r="GM58" s="263"/>
      <c r="GN58" s="263"/>
      <c r="GO58" s="263"/>
      <c r="GP58" s="263"/>
      <c r="GQ58" s="263"/>
      <c r="GR58" s="263"/>
    </row>
    <row r="59" spans="1:200" x14ac:dyDescent="0.25">
      <c r="A59" s="263"/>
      <c r="B59" s="263"/>
      <c r="C59" s="263"/>
      <c r="D59" s="263"/>
      <c r="E59" s="263"/>
      <c r="F59" s="263"/>
      <c r="G59" s="263"/>
      <c r="H59" s="263"/>
      <c r="I59" s="263"/>
      <c r="J59" s="263"/>
      <c r="K59" s="263"/>
      <c r="L59" s="263"/>
      <c r="M59" s="263"/>
      <c r="N59" s="263"/>
      <c r="O59" s="263"/>
      <c r="P59" s="263"/>
      <c r="Q59" s="263"/>
      <c r="R59" s="263"/>
      <c r="S59" s="263"/>
      <c r="T59" s="263"/>
      <c r="U59" s="263"/>
      <c r="V59" s="263"/>
      <c r="W59" s="263"/>
      <c r="X59" s="263"/>
      <c r="Y59" s="263"/>
      <c r="Z59" s="263"/>
      <c r="AA59" s="263"/>
      <c r="AB59" s="263"/>
      <c r="AC59" s="263"/>
      <c r="AD59" s="263"/>
      <c r="AE59" s="263"/>
      <c r="AF59" s="263"/>
      <c r="AG59" s="263"/>
      <c r="AH59" s="263"/>
      <c r="AI59" s="263"/>
      <c r="AJ59" s="263"/>
      <c r="AK59" s="263"/>
      <c r="AL59" s="263"/>
      <c r="AM59" s="263"/>
      <c r="AN59" s="263"/>
      <c r="AO59" s="263"/>
      <c r="AP59" s="263"/>
      <c r="AQ59" s="263"/>
      <c r="AR59" s="263"/>
      <c r="AS59" s="263"/>
      <c r="AT59" s="263"/>
      <c r="AU59" s="263"/>
      <c r="AV59" s="263"/>
      <c r="AW59" s="263"/>
      <c r="AX59" s="263"/>
      <c r="AY59" s="263"/>
      <c r="AZ59" s="263"/>
      <c r="BA59" s="263"/>
      <c r="BB59" s="263"/>
      <c r="BC59" s="263"/>
      <c r="BD59" s="263"/>
      <c r="BE59" s="263"/>
      <c r="BF59" s="263"/>
      <c r="BG59" s="263"/>
      <c r="BH59" s="263"/>
      <c r="BI59" s="263"/>
      <c r="BJ59" s="263"/>
      <c r="BK59" s="263"/>
      <c r="BL59" s="263"/>
      <c r="BM59" s="263"/>
      <c r="BN59" s="263"/>
      <c r="BO59" s="263"/>
      <c r="BP59" s="263"/>
      <c r="BQ59" s="263"/>
      <c r="BR59" s="263"/>
      <c r="BS59" s="263"/>
      <c r="BT59" s="263"/>
      <c r="BU59" s="263"/>
      <c r="BV59" s="263"/>
      <c r="BW59" s="263"/>
      <c r="BX59" s="263"/>
      <c r="BY59" s="263"/>
      <c r="BZ59" s="263"/>
      <c r="CA59" s="263"/>
      <c r="CB59" s="263"/>
      <c r="CC59" s="263"/>
      <c r="CD59" s="263"/>
      <c r="CE59" s="263"/>
      <c r="CF59" s="263"/>
      <c r="CG59" s="263"/>
      <c r="CH59" s="263"/>
      <c r="CI59" s="263"/>
      <c r="CJ59" s="263"/>
      <c r="CK59" s="263"/>
      <c r="CL59" s="263"/>
      <c r="CM59" s="263"/>
      <c r="CN59" s="263"/>
      <c r="CO59" s="263"/>
      <c r="CP59" s="263"/>
      <c r="CQ59" s="263"/>
      <c r="CR59" s="263"/>
      <c r="CS59" s="263"/>
      <c r="CT59" s="263"/>
      <c r="CU59" s="263"/>
      <c r="CV59" s="263"/>
      <c r="CW59" s="263"/>
      <c r="CX59" s="263"/>
      <c r="CY59" s="263"/>
      <c r="CZ59" s="263"/>
      <c r="DA59" s="263"/>
      <c r="DB59" s="263"/>
      <c r="DC59" s="263"/>
      <c r="DD59" s="263"/>
      <c r="DE59" s="263"/>
      <c r="DF59" s="263"/>
      <c r="DG59" s="263"/>
      <c r="DH59" s="263"/>
      <c r="DI59" s="263"/>
      <c r="DJ59" s="263"/>
      <c r="DK59" s="263"/>
      <c r="DL59" s="263"/>
      <c r="DM59" s="263"/>
      <c r="DN59" s="263"/>
      <c r="DO59" s="263"/>
      <c r="DP59" s="263"/>
      <c r="DQ59" s="263"/>
      <c r="DR59" s="263"/>
      <c r="DS59" s="263"/>
      <c r="DT59" s="263"/>
      <c r="DU59" s="263"/>
      <c r="DV59" s="263"/>
      <c r="DW59" s="263"/>
      <c r="DX59" s="263"/>
      <c r="DY59" s="263"/>
      <c r="DZ59" s="263"/>
      <c r="EA59" s="263"/>
      <c r="EB59" s="263"/>
      <c r="EC59" s="263"/>
      <c r="ED59" s="263"/>
      <c r="EE59" s="263"/>
      <c r="EF59" s="263"/>
      <c r="EG59" s="263"/>
      <c r="EH59" s="263"/>
      <c r="EI59" s="263"/>
      <c r="EJ59" s="263"/>
      <c r="EK59" s="263"/>
      <c r="EL59" s="263"/>
      <c r="EM59" s="263"/>
      <c r="EN59" s="263"/>
      <c r="EO59" s="263"/>
      <c r="EP59" s="263"/>
      <c r="EQ59" s="263"/>
      <c r="ER59" s="263"/>
      <c r="ES59" s="263"/>
      <c r="ET59" s="263"/>
      <c r="EU59" s="263"/>
      <c r="EV59" s="263"/>
      <c r="EW59" s="263"/>
      <c r="EX59" s="263"/>
      <c r="EY59" s="263"/>
      <c r="EZ59" s="263"/>
      <c r="FA59" s="263"/>
      <c r="FB59" s="263"/>
      <c r="FC59" s="263"/>
      <c r="FD59" s="263"/>
      <c r="FE59" s="263"/>
      <c r="FF59" s="263"/>
      <c r="FG59" s="263"/>
      <c r="FH59" s="263"/>
      <c r="FI59" s="263"/>
      <c r="FJ59" s="263"/>
      <c r="FK59" s="263"/>
      <c r="FL59" s="263"/>
      <c r="FM59" s="263"/>
      <c r="FN59" s="263"/>
      <c r="FO59" s="263"/>
      <c r="FP59" s="263"/>
      <c r="FQ59" s="263"/>
      <c r="FR59" s="263"/>
      <c r="FS59" s="263"/>
      <c r="FT59" s="263"/>
      <c r="FU59" s="263"/>
      <c r="FV59" s="263"/>
      <c r="FW59" s="263"/>
      <c r="FX59" s="263"/>
      <c r="FY59" s="263"/>
      <c r="FZ59" s="263"/>
      <c r="GA59" s="263"/>
      <c r="GB59" s="263"/>
      <c r="GC59" s="263"/>
      <c r="GD59" s="263"/>
      <c r="GE59" s="263"/>
      <c r="GF59" s="263"/>
      <c r="GG59" s="263"/>
      <c r="GH59" s="263"/>
      <c r="GI59" s="263"/>
      <c r="GJ59" s="263"/>
      <c r="GK59" s="263"/>
      <c r="GL59" s="263"/>
      <c r="GM59" s="263"/>
      <c r="GN59" s="263"/>
      <c r="GO59" s="263"/>
      <c r="GP59" s="263"/>
      <c r="GQ59" s="263"/>
      <c r="GR59" s="263"/>
    </row>
    <row r="60" spans="1:200" x14ac:dyDescent="0.25">
      <c r="A60" s="263"/>
      <c r="B60" s="263"/>
      <c r="C60" s="263"/>
      <c r="D60" s="263"/>
      <c r="E60" s="263"/>
      <c r="F60" s="263"/>
      <c r="G60" s="263"/>
      <c r="H60" s="263"/>
      <c r="I60" s="263"/>
      <c r="J60" s="263"/>
      <c r="K60" s="263"/>
      <c r="L60" s="263"/>
      <c r="M60" s="263"/>
      <c r="N60" s="263"/>
      <c r="O60" s="263"/>
      <c r="P60" s="263"/>
      <c r="Q60" s="263"/>
      <c r="R60" s="263"/>
      <c r="S60" s="263"/>
      <c r="T60" s="263"/>
      <c r="U60" s="263"/>
      <c r="V60" s="263"/>
      <c r="W60" s="263"/>
      <c r="X60" s="263"/>
      <c r="Y60" s="263"/>
      <c r="Z60" s="263"/>
      <c r="AA60" s="263"/>
      <c r="AB60" s="263"/>
      <c r="AC60" s="263"/>
      <c r="AD60" s="263"/>
      <c r="AE60" s="263"/>
      <c r="AF60" s="263"/>
      <c r="AG60" s="263"/>
      <c r="AH60" s="263"/>
      <c r="AI60" s="263"/>
      <c r="AJ60" s="263"/>
      <c r="AK60" s="263"/>
      <c r="AL60" s="263"/>
      <c r="AM60" s="263"/>
      <c r="AN60" s="263"/>
      <c r="AO60" s="263"/>
      <c r="AP60" s="263"/>
      <c r="AQ60" s="263"/>
      <c r="AR60" s="263"/>
      <c r="AS60" s="263"/>
      <c r="AT60" s="263"/>
      <c r="AU60" s="263"/>
      <c r="AV60" s="263"/>
      <c r="AW60" s="263"/>
      <c r="AX60" s="263"/>
      <c r="AY60" s="263"/>
      <c r="AZ60" s="263"/>
      <c r="BA60" s="263"/>
      <c r="BB60" s="263"/>
      <c r="BC60" s="263"/>
      <c r="BD60" s="263"/>
      <c r="BE60" s="263"/>
      <c r="BF60" s="263"/>
      <c r="BG60" s="263"/>
      <c r="BH60" s="263"/>
      <c r="BI60" s="263"/>
      <c r="BJ60" s="263"/>
      <c r="BK60" s="263"/>
      <c r="BL60" s="263"/>
      <c r="BM60" s="263"/>
      <c r="BN60" s="263"/>
      <c r="BO60" s="263"/>
      <c r="BP60" s="263"/>
      <c r="BQ60" s="263"/>
      <c r="BR60" s="263"/>
      <c r="BS60" s="263"/>
      <c r="BT60" s="263"/>
      <c r="BU60" s="263"/>
      <c r="BV60" s="263"/>
      <c r="BW60" s="263"/>
      <c r="BX60" s="263"/>
      <c r="BY60" s="263"/>
      <c r="BZ60" s="263"/>
      <c r="CA60" s="263"/>
      <c r="CB60" s="263"/>
      <c r="CC60" s="263"/>
      <c r="CD60" s="263"/>
      <c r="CE60" s="263"/>
      <c r="CF60" s="263"/>
      <c r="CG60" s="263"/>
      <c r="CH60" s="263"/>
      <c r="CI60" s="263"/>
      <c r="CJ60" s="263"/>
      <c r="CK60" s="263"/>
      <c r="CL60" s="263"/>
      <c r="CM60" s="263"/>
      <c r="CN60" s="263"/>
      <c r="CO60" s="263"/>
      <c r="CP60" s="263"/>
      <c r="CQ60" s="263"/>
      <c r="CR60" s="263"/>
      <c r="CS60" s="263"/>
      <c r="CT60" s="263"/>
      <c r="CU60" s="263"/>
      <c r="CV60" s="263"/>
      <c r="CW60" s="263"/>
      <c r="CX60" s="263"/>
      <c r="CY60" s="263"/>
      <c r="CZ60" s="263"/>
      <c r="DA60" s="263"/>
      <c r="DB60" s="263"/>
      <c r="DC60" s="263"/>
      <c r="DD60" s="263"/>
      <c r="DE60" s="263"/>
      <c r="DF60" s="263"/>
      <c r="DG60" s="263"/>
      <c r="DH60" s="263"/>
      <c r="DI60" s="263"/>
      <c r="DJ60" s="263"/>
      <c r="DK60" s="263"/>
      <c r="DL60" s="263"/>
      <c r="DM60" s="263"/>
      <c r="DN60" s="263"/>
      <c r="DO60" s="263"/>
      <c r="DP60" s="263"/>
      <c r="DQ60" s="263"/>
      <c r="DR60" s="263"/>
      <c r="DS60" s="263"/>
      <c r="DT60" s="263"/>
      <c r="DU60" s="263"/>
      <c r="DV60" s="263"/>
      <c r="DW60" s="263"/>
      <c r="DX60" s="263"/>
      <c r="DY60" s="263"/>
      <c r="DZ60" s="263"/>
      <c r="EA60" s="263"/>
      <c r="EB60" s="263"/>
      <c r="EC60" s="263"/>
      <c r="ED60" s="263"/>
      <c r="EE60" s="263"/>
      <c r="EF60" s="263"/>
      <c r="EG60" s="263"/>
      <c r="EH60" s="263"/>
      <c r="EI60" s="263"/>
      <c r="EJ60" s="263"/>
      <c r="EK60" s="263"/>
      <c r="EL60" s="263"/>
      <c r="EM60" s="263"/>
      <c r="EN60" s="263"/>
      <c r="EO60" s="263"/>
      <c r="EP60" s="263"/>
      <c r="EQ60" s="263"/>
      <c r="ER60" s="263"/>
      <c r="ES60" s="263"/>
      <c r="ET60" s="263"/>
      <c r="EU60" s="263"/>
      <c r="EV60" s="263"/>
      <c r="EW60" s="263"/>
      <c r="EX60" s="263"/>
      <c r="EY60" s="263"/>
      <c r="EZ60" s="263"/>
      <c r="FA60" s="263"/>
      <c r="FB60" s="263"/>
      <c r="FC60" s="263"/>
      <c r="FD60" s="263"/>
      <c r="FE60" s="263"/>
      <c r="FF60" s="263"/>
      <c r="FG60" s="263"/>
      <c r="FH60" s="263"/>
      <c r="FI60" s="263"/>
      <c r="FJ60" s="263"/>
      <c r="FK60" s="263"/>
      <c r="FL60" s="263"/>
      <c r="FM60" s="263"/>
      <c r="FN60" s="263"/>
      <c r="FO60" s="263"/>
      <c r="FP60" s="263"/>
      <c r="FQ60" s="263"/>
      <c r="FR60" s="263"/>
      <c r="FS60" s="263"/>
      <c r="FT60" s="263"/>
      <c r="FU60" s="263"/>
      <c r="FV60" s="263"/>
      <c r="FW60" s="263"/>
      <c r="FX60" s="263"/>
      <c r="FY60" s="263"/>
      <c r="FZ60" s="263"/>
      <c r="GA60" s="263"/>
      <c r="GB60" s="263"/>
      <c r="GC60" s="263"/>
      <c r="GD60" s="263"/>
      <c r="GE60" s="263"/>
      <c r="GF60" s="263"/>
      <c r="GG60" s="263"/>
      <c r="GH60" s="263"/>
      <c r="GI60" s="263"/>
      <c r="GJ60" s="263"/>
      <c r="GK60" s="263"/>
      <c r="GL60" s="263"/>
      <c r="GM60" s="263"/>
      <c r="GN60" s="263"/>
      <c r="GO60" s="263"/>
      <c r="GP60" s="263"/>
      <c r="GQ60" s="263"/>
      <c r="GR60" s="263"/>
    </row>
    <row r="61" spans="1:200" x14ac:dyDescent="0.25">
      <c r="A61" s="263"/>
      <c r="B61" s="263"/>
      <c r="C61" s="263"/>
      <c r="D61" s="263"/>
      <c r="E61" s="263"/>
      <c r="F61" s="263"/>
      <c r="G61" s="263"/>
      <c r="H61" s="263"/>
      <c r="I61" s="263"/>
      <c r="J61" s="263"/>
      <c r="K61" s="263"/>
      <c r="L61" s="263"/>
      <c r="M61" s="263"/>
      <c r="N61" s="263"/>
      <c r="O61" s="263"/>
      <c r="P61" s="263"/>
      <c r="Q61" s="263"/>
      <c r="R61" s="263"/>
      <c r="S61" s="263"/>
      <c r="T61" s="263"/>
      <c r="U61" s="263"/>
      <c r="V61" s="263"/>
      <c r="W61" s="263"/>
      <c r="X61" s="263"/>
      <c r="Y61" s="263"/>
      <c r="Z61" s="263"/>
      <c r="AA61" s="263"/>
      <c r="AB61" s="263"/>
      <c r="AC61" s="263"/>
      <c r="AD61" s="263"/>
      <c r="AE61" s="263"/>
      <c r="AF61" s="263"/>
      <c r="AG61" s="263"/>
      <c r="AH61" s="263"/>
      <c r="AI61" s="263"/>
      <c r="AJ61" s="263"/>
      <c r="AK61" s="263"/>
      <c r="AL61" s="263"/>
      <c r="AM61" s="263"/>
      <c r="AN61" s="263"/>
      <c r="AO61" s="263"/>
      <c r="AP61" s="263"/>
      <c r="AQ61" s="263"/>
      <c r="AR61" s="263"/>
      <c r="AS61" s="263"/>
      <c r="AT61" s="263"/>
      <c r="AU61" s="263"/>
      <c r="AV61" s="263"/>
      <c r="AW61" s="263"/>
      <c r="AX61" s="263"/>
      <c r="AY61" s="263"/>
      <c r="AZ61" s="263"/>
      <c r="BA61" s="263"/>
      <c r="BB61" s="263"/>
      <c r="BC61" s="263"/>
      <c r="BD61" s="263"/>
      <c r="BE61" s="263"/>
      <c r="BF61" s="263"/>
      <c r="BG61" s="263"/>
      <c r="BH61" s="263"/>
      <c r="BI61" s="263"/>
      <c r="BJ61" s="263"/>
      <c r="BK61" s="263"/>
      <c r="BL61" s="263"/>
      <c r="BM61" s="263"/>
      <c r="BN61" s="263"/>
      <c r="BO61" s="263"/>
      <c r="BP61" s="263"/>
      <c r="BQ61" s="263"/>
      <c r="BR61" s="263"/>
      <c r="BS61" s="263"/>
      <c r="BT61" s="263"/>
      <c r="BU61" s="263"/>
      <c r="BV61" s="263"/>
      <c r="BW61" s="263"/>
      <c r="BX61" s="263"/>
      <c r="BY61" s="263"/>
      <c r="BZ61" s="263"/>
      <c r="CA61" s="263"/>
      <c r="CB61" s="263"/>
      <c r="CC61" s="263"/>
      <c r="CD61" s="263"/>
      <c r="CE61" s="263"/>
      <c r="CF61" s="263"/>
      <c r="CG61" s="263"/>
      <c r="CH61" s="263"/>
      <c r="CI61" s="263"/>
      <c r="CJ61" s="263"/>
      <c r="CK61" s="263"/>
      <c r="CL61" s="263"/>
      <c r="CM61" s="263"/>
      <c r="CN61" s="263"/>
      <c r="CO61" s="263"/>
      <c r="CP61" s="263"/>
      <c r="CQ61" s="263"/>
      <c r="CR61" s="263"/>
      <c r="CS61" s="263"/>
      <c r="CT61" s="263"/>
      <c r="CU61" s="263"/>
      <c r="CV61" s="263"/>
      <c r="CW61" s="263"/>
      <c r="CX61" s="263"/>
      <c r="CY61" s="263"/>
      <c r="CZ61" s="263"/>
      <c r="DA61" s="263"/>
      <c r="DB61" s="263"/>
      <c r="DC61" s="263"/>
      <c r="DD61" s="263"/>
      <c r="DE61" s="263"/>
      <c r="DF61" s="263"/>
      <c r="DG61" s="263"/>
      <c r="DH61" s="263"/>
      <c r="DI61" s="263"/>
      <c r="DJ61" s="263"/>
      <c r="DK61" s="263"/>
      <c r="DL61" s="263"/>
      <c r="DM61" s="263"/>
      <c r="DN61" s="263"/>
      <c r="DO61" s="263"/>
      <c r="DP61" s="263"/>
      <c r="DQ61" s="263"/>
      <c r="DR61" s="263"/>
      <c r="DS61" s="263"/>
      <c r="DT61" s="263"/>
      <c r="DU61" s="263"/>
      <c r="DV61" s="263"/>
      <c r="DW61" s="263"/>
      <c r="DX61" s="263"/>
      <c r="DY61" s="263"/>
      <c r="DZ61" s="263"/>
      <c r="EA61" s="263"/>
      <c r="EB61" s="263"/>
      <c r="EC61" s="263"/>
      <c r="ED61" s="263"/>
      <c r="EE61" s="263"/>
      <c r="EF61" s="263"/>
      <c r="EG61" s="263"/>
      <c r="EH61" s="263"/>
      <c r="EI61" s="263"/>
      <c r="EJ61" s="263"/>
      <c r="EK61" s="263"/>
      <c r="EL61" s="263"/>
      <c r="EM61" s="263"/>
      <c r="EN61" s="263"/>
      <c r="EO61" s="263"/>
      <c r="EP61" s="263"/>
      <c r="EQ61" s="263"/>
      <c r="ER61" s="263"/>
      <c r="ES61" s="263"/>
      <c r="ET61" s="263"/>
      <c r="EU61" s="263"/>
      <c r="EV61" s="263"/>
      <c r="EW61" s="263"/>
      <c r="EX61" s="263"/>
      <c r="EY61" s="263"/>
      <c r="EZ61" s="263"/>
      <c r="FA61" s="263"/>
      <c r="FB61" s="263"/>
      <c r="FC61" s="263"/>
      <c r="FD61" s="263"/>
      <c r="FE61" s="263"/>
      <c r="FF61" s="263"/>
      <c r="FG61" s="263"/>
      <c r="FH61" s="263"/>
      <c r="FI61" s="263"/>
      <c r="FJ61" s="263"/>
      <c r="FK61" s="263"/>
      <c r="FL61" s="263"/>
      <c r="FM61" s="263"/>
      <c r="FN61" s="263"/>
      <c r="FO61" s="263"/>
      <c r="FP61" s="263"/>
      <c r="FQ61" s="263"/>
      <c r="FR61" s="263"/>
      <c r="FS61" s="263"/>
      <c r="FT61" s="263"/>
      <c r="FU61" s="263"/>
      <c r="FV61" s="263"/>
      <c r="FW61" s="263"/>
      <c r="FX61" s="263"/>
      <c r="FY61" s="263"/>
      <c r="FZ61" s="263"/>
      <c r="GA61" s="263"/>
      <c r="GB61" s="263"/>
      <c r="GC61" s="263"/>
      <c r="GD61" s="263"/>
      <c r="GE61" s="263"/>
      <c r="GF61" s="263"/>
      <c r="GG61" s="263"/>
      <c r="GH61" s="263"/>
      <c r="GI61" s="263"/>
      <c r="GJ61" s="263"/>
      <c r="GK61" s="263"/>
      <c r="GL61" s="263"/>
      <c r="GM61" s="263"/>
      <c r="GN61" s="263"/>
      <c r="GO61" s="263"/>
      <c r="GP61" s="263"/>
      <c r="GQ61" s="263"/>
      <c r="GR61" s="263"/>
    </row>
    <row r="62" spans="1:200" x14ac:dyDescent="0.25">
      <c r="A62" s="263"/>
      <c r="B62" s="263"/>
      <c r="C62" s="263"/>
      <c r="D62" s="263"/>
      <c r="E62" s="263"/>
      <c r="F62" s="263"/>
      <c r="G62" s="263"/>
      <c r="H62" s="263"/>
      <c r="I62" s="263"/>
      <c r="J62" s="263"/>
      <c r="K62" s="263"/>
      <c r="L62" s="263"/>
      <c r="M62" s="263"/>
      <c r="N62" s="263"/>
      <c r="O62" s="263"/>
      <c r="P62" s="263"/>
      <c r="Q62" s="263"/>
      <c r="R62" s="263"/>
      <c r="S62" s="263"/>
      <c r="T62" s="263"/>
      <c r="U62" s="263"/>
      <c r="V62" s="263"/>
      <c r="W62" s="263"/>
      <c r="X62" s="263"/>
      <c r="Y62" s="263"/>
      <c r="Z62" s="263"/>
      <c r="AA62" s="263"/>
      <c r="AB62" s="263"/>
      <c r="AC62" s="263"/>
      <c r="AD62" s="263"/>
      <c r="AE62" s="263"/>
      <c r="AF62" s="263"/>
      <c r="AG62" s="263"/>
      <c r="AH62" s="263"/>
      <c r="AI62" s="263"/>
      <c r="AJ62" s="263"/>
      <c r="AK62" s="263"/>
      <c r="AL62" s="263"/>
      <c r="AM62" s="263"/>
      <c r="AN62" s="263"/>
      <c r="AO62" s="263"/>
      <c r="AP62" s="263"/>
      <c r="AQ62" s="263"/>
      <c r="AR62" s="263"/>
      <c r="AS62" s="263"/>
      <c r="AT62" s="263"/>
      <c r="AU62" s="263"/>
      <c r="AV62" s="263"/>
      <c r="AW62" s="263"/>
      <c r="AX62" s="263"/>
      <c r="AY62" s="263"/>
      <c r="AZ62" s="263"/>
      <c r="BA62" s="263"/>
      <c r="BB62" s="263"/>
      <c r="BC62" s="263"/>
      <c r="BD62" s="263"/>
      <c r="BE62" s="263"/>
      <c r="BF62" s="263"/>
      <c r="BG62" s="263"/>
      <c r="BH62" s="263"/>
      <c r="BI62" s="263"/>
      <c r="BJ62" s="263"/>
      <c r="BK62" s="263"/>
      <c r="BL62" s="263"/>
      <c r="BM62" s="263"/>
      <c r="BN62" s="263"/>
      <c r="BO62" s="263"/>
      <c r="BP62" s="263"/>
      <c r="BQ62" s="263"/>
      <c r="BR62" s="263"/>
      <c r="BS62" s="263"/>
      <c r="BT62" s="263"/>
      <c r="BU62" s="263"/>
      <c r="BV62" s="263"/>
      <c r="BW62" s="263"/>
      <c r="BX62" s="263"/>
      <c r="BY62" s="263"/>
      <c r="BZ62" s="263"/>
      <c r="CA62" s="263"/>
      <c r="CB62" s="263"/>
      <c r="CC62" s="263"/>
      <c r="CD62" s="263"/>
      <c r="CE62" s="263"/>
      <c r="CF62" s="263"/>
      <c r="CG62" s="263"/>
      <c r="CH62" s="263"/>
      <c r="CI62" s="263"/>
      <c r="CJ62" s="263"/>
      <c r="CK62" s="263"/>
      <c r="CL62" s="263"/>
      <c r="CM62" s="263"/>
      <c r="CN62" s="263"/>
      <c r="CO62" s="263"/>
      <c r="CP62" s="263"/>
      <c r="CQ62" s="263"/>
      <c r="CR62" s="263"/>
      <c r="CS62" s="263"/>
      <c r="CT62" s="263"/>
      <c r="CU62" s="263"/>
      <c r="CV62" s="263"/>
      <c r="CW62" s="263"/>
      <c r="CX62" s="263"/>
      <c r="CY62" s="263"/>
      <c r="CZ62" s="263"/>
      <c r="DA62" s="263"/>
      <c r="DB62" s="263"/>
      <c r="DC62" s="263"/>
      <c r="DD62" s="263"/>
      <c r="DE62" s="263"/>
      <c r="DF62" s="263"/>
      <c r="DG62" s="263"/>
      <c r="DH62" s="263"/>
      <c r="DI62" s="263"/>
      <c r="DJ62" s="263"/>
      <c r="DK62" s="263"/>
      <c r="DL62" s="263"/>
      <c r="DM62" s="263"/>
      <c r="DN62" s="263"/>
      <c r="DO62" s="263"/>
      <c r="DP62" s="263"/>
      <c r="DQ62" s="263"/>
      <c r="DR62" s="263"/>
      <c r="DS62" s="263"/>
      <c r="DT62" s="263"/>
      <c r="DU62" s="263"/>
      <c r="DV62" s="263"/>
      <c r="DW62" s="263"/>
      <c r="DX62" s="263"/>
      <c r="DY62" s="263"/>
      <c r="DZ62" s="263"/>
      <c r="EA62" s="263"/>
      <c r="EB62" s="263"/>
      <c r="EC62" s="263"/>
      <c r="ED62" s="263"/>
      <c r="EE62" s="263"/>
      <c r="EF62" s="263"/>
      <c r="EG62" s="263"/>
      <c r="EH62" s="263"/>
      <c r="EI62" s="263"/>
      <c r="EJ62" s="263"/>
      <c r="EK62" s="263"/>
      <c r="EL62" s="263"/>
      <c r="EM62" s="263"/>
      <c r="EN62" s="263"/>
      <c r="EO62" s="263"/>
      <c r="EP62" s="263"/>
      <c r="EQ62" s="263"/>
      <c r="ER62" s="263"/>
      <c r="ES62" s="263"/>
      <c r="ET62" s="263"/>
      <c r="EU62" s="263"/>
      <c r="EV62" s="263"/>
      <c r="EW62" s="263"/>
      <c r="EX62" s="263"/>
      <c r="EY62" s="263"/>
      <c r="EZ62" s="263"/>
      <c r="FA62" s="263"/>
      <c r="FB62" s="263"/>
      <c r="FC62" s="263"/>
      <c r="FD62" s="263"/>
      <c r="FE62" s="263"/>
      <c r="FF62" s="263"/>
      <c r="FG62" s="263"/>
      <c r="FH62" s="263"/>
      <c r="FI62" s="263"/>
      <c r="FJ62" s="263"/>
      <c r="FK62" s="263"/>
      <c r="FL62" s="263"/>
      <c r="FM62" s="263"/>
      <c r="FN62" s="263"/>
      <c r="FO62" s="263"/>
      <c r="FP62" s="263"/>
      <c r="FQ62" s="263"/>
      <c r="FR62" s="263"/>
      <c r="FS62" s="263"/>
      <c r="FT62" s="263"/>
      <c r="FU62" s="263"/>
      <c r="FV62" s="263"/>
      <c r="FW62" s="263"/>
      <c r="FX62" s="263"/>
      <c r="FY62" s="263"/>
      <c r="FZ62" s="263"/>
      <c r="GA62" s="263"/>
      <c r="GB62" s="263"/>
      <c r="GC62" s="263"/>
      <c r="GD62" s="263"/>
      <c r="GE62" s="263"/>
      <c r="GF62" s="263"/>
      <c r="GG62" s="263"/>
      <c r="GH62" s="263"/>
      <c r="GI62" s="263"/>
      <c r="GJ62" s="263"/>
      <c r="GK62" s="263"/>
      <c r="GL62" s="263"/>
      <c r="GM62" s="263"/>
      <c r="GN62" s="263"/>
      <c r="GO62" s="263"/>
      <c r="GP62" s="263"/>
      <c r="GQ62" s="263"/>
      <c r="GR62" s="263"/>
    </row>
    <row r="63" spans="1:200" x14ac:dyDescent="0.25">
      <c r="A63" s="263"/>
      <c r="B63" s="263"/>
      <c r="C63" s="263"/>
      <c r="D63" s="263"/>
      <c r="E63" s="263"/>
      <c r="F63" s="263"/>
      <c r="G63" s="263"/>
      <c r="H63" s="263"/>
      <c r="I63" s="263"/>
      <c r="J63" s="263"/>
      <c r="K63" s="263"/>
      <c r="L63" s="263"/>
      <c r="M63" s="263"/>
      <c r="N63" s="263"/>
      <c r="O63" s="263"/>
      <c r="P63" s="263"/>
      <c r="Q63" s="263"/>
      <c r="R63" s="263"/>
      <c r="S63" s="263"/>
      <c r="T63" s="263"/>
      <c r="U63" s="263"/>
      <c r="V63" s="263"/>
      <c r="W63" s="263"/>
      <c r="X63" s="263"/>
      <c r="Y63" s="263"/>
      <c r="Z63" s="263"/>
      <c r="AA63" s="263"/>
      <c r="AB63" s="263"/>
      <c r="AC63" s="263"/>
      <c r="AD63" s="263"/>
      <c r="AE63" s="263"/>
      <c r="AF63" s="263"/>
      <c r="AG63" s="263"/>
      <c r="AH63" s="263"/>
      <c r="AI63" s="263"/>
      <c r="AJ63" s="263"/>
      <c r="AK63" s="263"/>
      <c r="AL63" s="263"/>
      <c r="AM63" s="263"/>
      <c r="AN63" s="263"/>
      <c r="AO63" s="263"/>
      <c r="AP63" s="263"/>
      <c r="AQ63" s="263"/>
      <c r="AR63" s="263"/>
      <c r="AS63" s="263"/>
      <c r="AT63" s="263"/>
      <c r="AU63" s="263"/>
      <c r="AV63" s="263"/>
      <c r="AW63" s="263"/>
      <c r="AX63" s="263"/>
      <c r="AY63" s="263"/>
      <c r="AZ63" s="263"/>
      <c r="BA63" s="263"/>
      <c r="BB63" s="263"/>
      <c r="BC63" s="263"/>
      <c r="BD63" s="263"/>
      <c r="BE63" s="263"/>
      <c r="BF63" s="263"/>
      <c r="BG63" s="263"/>
      <c r="BH63" s="263"/>
      <c r="BI63" s="263"/>
      <c r="BJ63" s="263"/>
      <c r="BK63" s="263"/>
      <c r="BL63" s="263"/>
      <c r="BM63" s="263"/>
      <c r="BN63" s="263"/>
      <c r="BO63" s="263"/>
      <c r="BP63" s="263"/>
      <c r="BQ63" s="263"/>
      <c r="BR63" s="263"/>
      <c r="BS63" s="263"/>
      <c r="BT63" s="263"/>
      <c r="BU63" s="263"/>
      <c r="BV63" s="263"/>
      <c r="BW63" s="263"/>
      <c r="BX63" s="263"/>
      <c r="BY63" s="263"/>
      <c r="BZ63" s="263"/>
      <c r="CA63" s="263"/>
      <c r="CB63" s="263"/>
      <c r="CC63" s="263"/>
      <c r="CD63" s="263"/>
      <c r="CE63" s="263"/>
      <c r="CF63" s="263"/>
      <c r="CG63" s="263"/>
      <c r="CH63" s="263"/>
      <c r="CI63" s="263"/>
      <c r="CJ63" s="263"/>
      <c r="CK63" s="263"/>
      <c r="CL63" s="263"/>
      <c r="CM63" s="263"/>
      <c r="CN63" s="263"/>
      <c r="CO63" s="263"/>
      <c r="CP63" s="263"/>
      <c r="CQ63" s="263"/>
      <c r="CR63" s="263"/>
      <c r="CS63" s="263"/>
      <c r="CT63" s="263"/>
      <c r="CU63" s="263"/>
      <c r="CV63" s="263"/>
      <c r="CW63" s="263"/>
      <c r="CX63" s="263"/>
      <c r="CY63" s="263"/>
      <c r="CZ63" s="263"/>
      <c r="DA63" s="263"/>
      <c r="DB63" s="263"/>
      <c r="DC63" s="263"/>
      <c r="DD63" s="263"/>
      <c r="DE63" s="263"/>
      <c r="DF63" s="263"/>
      <c r="DG63" s="263"/>
      <c r="DH63" s="263"/>
      <c r="DI63" s="263"/>
      <c r="DJ63" s="263"/>
      <c r="DK63" s="263"/>
      <c r="DL63" s="263"/>
      <c r="DM63" s="263"/>
      <c r="DN63" s="263"/>
      <c r="DO63" s="263"/>
      <c r="DP63" s="263"/>
      <c r="DQ63" s="263"/>
      <c r="DR63" s="263"/>
      <c r="DS63" s="263"/>
      <c r="DT63" s="263"/>
      <c r="DU63" s="263"/>
      <c r="DV63" s="263"/>
      <c r="DW63" s="263"/>
      <c r="DX63" s="263"/>
      <c r="DY63" s="263"/>
      <c r="DZ63" s="263"/>
      <c r="EA63" s="263"/>
      <c r="EB63" s="263"/>
      <c r="EC63" s="263"/>
      <c r="ED63" s="263"/>
      <c r="EE63" s="263"/>
      <c r="EF63" s="263"/>
      <c r="EG63" s="263"/>
      <c r="EH63" s="263"/>
      <c r="EI63" s="263"/>
      <c r="EJ63" s="263"/>
      <c r="EK63" s="263"/>
      <c r="EL63" s="263"/>
      <c r="EM63" s="263"/>
      <c r="EN63" s="263"/>
      <c r="EO63" s="263"/>
      <c r="EP63" s="263"/>
      <c r="EQ63" s="263"/>
      <c r="ER63" s="263"/>
      <c r="ES63" s="263"/>
      <c r="ET63" s="263"/>
      <c r="EU63" s="263"/>
      <c r="EV63" s="263"/>
      <c r="EW63" s="263"/>
      <c r="EX63" s="263"/>
      <c r="EY63" s="263"/>
      <c r="EZ63" s="263"/>
      <c r="FA63" s="263"/>
      <c r="FB63" s="263"/>
      <c r="FC63" s="263"/>
      <c r="FD63" s="263"/>
      <c r="FE63" s="263"/>
      <c r="FF63" s="263"/>
      <c r="FG63" s="263"/>
      <c r="FH63" s="263"/>
      <c r="FI63" s="263"/>
      <c r="FJ63" s="263"/>
      <c r="FK63" s="263"/>
      <c r="FL63" s="263"/>
      <c r="FM63" s="263"/>
      <c r="FN63" s="263"/>
      <c r="FO63" s="263"/>
      <c r="FP63" s="263"/>
      <c r="FQ63" s="263"/>
      <c r="FR63" s="263"/>
      <c r="FS63" s="263"/>
      <c r="FT63" s="263"/>
      <c r="FU63" s="263"/>
      <c r="FV63" s="263"/>
      <c r="FW63" s="263"/>
      <c r="FX63" s="263"/>
      <c r="FY63" s="263"/>
      <c r="FZ63" s="263"/>
      <c r="GA63" s="263"/>
      <c r="GB63" s="263"/>
      <c r="GC63" s="263"/>
      <c r="GD63" s="263"/>
      <c r="GE63" s="263"/>
      <c r="GF63" s="263"/>
      <c r="GG63" s="263"/>
      <c r="GH63" s="263"/>
      <c r="GI63" s="263"/>
      <c r="GJ63" s="263"/>
      <c r="GK63" s="263"/>
      <c r="GL63" s="263"/>
      <c r="GM63" s="263"/>
      <c r="GN63" s="263"/>
      <c r="GO63" s="263"/>
      <c r="GP63" s="263"/>
      <c r="GQ63" s="263"/>
      <c r="GR63" s="263"/>
    </row>
    <row r="64" spans="1:200" x14ac:dyDescent="0.25">
      <c r="A64" s="263"/>
      <c r="B64" s="263"/>
      <c r="C64" s="263"/>
      <c r="D64" s="263"/>
      <c r="E64" s="263"/>
      <c r="F64" s="263"/>
      <c r="G64" s="263"/>
      <c r="H64" s="263"/>
      <c r="I64" s="263"/>
      <c r="J64" s="263"/>
      <c r="K64" s="263"/>
      <c r="L64" s="263"/>
      <c r="M64" s="263"/>
      <c r="N64" s="263"/>
      <c r="O64" s="263"/>
      <c r="P64" s="263"/>
      <c r="Q64" s="263"/>
      <c r="R64" s="263"/>
      <c r="S64" s="263"/>
      <c r="T64" s="263"/>
      <c r="U64" s="263"/>
      <c r="V64" s="263"/>
      <c r="W64" s="263"/>
      <c r="X64" s="263"/>
      <c r="Y64" s="263"/>
      <c r="Z64" s="263"/>
      <c r="AA64" s="263"/>
      <c r="AB64" s="263"/>
      <c r="AC64" s="263"/>
      <c r="AD64" s="263"/>
      <c r="AE64" s="263"/>
      <c r="AF64" s="263"/>
      <c r="AG64" s="263"/>
      <c r="AH64" s="263"/>
      <c r="AI64" s="263"/>
      <c r="AJ64" s="263"/>
      <c r="AK64" s="263"/>
      <c r="AL64" s="263"/>
      <c r="AM64" s="263"/>
      <c r="AN64" s="263"/>
      <c r="AO64" s="263"/>
      <c r="AP64" s="263"/>
      <c r="AQ64" s="263"/>
      <c r="AR64" s="263"/>
      <c r="AS64" s="263"/>
      <c r="AT64" s="263"/>
      <c r="AU64" s="263"/>
      <c r="AV64" s="263"/>
      <c r="AW64" s="263"/>
      <c r="AX64" s="263"/>
      <c r="AY64" s="263"/>
      <c r="AZ64" s="263"/>
      <c r="BA64" s="263"/>
      <c r="BB64" s="263"/>
      <c r="BC64" s="263"/>
      <c r="BD64" s="263"/>
      <c r="BE64" s="263"/>
      <c r="BF64" s="263"/>
      <c r="BG64" s="263"/>
      <c r="BH64" s="263"/>
      <c r="BI64" s="263"/>
      <c r="BJ64" s="263"/>
      <c r="BK64" s="263"/>
      <c r="BL64" s="263"/>
      <c r="BM64" s="263"/>
      <c r="BN64" s="263"/>
      <c r="BO64" s="263"/>
      <c r="BP64" s="263"/>
      <c r="BQ64" s="263"/>
      <c r="BR64" s="263"/>
      <c r="BS64" s="263"/>
      <c r="BT64" s="263"/>
      <c r="BU64" s="263"/>
      <c r="BV64" s="263"/>
      <c r="BW64" s="263"/>
      <c r="BX64" s="263"/>
      <c r="BY64" s="263"/>
      <c r="BZ64" s="263"/>
      <c r="CA64" s="263"/>
      <c r="CB64" s="263"/>
      <c r="CC64" s="263"/>
      <c r="CD64" s="263"/>
      <c r="CE64" s="263"/>
      <c r="CF64" s="263"/>
      <c r="CG64" s="263"/>
      <c r="CH64" s="263"/>
      <c r="CI64" s="263"/>
      <c r="CJ64" s="263"/>
      <c r="CK64" s="263"/>
      <c r="CL64" s="263"/>
      <c r="CM64" s="263"/>
      <c r="CN64" s="263"/>
      <c r="CO64" s="263"/>
      <c r="CP64" s="263"/>
      <c r="CQ64" s="263"/>
      <c r="CR64" s="263"/>
      <c r="CS64" s="263"/>
      <c r="CT64" s="263"/>
      <c r="CU64" s="263"/>
      <c r="CV64" s="263"/>
      <c r="CW64" s="263"/>
      <c r="CX64" s="263"/>
      <c r="CY64" s="263"/>
      <c r="CZ64" s="263"/>
      <c r="DA64" s="263"/>
      <c r="DB64" s="263"/>
      <c r="DC64" s="263"/>
      <c r="DD64" s="263"/>
      <c r="DE64" s="263"/>
      <c r="DF64" s="263"/>
      <c r="DG64" s="263"/>
      <c r="DH64" s="263"/>
      <c r="DI64" s="263"/>
      <c r="DJ64" s="263"/>
      <c r="DK64" s="263"/>
      <c r="DL64" s="263"/>
      <c r="DM64" s="263"/>
      <c r="DN64" s="263"/>
      <c r="DO64" s="263"/>
      <c r="DP64" s="263"/>
      <c r="DQ64" s="263"/>
      <c r="DR64" s="263"/>
      <c r="DS64" s="263"/>
      <c r="DT64" s="263"/>
      <c r="DU64" s="263"/>
      <c r="DV64" s="263"/>
      <c r="DW64" s="263"/>
      <c r="DX64" s="263"/>
      <c r="DY64" s="263"/>
      <c r="DZ64" s="263"/>
      <c r="EA64" s="263"/>
      <c r="EB64" s="263"/>
      <c r="EC64" s="263"/>
      <c r="ED64" s="263"/>
      <c r="EE64" s="263"/>
      <c r="EF64" s="263"/>
      <c r="EG64" s="263"/>
      <c r="EH64" s="263"/>
      <c r="EI64" s="263"/>
      <c r="EJ64" s="263"/>
      <c r="EK64" s="263"/>
      <c r="EL64" s="263"/>
      <c r="EM64" s="263"/>
      <c r="EN64" s="263"/>
      <c r="EO64" s="263"/>
      <c r="EP64" s="263"/>
      <c r="EQ64" s="263"/>
      <c r="ER64" s="263"/>
      <c r="ES64" s="263"/>
      <c r="ET64" s="263"/>
      <c r="EU64" s="263"/>
      <c r="EV64" s="263"/>
      <c r="EW64" s="263"/>
      <c r="EX64" s="263"/>
      <c r="EY64" s="263"/>
      <c r="EZ64" s="263"/>
      <c r="FA64" s="263"/>
      <c r="FB64" s="263"/>
      <c r="FC64" s="263"/>
      <c r="FD64" s="263"/>
      <c r="FE64" s="263"/>
      <c r="FF64" s="263"/>
      <c r="FG64" s="263"/>
      <c r="FH64" s="263"/>
      <c r="FI64" s="263"/>
      <c r="FJ64" s="263"/>
      <c r="FK64" s="263"/>
      <c r="FL64" s="263"/>
      <c r="FM64" s="263"/>
      <c r="FN64" s="263"/>
      <c r="FO64" s="263"/>
      <c r="FP64" s="263"/>
      <c r="FQ64" s="263"/>
      <c r="FR64" s="263"/>
      <c r="FS64" s="263"/>
      <c r="FT64" s="263"/>
      <c r="FU64" s="263"/>
      <c r="FV64" s="263"/>
      <c r="FW64" s="263"/>
      <c r="FX64" s="263"/>
      <c r="FY64" s="263"/>
      <c r="FZ64" s="263"/>
      <c r="GA64" s="263"/>
      <c r="GB64" s="263"/>
      <c r="GC64" s="263"/>
      <c r="GD64" s="263"/>
      <c r="GE64" s="263"/>
      <c r="GF64" s="263"/>
      <c r="GG64" s="263"/>
      <c r="GH64" s="263"/>
      <c r="GI64" s="263"/>
      <c r="GJ64" s="263"/>
      <c r="GK64" s="263"/>
      <c r="GL64" s="263"/>
      <c r="GM64" s="263"/>
      <c r="GN64" s="263"/>
      <c r="GO64" s="263"/>
      <c r="GP64" s="263"/>
      <c r="GQ64" s="263"/>
      <c r="GR64" s="263"/>
    </row>
    <row r="65" spans="1:200" x14ac:dyDescent="0.25">
      <c r="A65" s="263"/>
      <c r="B65" s="263"/>
      <c r="C65" s="263"/>
      <c r="D65" s="263"/>
      <c r="E65" s="263"/>
      <c r="F65" s="263"/>
      <c r="G65" s="263"/>
      <c r="H65" s="263"/>
      <c r="I65" s="263"/>
      <c r="J65" s="263"/>
      <c r="K65" s="263"/>
      <c r="L65" s="263"/>
      <c r="M65" s="263"/>
      <c r="N65" s="263"/>
      <c r="O65" s="263"/>
      <c r="P65" s="263"/>
      <c r="Q65" s="263"/>
      <c r="R65" s="263"/>
      <c r="S65" s="263"/>
      <c r="T65" s="263"/>
      <c r="U65" s="263"/>
      <c r="V65" s="263"/>
      <c r="W65" s="263"/>
      <c r="X65" s="263"/>
      <c r="Y65" s="263"/>
      <c r="Z65" s="263"/>
      <c r="AA65" s="263"/>
      <c r="AB65" s="263"/>
      <c r="AC65" s="263"/>
      <c r="AD65" s="263"/>
      <c r="AE65" s="263"/>
      <c r="AF65" s="263"/>
      <c r="AG65" s="263"/>
      <c r="AH65" s="263"/>
      <c r="AI65" s="263"/>
      <c r="AJ65" s="263"/>
      <c r="AK65" s="263"/>
      <c r="AL65" s="263"/>
      <c r="AM65" s="263"/>
      <c r="AN65" s="263"/>
      <c r="AO65" s="263"/>
      <c r="AP65" s="263"/>
      <c r="AQ65" s="263"/>
      <c r="AR65" s="263"/>
      <c r="AS65" s="263"/>
      <c r="AT65" s="263"/>
      <c r="AU65" s="263"/>
      <c r="AV65" s="263"/>
      <c r="AW65" s="263"/>
      <c r="AX65" s="263"/>
      <c r="AY65" s="263"/>
      <c r="AZ65" s="263"/>
      <c r="BA65" s="263"/>
      <c r="BB65" s="263"/>
      <c r="BC65" s="263"/>
      <c r="BD65" s="263"/>
      <c r="BE65" s="263"/>
      <c r="BF65" s="263"/>
      <c r="BG65" s="263"/>
      <c r="BH65" s="263"/>
      <c r="BI65" s="263"/>
      <c r="BJ65" s="263"/>
      <c r="BK65" s="263"/>
      <c r="BL65" s="263"/>
      <c r="BM65" s="263"/>
      <c r="BN65" s="263"/>
      <c r="BO65" s="263"/>
      <c r="BP65" s="263"/>
      <c r="BQ65" s="263"/>
      <c r="BR65" s="263"/>
      <c r="BS65" s="263"/>
      <c r="BT65" s="263"/>
      <c r="BU65" s="263"/>
      <c r="BV65" s="263"/>
      <c r="BW65" s="263"/>
      <c r="BX65" s="263"/>
      <c r="BY65" s="263"/>
      <c r="BZ65" s="263"/>
      <c r="CA65" s="263"/>
      <c r="CB65" s="263"/>
      <c r="CC65" s="263"/>
      <c r="CD65" s="263"/>
      <c r="CE65" s="263"/>
      <c r="CF65" s="263"/>
      <c r="CG65" s="263"/>
      <c r="CH65" s="263"/>
      <c r="CI65" s="263"/>
      <c r="CJ65" s="263"/>
      <c r="CK65" s="263"/>
      <c r="CL65" s="263"/>
      <c r="CM65" s="263"/>
      <c r="CN65" s="263"/>
      <c r="CO65" s="263"/>
      <c r="CP65" s="263"/>
      <c r="CQ65" s="263"/>
      <c r="CR65" s="263"/>
      <c r="CS65" s="263"/>
      <c r="CT65" s="263"/>
      <c r="CU65" s="263"/>
      <c r="CV65" s="263"/>
      <c r="CW65" s="263"/>
      <c r="CX65" s="263"/>
      <c r="CY65" s="263"/>
      <c r="CZ65" s="263"/>
      <c r="DA65" s="263"/>
      <c r="DB65" s="263"/>
      <c r="DC65" s="263"/>
      <c r="DD65" s="263"/>
      <c r="DE65" s="263"/>
      <c r="DF65" s="263"/>
      <c r="DG65" s="263"/>
      <c r="DH65" s="263"/>
      <c r="DI65" s="263"/>
      <c r="DJ65" s="263"/>
      <c r="DK65" s="263"/>
      <c r="DL65" s="263"/>
      <c r="DM65" s="263"/>
      <c r="DN65" s="263"/>
      <c r="DO65" s="263"/>
      <c r="DP65" s="263"/>
      <c r="DQ65" s="263"/>
      <c r="DR65" s="263"/>
      <c r="DS65" s="263"/>
      <c r="DT65" s="263"/>
      <c r="DU65" s="263"/>
      <c r="DV65" s="263"/>
      <c r="DW65" s="263"/>
      <c r="DX65" s="263"/>
      <c r="DY65" s="263"/>
      <c r="DZ65" s="263"/>
      <c r="EA65" s="263"/>
      <c r="EB65" s="263"/>
      <c r="EC65" s="263"/>
      <c r="ED65" s="263"/>
      <c r="EE65" s="263"/>
      <c r="EF65" s="263"/>
      <c r="EG65" s="263"/>
      <c r="EH65" s="263"/>
      <c r="EI65" s="263"/>
      <c r="EJ65" s="263"/>
      <c r="EK65" s="263"/>
      <c r="EL65" s="263"/>
      <c r="EM65" s="263"/>
      <c r="EN65" s="263"/>
      <c r="EO65" s="263"/>
      <c r="EP65" s="263"/>
      <c r="EQ65" s="263"/>
      <c r="ER65" s="263"/>
      <c r="ES65" s="263"/>
      <c r="ET65" s="263"/>
      <c r="EU65" s="263"/>
      <c r="EV65" s="263"/>
      <c r="EW65" s="263"/>
      <c r="EX65" s="263"/>
      <c r="EY65" s="263"/>
      <c r="EZ65" s="263"/>
      <c r="FA65" s="263"/>
      <c r="FB65" s="263"/>
      <c r="FC65" s="263"/>
      <c r="FD65" s="263"/>
      <c r="FE65" s="263"/>
      <c r="FF65" s="263"/>
      <c r="FG65" s="263"/>
      <c r="FH65" s="263"/>
      <c r="FI65" s="263"/>
      <c r="FJ65" s="263"/>
      <c r="FK65" s="263"/>
      <c r="FL65" s="263"/>
      <c r="FM65" s="263"/>
      <c r="FN65" s="263"/>
      <c r="FO65" s="263"/>
      <c r="FP65" s="263"/>
      <c r="FQ65" s="263"/>
      <c r="FR65" s="263"/>
      <c r="FS65" s="263"/>
      <c r="FT65" s="263"/>
      <c r="FU65" s="263"/>
      <c r="FV65" s="263"/>
      <c r="FW65" s="263"/>
      <c r="FX65" s="263"/>
      <c r="FY65" s="263"/>
      <c r="FZ65" s="263"/>
      <c r="GA65" s="263"/>
      <c r="GB65" s="263"/>
      <c r="GC65" s="263"/>
      <c r="GD65" s="263"/>
      <c r="GE65" s="263"/>
      <c r="GF65" s="263"/>
      <c r="GG65" s="263"/>
      <c r="GH65" s="263"/>
      <c r="GI65" s="263"/>
      <c r="GJ65" s="263"/>
      <c r="GK65" s="263"/>
      <c r="GL65" s="263"/>
      <c r="GM65" s="263"/>
      <c r="GN65" s="263"/>
      <c r="GO65" s="263"/>
      <c r="GP65" s="263"/>
      <c r="GQ65" s="263"/>
      <c r="GR65" s="263"/>
    </row>
    <row r="66" spans="1:200" x14ac:dyDescent="0.25">
      <c r="A66" s="263"/>
      <c r="B66" s="263"/>
      <c r="C66" s="263"/>
      <c r="D66" s="263"/>
      <c r="E66" s="263"/>
      <c r="F66" s="263"/>
      <c r="G66" s="263"/>
      <c r="H66" s="263"/>
      <c r="I66" s="263"/>
      <c r="J66" s="263"/>
      <c r="K66" s="263"/>
      <c r="L66" s="263"/>
      <c r="M66" s="263"/>
      <c r="N66" s="263"/>
      <c r="O66" s="263"/>
      <c r="P66" s="263"/>
      <c r="Q66" s="263"/>
      <c r="R66" s="263"/>
      <c r="S66" s="263"/>
      <c r="T66" s="263"/>
      <c r="U66" s="263"/>
      <c r="V66" s="263"/>
      <c r="W66" s="263"/>
      <c r="X66" s="263"/>
      <c r="Y66" s="263"/>
      <c r="Z66" s="263"/>
      <c r="AA66" s="263"/>
      <c r="AB66" s="263"/>
      <c r="AC66" s="263"/>
      <c r="AD66" s="263"/>
      <c r="AE66" s="263"/>
      <c r="AF66" s="263"/>
      <c r="AG66" s="263"/>
      <c r="AH66" s="263"/>
      <c r="AI66" s="263"/>
      <c r="AJ66" s="263"/>
      <c r="AK66" s="263"/>
      <c r="AL66" s="263"/>
      <c r="AM66" s="263"/>
      <c r="AN66" s="263"/>
      <c r="AO66" s="263"/>
      <c r="AP66" s="263"/>
      <c r="AQ66" s="263"/>
      <c r="AR66" s="263"/>
      <c r="AS66" s="263"/>
      <c r="AT66" s="263"/>
      <c r="AU66" s="263"/>
      <c r="AV66" s="263"/>
      <c r="AW66" s="263"/>
      <c r="AX66" s="263"/>
      <c r="AY66" s="263"/>
      <c r="AZ66" s="263"/>
      <c r="BA66" s="263"/>
      <c r="BB66" s="263"/>
      <c r="BC66" s="263"/>
      <c r="BD66" s="263"/>
      <c r="BE66" s="263"/>
      <c r="BF66" s="263"/>
      <c r="BG66" s="263"/>
      <c r="BH66" s="263"/>
      <c r="BI66" s="263"/>
      <c r="BJ66" s="263"/>
      <c r="BK66" s="263"/>
      <c r="BL66" s="263"/>
      <c r="BM66" s="263"/>
      <c r="BN66" s="263"/>
      <c r="BO66" s="263"/>
      <c r="BP66" s="263"/>
      <c r="BQ66" s="263"/>
      <c r="BR66" s="263"/>
      <c r="BS66" s="263"/>
      <c r="BT66" s="263"/>
      <c r="BU66" s="263"/>
      <c r="BV66" s="263"/>
      <c r="BW66" s="263"/>
      <c r="BX66" s="263"/>
      <c r="BY66" s="263"/>
      <c r="BZ66" s="263"/>
      <c r="CA66" s="263"/>
      <c r="CB66" s="263"/>
      <c r="CC66" s="263"/>
      <c r="CD66" s="263"/>
      <c r="CE66" s="263"/>
      <c r="CF66" s="263"/>
      <c r="CG66" s="263"/>
      <c r="CH66" s="263"/>
      <c r="CI66" s="263"/>
      <c r="CJ66" s="263"/>
      <c r="CK66" s="263"/>
      <c r="CL66" s="263"/>
      <c r="CM66" s="263"/>
      <c r="CN66" s="263"/>
      <c r="CO66" s="263"/>
      <c r="CP66" s="263"/>
      <c r="CQ66" s="263"/>
      <c r="CR66" s="263"/>
      <c r="CS66" s="263"/>
      <c r="CT66" s="263"/>
      <c r="CU66" s="263"/>
      <c r="CV66" s="263"/>
      <c r="CW66" s="263"/>
      <c r="CX66" s="263"/>
      <c r="CY66" s="263"/>
      <c r="CZ66" s="263"/>
      <c r="DA66" s="263"/>
      <c r="DB66" s="263"/>
      <c r="DC66" s="263"/>
      <c r="DD66" s="263"/>
      <c r="DE66" s="263"/>
      <c r="DF66" s="263"/>
      <c r="DG66" s="263"/>
      <c r="DH66" s="263"/>
      <c r="DI66" s="263"/>
      <c r="DJ66" s="263"/>
      <c r="DK66" s="263"/>
      <c r="DL66" s="263"/>
      <c r="DM66" s="263"/>
      <c r="DN66" s="263"/>
      <c r="DO66" s="263"/>
      <c r="DP66" s="263"/>
      <c r="DQ66" s="263"/>
      <c r="DR66" s="263"/>
      <c r="DS66" s="263"/>
      <c r="DT66" s="263"/>
      <c r="DU66" s="263"/>
      <c r="DV66" s="263"/>
      <c r="DW66" s="263"/>
      <c r="DX66" s="263"/>
      <c r="DY66" s="263"/>
      <c r="DZ66" s="263"/>
      <c r="EA66" s="263"/>
      <c r="EB66" s="263"/>
      <c r="EC66" s="263"/>
      <c r="ED66" s="263"/>
      <c r="EE66" s="263"/>
      <c r="EF66" s="263"/>
      <c r="EG66" s="263"/>
      <c r="EH66" s="263"/>
      <c r="EI66" s="263"/>
      <c r="EJ66" s="263"/>
      <c r="EK66" s="263"/>
      <c r="EL66" s="263"/>
      <c r="EM66" s="263"/>
      <c r="EN66" s="263"/>
      <c r="EO66" s="263"/>
      <c r="EP66" s="263"/>
      <c r="EQ66" s="263"/>
      <c r="ER66" s="263"/>
      <c r="ES66" s="263"/>
      <c r="ET66" s="263"/>
      <c r="EU66" s="263"/>
      <c r="EV66" s="263"/>
      <c r="EW66" s="263"/>
      <c r="EX66" s="263"/>
      <c r="EY66" s="263"/>
      <c r="EZ66" s="263"/>
      <c r="FA66" s="263"/>
      <c r="FB66" s="263"/>
      <c r="FC66" s="263"/>
      <c r="FD66" s="263"/>
      <c r="FE66" s="263"/>
      <c r="FF66" s="263"/>
      <c r="FG66" s="263"/>
      <c r="FH66" s="263"/>
      <c r="FI66" s="263"/>
      <c r="FJ66" s="263"/>
      <c r="FK66" s="263"/>
      <c r="FL66" s="263"/>
      <c r="FM66" s="263"/>
      <c r="FN66" s="263"/>
      <c r="FO66" s="263"/>
      <c r="FP66" s="263"/>
      <c r="FQ66" s="263"/>
      <c r="FR66" s="263"/>
      <c r="FS66" s="263"/>
      <c r="FT66" s="263"/>
      <c r="FU66" s="263"/>
      <c r="FV66" s="263"/>
      <c r="FW66" s="263"/>
      <c r="FX66" s="263"/>
      <c r="FY66" s="263"/>
      <c r="FZ66" s="263"/>
      <c r="GA66" s="263"/>
      <c r="GB66" s="263"/>
      <c r="GC66" s="263"/>
      <c r="GD66" s="263"/>
      <c r="GE66" s="263"/>
      <c r="GF66" s="263"/>
      <c r="GG66" s="263"/>
      <c r="GH66" s="263"/>
      <c r="GI66" s="263"/>
      <c r="GJ66" s="263"/>
      <c r="GK66" s="263"/>
      <c r="GL66" s="263"/>
      <c r="GM66" s="263"/>
      <c r="GN66" s="263"/>
      <c r="GO66" s="263"/>
      <c r="GP66" s="263"/>
      <c r="GQ66" s="263"/>
      <c r="GR66" s="263"/>
    </row>
    <row r="67" spans="1:200" x14ac:dyDescent="0.25">
      <c r="A67" s="263"/>
      <c r="B67" s="263"/>
      <c r="C67" s="263"/>
      <c r="D67" s="263"/>
      <c r="E67" s="263"/>
      <c r="F67" s="263"/>
      <c r="G67" s="263"/>
      <c r="H67" s="263"/>
      <c r="I67" s="263"/>
      <c r="J67" s="263"/>
      <c r="K67" s="263"/>
      <c r="L67" s="263"/>
      <c r="M67" s="263"/>
      <c r="N67" s="263"/>
      <c r="O67" s="263"/>
      <c r="P67" s="263"/>
      <c r="Q67" s="263"/>
      <c r="R67" s="263"/>
      <c r="S67" s="263"/>
      <c r="T67" s="263"/>
      <c r="U67" s="263"/>
      <c r="V67" s="263"/>
      <c r="W67" s="263"/>
      <c r="X67" s="263"/>
      <c r="Y67" s="263"/>
      <c r="Z67" s="263"/>
      <c r="AA67" s="263"/>
      <c r="AB67" s="263"/>
      <c r="AC67" s="263"/>
      <c r="AD67" s="263"/>
      <c r="AE67" s="263"/>
      <c r="AF67" s="263"/>
      <c r="AG67" s="263"/>
      <c r="AH67" s="263"/>
      <c r="AI67" s="263"/>
      <c r="AJ67" s="263"/>
      <c r="AK67" s="263"/>
      <c r="AL67" s="263"/>
      <c r="AM67" s="263"/>
      <c r="AN67" s="263"/>
      <c r="AO67" s="263"/>
      <c r="AP67" s="263"/>
      <c r="AQ67" s="263"/>
      <c r="AR67" s="263"/>
      <c r="AS67" s="263"/>
      <c r="AT67" s="263"/>
      <c r="AU67" s="263"/>
      <c r="AV67" s="263"/>
      <c r="AW67" s="263"/>
      <c r="AX67" s="263"/>
      <c r="AY67" s="263"/>
      <c r="AZ67" s="263"/>
      <c r="BA67" s="263"/>
      <c r="BB67" s="263"/>
      <c r="BC67" s="263"/>
      <c r="BD67" s="263"/>
      <c r="BE67" s="263"/>
      <c r="BF67" s="263"/>
      <c r="BG67" s="263"/>
      <c r="BH67" s="263"/>
      <c r="BI67" s="263"/>
      <c r="BJ67" s="263"/>
      <c r="BK67" s="263"/>
      <c r="BL67" s="263"/>
      <c r="BM67" s="263"/>
      <c r="BN67" s="263"/>
      <c r="BO67" s="263"/>
      <c r="BP67" s="263"/>
      <c r="BQ67" s="263"/>
      <c r="BR67" s="263"/>
      <c r="BS67" s="263"/>
      <c r="BT67" s="263"/>
      <c r="BU67" s="263"/>
      <c r="BV67" s="263"/>
      <c r="BW67" s="263"/>
      <c r="BX67" s="263"/>
      <c r="BY67" s="263"/>
      <c r="BZ67" s="263"/>
      <c r="CA67" s="263"/>
      <c r="CB67" s="263"/>
      <c r="CC67" s="263"/>
      <c r="CD67" s="263"/>
      <c r="CE67" s="263"/>
      <c r="CF67" s="263"/>
      <c r="CG67" s="263"/>
      <c r="CH67" s="263"/>
      <c r="CI67" s="263"/>
      <c r="CJ67" s="263"/>
      <c r="CK67" s="263"/>
      <c r="CL67" s="263"/>
      <c r="CM67" s="263"/>
      <c r="CN67" s="263"/>
      <c r="CO67" s="263"/>
      <c r="CP67" s="263"/>
      <c r="CQ67" s="263"/>
      <c r="CR67" s="263"/>
      <c r="CS67" s="263"/>
      <c r="CT67" s="263"/>
      <c r="CU67" s="263"/>
      <c r="CV67" s="263"/>
      <c r="CW67" s="263"/>
      <c r="CX67" s="263"/>
      <c r="CY67" s="263"/>
      <c r="CZ67" s="263"/>
      <c r="DA67" s="263"/>
      <c r="DB67" s="263"/>
      <c r="DC67" s="263"/>
      <c r="DD67" s="263"/>
      <c r="DE67" s="263"/>
      <c r="DF67" s="263"/>
      <c r="DG67" s="263"/>
      <c r="DH67" s="263"/>
      <c r="DI67" s="263"/>
      <c r="DJ67" s="263"/>
      <c r="DK67" s="263"/>
      <c r="DL67" s="263"/>
      <c r="DM67" s="263"/>
      <c r="DN67" s="263"/>
      <c r="DO67" s="263"/>
      <c r="DP67" s="263"/>
      <c r="DQ67" s="263"/>
      <c r="DR67" s="263"/>
      <c r="DS67" s="263"/>
      <c r="DT67" s="263"/>
      <c r="DU67" s="263"/>
      <c r="DV67" s="263"/>
      <c r="DW67" s="263"/>
      <c r="DX67" s="263"/>
      <c r="DY67" s="263"/>
      <c r="DZ67" s="263"/>
      <c r="EA67" s="263"/>
      <c r="EB67" s="263"/>
      <c r="EC67" s="263"/>
      <c r="ED67" s="263"/>
      <c r="EE67" s="263"/>
      <c r="EF67" s="263"/>
      <c r="EG67" s="263"/>
      <c r="EH67" s="263"/>
      <c r="EI67" s="263"/>
      <c r="EJ67" s="263"/>
      <c r="EK67" s="263"/>
      <c r="EL67" s="263"/>
      <c r="EM67" s="263"/>
      <c r="EN67" s="263"/>
      <c r="EO67" s="263"/>
      <c r="EP67" s="263"/>
      <c r="EQ67" s="263"/>
      <c r="ER67" s="263"/>
      <c r="ES67" s="263"/>
      <c r="ET67" s="263"/>
      <c r="EU67" s="263"/>
      <c r="EV67" s="263"/>
      <c r="EW67" s="263"/>
      <c r="EX67" s="263"/>
      <c r="EY67" s="263"/>
      <c r="EZ67" s="263"/>
      <c r="FA67" s="263"/>
      <c r="FB67" s="263"/>
      <c r="FC67" s="263"/>
      <c r="FD67" s="263"/>
      <c r="FE67" s="263"/>
      <c r="FF67" s="263"/>
      <c r="FG67" s="263"/>
      <c r="FH67" s="263"/>
      <c r="FI67" s="263"/>
      <c r="FJ67" s="263"/>
      <c r="FK67" s="263"/>
      <c r="FL67" s="263"/>
      <c r="FM67" s="263"/>
      <c r="FN67" s="263"/>
      <c r="FO67" s="263"/>
      <c r="FP67" s="263"/>
      <c r="FQ67" s="263"/>
      <c r="FR67" s="263"/>
      <c r="FS67" s="263"/>
      <c r="FT67" s="263"/>
      <c r="FU67" s="263"/>
      <c r="FV67" s="263"/>
      <c r="FW67" s="263"/>
      <c r="FX67" s="263"/>
      <c r="FY67" s="263"/>
      <c r="FZ67" s="263"/>
      <c r="GA67" s="263"/>
      <c r="GB67" s="263"/>
      <c r="GC67" s="263"/>
      <c r="GD67" s="263"/>
      <c r="GE67" s="263"/>
      <c r="GF67" s="263"/>
      <c r="GG67" s="263"/>
      <c r="GH67" s="263"/>
      <c r="GI67" s="263"/>
      <c r="GJ67" s="263"/>
      <c r="GK67" s="263"/>
      <c r="GL67" s="263"/>
      <c r="GM67" s="263"/>
      <c r="GN67" s="263"/>
      <c r="GO67" s="263"/>
      <c r="GP67" s="263"/>
      <c r="GQ67" s="263"/>
      <c r="GR67" s="263"/>
    </row>
    <row r="68" spans="1:200" x14ac:dyDescent="0.25">
      <c r="A68" s="263"/>
      <c r="B68" s="263"/>
      <c r="C68" s="263"/>
      <c r="D68" s="263"/>
      <c r="E68" s="263"/>
      <c r="F68" s="263"/>
      <c r="G68" s="263"/>
      <c r="H68" s="263"/>
      <c r="I68" s="263"/>
      <c r="J68" s="263"/>
      <c r="K68" s="263"/>
      <c r="L68" s="263"/>
      <c r="M68" s="263"/>
      <c r="N68" s="263"/>
      <c r="O68" s="263"/>
      <c r="P68" s="263"/>
      <c r="Q68" s="263"/>
      <c r="R68" s="263"/>
      <c r="S68" s="263"/>
      <c r="T68" s="263"/>
      <c r="U68" s="263"/>
      <c r="V68" s="263"/>
      <c r="W68" s="263"/>
      <c r="X68" s="263"/>
      <c r="Y68" s="263"/>
      <c r="Z68" s="263"/>
      <c r="AA68" s="263"/>
      <c r="AB68" s="263"/>
      <c r="AC68" s="263"/>
      <c r="AD68" s="263"/>
      <c r="AE68" s="263"/>
      <c r="AF68" s="263"/>
      <c r="AG68" s="263"/>
      <c r="AH68" s="263"/>
      <c r="AI68" s="263"/>
      <c r="AJ68" s="263"/>
      <c r="AK68" s="263"/>
      <c r="AL68" s="263"/>
      <c r="AM68" s="263"/>
      <c r="AN68" s="263"/>
      <c r="AO68" s="263"/>
      <c r="AP68" s="263"/>
      <c r="AQ68" s="263"/>
      <c r="AR68" s="263"/>
      <c r="AS68" s="263"/>
      <c r="AT68" s="263"/>
      <c r="AU68" s="263"/>
      <c r="AV68" s="263"/>
      <c r="AW68" s="263"/>
      <c r="AX68" s="263"/>
      <c r="AY68" s="263"/>
      <c r="AZ68" s="263"/>
      <c r="BA68" s="263"/>
      <c r="BB68" s="263"/>
      <c r="BC68" s="263"/>
      <c r="BD68" s="263"/>
      <c r="BE68" s="263"/>
      <c r="BF68" s="263"/>
      <c r="BG68" s="263"/>
      <c r="BH68" s="263"/>
      <c r="BI68" s="263"/>
      <c r="BJ68" s="263"/>
      <c r="BK68" s="263"/>
      <c r="BL68" s="263"/>
      <c r="BM68" s="263"/>
      <c r="BN68" s="263"/>
      <c r="BO68" s="263"/>
      <c r="BP68" s="263"/>
      <c r="BQ68" s="263"/>
      <c r="BR68" s="263"/>
      <c r="BS68" s="263"/>
      <c r="BT68" s="263"/>
      <c r="BU68" s="263"/>
      <c r="BV68" s="263"/>
      <c r="BW68" s="263"/>
      <c r="BX68" s="263"/>
      <c r="BY68" s="263"/>
      <c r="BZ68" s="263"/>
      <c r="CA68" s="263"/>
      <c r="CB68" s="263"/>
      <c r="CC68" s="263"/>
      <c r="CD68" s="263"/>
      <c r="CE68" s="263"/>
      <c r="CF68" s="263"/>
      <c r="CG68" s="263"/>
      <c r="CH68" s="263"/>
      <c r="CI68" s="263"/>
      <c r="CJ68" s="263"/>
      <c r="CK68" s="263"/>
      <c r="CL68" s="263"/>
      <c r="CM68" s="263"/>
      <c r="CN68" s="263"/>
      <c r="CO68" s="263"/>
      <c r="CP68" s="263"/>
      <c r="CQ68" s="263"/>
      <c r="CR68" s="263"/>
      <c r="CS68" s="263"/>
      <c r="CT68" s="263"/>
      <c r="CU68" s="263"/>
      <c r="CV68" s="263"/>
      <c r="CW68" s="263"/>
      <c r="CX68" s="263"/>
      <c r="CY68" s="263"/>
      <c r="CZ68" s="263"/>
      <c r="DA68" s="263"/>
      <c r="DB68" s="263"/>
      <c r="DC68" s="263"/>
      <c r="DD68" s="263"/>
      <c r="DE68" s="263"/>
      <c r="DF68" s="263"/>
      <c r="DG68" s="263"/>
      <c r="DH68" s="263"/>
      <c r="DI68" s="263"/>
      <c r="DJ68" s="263"/>
      <c r="DK68" s="263"/>
      <c r="DL68" s="263"/>
      <c r="DM68" s="263"/>
      <c r="DN68" s="263"/>
      <c r="DO68" s="263"/>
      <c r="DP68" s="263"/>
      <c r="DQ68" s="263"/>
      <c r="DR68" s="263"/>
      <c r="DS68" s="263"/>
      <c r="DT68" s="263"/>
      <c r="DU68" s="263"/>
      <c r="DV68" s="263"/>
      <c r="DW68" s="263"/>
      <c r="DX68" s="263"/>
      <c r="DY68" s="263"/>
      <c r="DZ68" s="263"/>
      <c r="EA68" s="263"/>
      <c r="EB68" s="263"/>
      <c r="EC68" s="263"/>
      <c r="ED68" s="263"/>
      <c r="EE68" s="263"/>
      <c r="EF68" s="263"/>
      <c r="EG68" s="263"/>
      <c r="EH68" s="263"/>
      <c r="EI68" s="263"/>
      <c r="EJ68" s="263"/>
      <c r="EK68" s="263"/>
      <c r="EL68" s="263"/>
      <c r="EM68" s="263"/>
      <c r="EN68" s="263"/>
      <c r="EO68" s="263"/>
      <c r="EP68" s="263"/>
      <c r="EQ68" s="263"/>
      <c r="ER68" s="263"/>
      <c r="ES68" s="263"/>
      <c r="ET68" s="263"/>
      <c r="EU68" s="263"/>
      <c r="EV68" s="263"/>
      <c r="EW68" s="263"/>
      <c r="EX68" s="263"/>
      <c r="EY68" s="263"/>
      <c r="EZ68" s="263"/>
      <c r="FA68" s="263"/>
      <c r="FB68" s="263"/>
      <c r="FC68" s="263"/>
      <c r="FD68" s="263"/>
      <c r="FE68" s="263"/>
      <c r="FF68" s="263"/>
      <c r="FG68" s="263"/>
      <c r="FH68" s="263"/>
      <c r="FI68" s="263"/>
      <c r="FJ68" s="263"/>
      <c r="FK68" s="263"/>
      <c r="FL68" s="263"/>
      <c r="FM68" s="263"/>
      <c r="FN68" s="263"/>
      <c r="FO68" s="263"/>
      <c r="FP68" s="263"/>
      <c r="FQ68" s="263"/>
      <c r="FR68" s="263"/>
      <c r="FS68" s="263"/>
      <c r="FT68" s="263"/>
      <c r="FU68" s="263"/>
      <c r="FV68" s="263"/>
      <c r="FW68" s="263"/>
      <c r="FX68" s="263"/>
      <c r="FY68" s="263"/>
      <c r="FZ68" s="263"/>
      <c r="GA68" s="263"/>
      <c r="GB68" s="263"/>
      <c r="GC68" s="263"/>
      <c r="GD68" s="263"/>
      <c r="GE68" s="263"/>
      <c r="GF68" s="263"/>
      <c r="GG68" s="263"/>
      <c r="GH68" s="263"/>
      <c r="GI68" s="263"/>
      <c r="GJ68" s="263"/>
      <c r="GK68" s="263"/>
      <c r="GL68" s="263"/>
      <c r="GM68" s="263"/>
      <c r="GN68" s="263"/>
      <c r="GO68" s="263"/>
      <c r="GP68" s="263"/>
      <c r="GQ68" s="263"/>
      <c r="GR68" s="263"/>
    </row>
    <row r="69" spans="1:200" x14ac:dyDescent="0.25">
      <c r="A69" s="263"/>
      <c r="B69" s="263"/>
      <c r="C69" s="263"/>
      <c r="D69" s="263"/>
      <c r="E69" s="263"/>
      <c r="F69" s="263"/>
      <c r="G69" s="263"/>
      <c r="H69" s="263"/>
      <c r="I69" s="263"/>
      <c r="J69" s="263"/>
      <c r="K69" s="263"/>
      <c r="L69" s="263"/>
      <c r="M69" s="263"/>
      <c r="N69" s="263"/>
      <c r="O69" s="263"/>
      <c r="P69" s="263"/>
      <c r="Q69" s="263"/>
      <c r="R69" s="263"/>
      <c r="S69" s="263"/>
      <c r="T69" s="263"/>
      <c r="U69" s="263"/>
      <c r="V69" s="263"/>
      <c r="W69" s="263"/>
      <c r="X69" s="263"/>
      <c r="Y69" s="263"/>
      <c r="Z69" s="263"/>
      <c r="AA69" s="263"/>
      <c r="AB69" s="263"/>
      <c r="AC69" s="263"/>
      <c r="AD69" s="263"/>
      <c r="AE69" s="263"/>
      <c r="AF69" s="263"/>
      <c r="AG69" s="263"/>
      <c r="AH69" s="263"/>
      <c r="AI69" s="263"/>
      <c r="AJ69" s="263"/>
      <c r="AK69" s="263"/>
      <c r="AL69" s="263"/>
      <c r="AM69" s="263"/>
      <c r="AN69" s="263"/>
      <c r="AO69" s="263"/>
      <c r="AP69" s="263"/>
      <c r="AQ69" s="263"/>
      <c r="AR69" s="263"/>
      <c r="AS69" s="263"/>
      <c r="AT69" s="263"/>
      <c r="AU69" s="263"/>
      <c r="AV69" s="263"/>
      <c r="AW69" s="263"/>
      <c r="AX69" s="263"/>
      <c r="AY69" s="263"/>
      <c r="AZ69" s="263"/>
      <c r="BA69" s="263"/>
      <c r="BB69" s="263"/>
      <c r="BC69" s="263"/>
      <c r="BD69" s="263"/>
      <c r="BE69" s="263"/>
      <c r="BF69" s="263"/>
      <c r="BG69" s="263"/>
      <c r="BH69" s="263"/>
      <c r="BI69" s="263"/>
      <c r="BJ69" s="263"/>
      <c r="BK69" s="263"/>
      <c r="BL69" s="263"/>
      <c r="BM69" s="263"/>
      <c r="BN69" s="263"/>
      <c r="BO69" s="263"/>
      <c r="BP69" s="263"/>
      <c r="BQ69" s="263"/>
      <c r="BR69" s="263"/>
      <c r="BS69" s="263"/>
      <c r="BT69" s="263"/>
      <c r="BU69" s="263"/>
      <c r="BV69" s="263"/>
      <c r="BW69" s="263"/>
      <c r="BX69" s="263"/>
      <c r="BY69" s="263"/>
      <c r="BZ69" s="263"/>
      <c r="CA69" s="263"/>
      <c r="CB69" s="263"/>
      <c r="CC69" s="263"/>
      <c r="CD69" s="263"/>
      <c r="CE69" s="263"/>
      <c r="CF69" s="263"/>
      <c r="CG69" s="263"/>
      <c r="CH69" s="263"/>
      <c r="CI69" s="263"/>
      <c r="CJ69" s="263"/>
      <c r="CK69" s="263"/>
      <c r="CL69" s="263"/>
      <c r="CM69" s="263"/>
      <c r="CN69" s="263"/>
      <c r="CO69" s="263"/>
      <c r="CP69" s="263"/>
      <c r="CQ69" s="263"/>
      <c r="CR69" s="263"/>
      <c r="CS69" s="263"/>
      <c r="CT69" s="263"/>
      <c r="CU69" s="263"/>
      <c r="CV69" s="263"/>
      <c r="CW69" s="263"/>
      <c r="CX69" s="263"/>
      <c r="CY69" s="263"/>
      <c r="CZ69" s="263"/>
      <c r="DA69" s="263"/>
      <c r="DB69" s="263"/>
      <c r="DC69" s="263"/>
      <c r="DD69" s="263"/>
      <c r="DE69" s="263"/>
      <c r="DF69" s="263"/>
      <c r="DG69" s="263"/>
      <c r="DH69" s="263"/>
      <c r="DI69" s="263"/>
      <c r="DJ69" s="263"/>
      <c r="DK69" s="263"/>
      <c r="DL69" s="263"/>
      <c r="DM69" s="263"/>
      <c r="DN69" s="263"/>
      <c r="DO69" s="263"/>
      <c r="DP69" s="263"/>
      <c r="DQ69" s="263"/>
      <c r="DR69" s="263"/>
      <c r="DS69" s="263"/>
      <c r="DT69" s="263"/>
      <c r="DU69" s="263"/>
      <c r="DV69" s="263"/>
      <c r="DW69" s="263"/>
      <c r="DX69" s="263"/>
      <c r="DY69" s="263"/>
      <c r="DZ69" s="263"/>
      <c r="EA69" s="263"/>
      <c r="EB69" s="263"/>
      <c r="EC69" s="263"/>
      <c r="ED69" s="263"/>
      <c r="EE69" s="263"/>
      <c r="EF69" s="263"/>
      <c r="EG69" s="263"/>
      <c r="EH69" s="263"/>
      <c r="EI69" s="263"/>
      <c r="EJ69" s="263"/>
      <c r="EK69" s="263"/>
      <c r="EL69" s="263"/>
      <c r="EM69" s="263"/>
      <c r="EN69" s="263"/>
      <c r="EO69" s="263"/>
      <c r="EP69" s="263"/>
      <c r="EQ69" s="263"/>
      <c r="ER69" s="263"/>
      <c r="ES69" s="263"/>
      <c r="ET69" s="263"/>
      <c r="EU69" s="263"/>
      <c r="EV69" s="263"/>
      <c r="EW69" s="263"/>
      <c r="EX69" s="263"/>
      <c r="EY69" s="263"/>
      <c r="EZ69" s="263"/>
      <c r="FA69" s="263"/>
      <c r="FB69" s="263"/>
      <c r="FC69" s="263"/>
      <c r="FD69" s="263"/>
      <c r="FE69" s="263"/>
      <c r="FF69" s="263"/>
      <c r="FG69" s="263"/>
      <c r="FH69" s="263"/>
      <c r="FI69" s="263"/>
      <c r="FJ69" s="263"/>
      <c r="FK69" s="263"/>
      <c r="FL69" s="263"/>
      <c r="FM69" s="263"/>
      <c r="FN69" s="263"/>
      <c r="FO69" s="263"/>
      <c r="FP69" s="263"/>
      <c r="FQ69" s="263"/>
      <c r="FR69" s="263"/>
      <c r="FS69" s="263"/>
      <c r="FT69" s="263"/>
      <c r="FU69" s="263"/>
      <c r="FV69" s="263"/>
      <c r="FW69" s="263"/>
      <c r="FX69" s="263"/>
      <c r="FY69" s="263"/>
      <c r="FZ69" s="263"/>
      <c r="GA69" s="263"/>
      <c r="GB69" s="263"/>
      <c r="GC69" s="263"/>
      <c r="GD69" s="263"/>
      <c r="GE69" s="263"/>
      <c r="GF69" s="263"/>
      <c r="GG69" s="263"/>
      <c r="GH69" s="263"/>
      <c r="GI69" s="263"/>
      <c r="GJ69" s="263"/>
      <c r="GK69" s="263"/>
      <c r="GL69" s="263"/>
      <c r="GM69" s="263"/>
      <c r="GN69" s="263"/>
      <c r="GO69" s="263"/>
      <c r="GP69" s="263"/>
      <c r="GQ69" s="263"/>
      <c r="GR69" s="263"/>
    </row>
    <row r="70" spans="1:200" x14ac:dyDescent="0.25">
      <c r="A70" s="263"/>
      <c r="B70" s="263"/>
      <c r="C70" s="263"/>
      <c r="D70" s="263"/>
      <c r="E70" s="263"/>
      <c r="F70" s="263"/>
      <c r="G70" s="263"/>
      <c r="H70" s="263"/>
      <c r="I70" s="263"/>
      <c r="J70" s="263"/>
      <c r="K70" s="263"/>
      <c r="L70" s="263"/>
      <c r="M70" s="263"/>
      <c r="N70" s="263"/>
      <c r="O70" s="263"/>
      <c r="P70" s="263"/>
      <c r="Q70" s="263"/>
      <c r="R70" s="263"/>
      <c r="S70" s="263"/>
      <c r="T70" s="263"/>
      <c r="U70" s="263"/>
      <c r="V70" s="263"/>
      <c r="W70" s="263"/>
      <c r="X70" s="263"/>
      <c r="Y70" s="263"/>
      <c r="Z70" s="263"/>
      <c r="AA70" s="263"/>
      <c r="AB70" s="263"/>
      <c r="AC70" s="263"/>
      <c r="AD70" s="263"/>
      <c r="AE70" s="263"/>
      <c r="AF70" s="263"/>
      <c r="AG70" s="263"/>
      <c r="AH70" s="263"/>
      <c r="AI70" s="263"/>
      <c r="AJ70" s="263"/>
      <c r="AK70" s="263"/>
      <c r="AL70" s="263"/>
      <c r="AM70" s="263"/>
      <c r="AN70" s="263"/>
      <c r="AO70" s="263"/>
      <c r="AP70" s="263"/>
      <c r="AQ70" s="263"/>
      <c r="AR70" s="263"/>
      <c r="AS70" s="263"/>
      <c r="AT70" s="263"/>
      <c r="AU70" s="263"/>
      <c r="AV70" s="263"/>
      <c r="AW70" s="263"/>
      <c r="AX70" s="263"/>
      <c r="AY70" s="263"/>
      <c r="AZ70" s="263"/>
      <c r="BA70" s="263"/>
      <c r="BB70" s="263"/>
      <c r="BC70" s="263"/>
      <c r="BD70" s="263"/>
      <c r="BE70" s="263"/>
      <c r="BF70" s="263"/>
      <c r="BG70" s="263"/>
      <c r="BH70" s="263"/>
      <c r="BI70" s="263"/>
      <c r="BJ70" s="263"/>
      <c r="BK70" s="263"/>
      <c r="BL70" s="263"/>
      <c r="BM70" s="263"/>
      <c r="BN70" s="263"/>
      <c r="BO70" s="263"/>
      <c r="BP70" s="263"/>
      <c r="BQ70" s="263"/>
      <c r="BR70" s="263"/>
      <c r="BS70" s="263"/>
      <c r="BT70" s="263"/>
      <c r="BU70" s="263"/>
      <c r="BV70" s="263"/>
      <c r="BW70" s="263"/>
      <c r="BX70" s="263"/>
      <c r="BY70" s="263"/>
      <c r="BZ70" s="263"/>
      <c r="CA70" s="263"/>
      <c r="CB70" s="263"/>
      <c r="CC70" s="263"/>
      <c r="CD70" s="263"/>
      <c r="CE70" s="263"/>
      <c r="CF70" s="263"/>
      <c r="CG70" s="263"/>
      <c r="CH70" s="263"/>
      <c r="CI70" s="263"/>
      <c r="CJ70" s="263"/>
      <c r="CK70" s="263"/>
      <c r="CL70" s="263"/>
      <c r="CM70" s="263"/>
      <c r="CN70" s="263"/>
      <c r="CO70" s="263"/>
      <c r="CP70" s="263"/>
      <c r="CQ70" s="263"/>
      <c r="CR70" s="263"/>
      <c r="CS70" s="263"/>
      <c r="CT70" s="263"/>
      <c r="CU70" s="263"/>
      <c r="CV70" s="263"/>
      <c r="CW70" s="263"/>
      <c r="CX70" s="263"/>
      <c r="CY70" s="263"/>
      <c r="CZ70" s="263"/>
      <c r="DA70" s="263"/>
      <c r="DB70" s="263"/>
      <c r="DC70" s="263"/>
      <c r="DD70" s="263"/>
      <c r="DE70" s="263"/>
      <c r="DF70" s="263"/>
      <c r="DG70" s="263"/>
      <c r="DH70" s="263"/>
      <c r="DI70" s="263"/>
      <c r="DJ70" s="263"/>
      <c r="DK70" s="263"/>
      <c r="DL70" s="263"/>
      <c r="DM70" s="263"/>
      <c r="DN70" s="263"/>
      <c r="DO70" s="263"/>
      <c r="DP70" s="263"/>
      <c r="DQ70" s="263"/>
      <c r="DR70" s="263"/>
      <c r="DS70" s="263"/>
      <c r="DT70" s="263"/>
      <c r="DU70" s="263"/>
      <c r="DV70" s="263"/>
      <c r="DW70" s="263"/>
      <c r="DX70" s="263"/>
      <c r="DY70" s="263"/>
      <c r="DZ70" s="263"/>
      <c r="EA70" s="263"/>
      <c r="EB70" s="263"/>
      <c r="EC70" s="263"/>
      <c r="ED70" s="263"/>
      <c r="EE70" s="263"/>
      <c r="EF70" s="263"/>
      <c r="EG70" s="263"/>
      <c r="EH70" s="263"/>
      <c r="EI70" s="263"/>
      <c r="EJ70" s="263"/>
      <c r="EK70" s="263"/>
      <c r="EL70" s="263"/>
      <c r="EM70" s="263"/>
      <c r="EN70" s="263"/>
      <c r="EO70" s="263"/>
      <c r="EP70" s="263"/>
      <c r="EQ70" s="263"/>
      <c r="ER70" s="263"/>
      <c r="ES70" s="263"/>
      <c r="ET70" s="263"/>
      <c r="EU70" s="263"/>
      <c r="EV70" s="263"/>
      <c r="EW70" s="263"/>
      <c r="EX70" s="263"/>
      <c r="EY70" s="263"/>
      <c r="EZ70" s="263"/>
      <c r="FA70" s="263"/>
      <c r="FB70" s="263"/>
      <c r="FC70" s="263"/>
      <c r="FD70" s="263"/>
      <c r="FE70" s="263"/>
      <c r="FF70" s="263"/>
      <c r="FG70" s="263"/>
      <c r="FH70" s="263"/>
      <c r="FI70" s="263"/>
      <c r="FJ70" s="263"/>
      <c r="FK70" s="263"/>
      <c r="FL70" s="263"/>
      <c r="FM70" s="263"/>
      <c r="FN70" s="263"/>
      <c r="FO70" s="263"/>
      <c r="FP70" s="263"/>
      <c r="FQ70" s="263"/>
      <c r="FR70" s="263"/>
      <c r="FS70" s="263"/>
      <c r="FT70" s="263"/>
      <c r="FU70" s="263"/>
      <c r="FV70" s="263"/>
      <c r="FW70" s="263"/>
      <c r="FX70" s="263"/>
      <c r="FY70" s="263"/>
      <c r="FZ70" s="263"/>
      <c r="GA70" s="263"/>
      <c r="GB70" s="263"/>
      <c r="GC70" s="263"/>
      <c r="GD70" s="263"/>
      <c r="GE70" s="263"/>
      <c r="GF70" s="263"/>
      <c r="GG70" s="263"/>
      <c r="GH70" s="263"/>
      <c r="GI70" s="263"/>
      <c r="GJ70" s="263"/>
      <c r="GK70" s="263"/>
      <c r="GL70" s="263"/>
      <c r="GM70" s="263"/>
      <c r="GN70" s="263"/>
      <c r="GO70" s="263"/>
      <c r="GP70" s="263"/>
      <c r="GQ70" s="263"/>
      <c r="GR70" s="263"/>
    </row>
    <row r="71" spans="1:200" x14ac:dyDescent="0.25">
      <c r="A71" s="263"/>
      <c r="B71" s="263"/>
      <c r="C71" s="263"/>
      <c r="D71" s="263"/>
      <c r="E71" s="263"/>
      <c r="F71" s="263"/>
      <c r="G71" s="263"/>
      <c r="H71" s="263"/>
      <c r="I71" s="263"/>
      <c r="J71" s="263"/>
      <c r="K71" s="263"/>
      <c r="L71" s="263"/>
      <c r="M71" s="263"/>
      <c r="N71" s="263"/>
      <c r="O71" s="263"/>
      <c r="P71" s="263"/>
      <c r="Q71" s="263"/>
      <c r="R71" s="263"/>
      <c r="S71" s="263"/>
      <c r="T71" s="263"/>
      <c r="U71" s="263"/>
      <c r="V71" s="263"/>
      <c r="W71" s="263"/>
      <c r="X71" s="263"/>
      <c r="Y71" s="263"/>
      <c r="Z71" s="263"/>
      <c r="AA71" s="263"/>
      <c r="AB71" s="263"/>
      <c r="AC71" s="263"/>
      <c r="AD71" s="263"/>
      <c r="AE71" s="263"/>
      <c r="AF71" s="263"/>
      <c r="AG71" s="263"/>
      <c r="AH71" s="263"/>
      <c r="AI71" s="263"/>
      <c r="AJ71" s="263"/>
      <c r="AK71" s="263"/>
      <c r="AL71" s="263"/>
      <c r="AM71" s="263"/>
      <c r="AN71" s="263"/>
      <c r="AO71" s="263"/>
      <c r="AP71" s="263"/>
      <c r="AQ71" s="263"/>
      <c r="AR71" s="263"/>
      <c r="AS71" s="263"/>
      <c r="AT71" s="263"/>
      <c r="AU71" s="263"/>
      <c r="AV71" s="263"/>
      <c r="AW71" s="263"/>
      <c r="AX71" s="263"/>
      <c r="AY71" s="263"/>
      <c r="AZ71" s="263"/>
      <c r="BA71" s="263"/>
      <c r="BB71" s="263"/>
      <c r="BC71" s="263"/>
      <c r="BD71" s="263"/>
      <c r="BE71" s="263"/>
      <c r="BF71" s="263"/>
      <c r="BG71" s="263"/>
      <c r="BH71" s="263"/>
      <c r="BI71" s="263"/>
      <c r="BJ71" s="263"/>
      <c r="BK71" s="263"/>
      <c r="BL71" s="263"/>
      <c r="BM71" s="263"/>
      <c r="BN71" s="263"/>
      <c r="BO71" s="263"/>
      <c r="BP71" s="263"/>
      <c r="BQ71" s="263"/>
      <c r="BR71" s="263"/>
      <c r="BS71" s="263"/>
      <c r="BT71" s="263"/>
      <c r="BU71" s="263"/>
      <c r="BV71" s="263"/>
      <c r="BW71" s="263"/>
      <c r="BX71" s="263"/>
      <c r="BY71" s="263"/>
      <c r="BZ71" s="263"/>
      <c r="CA71" s="263"/>
      <c r="CB71" s="263"/>
      <c r="CC71" s="263"/>
      <c r="CD71" s="263"/>
      <c r="CE71" s="263"/>
      <c r="CF71" s="263"/>
      <c r="CG71" s="263"/>
      <c r="CH71" s="263"/>
      <c r="CI71" s="263"/>
      <c r="CJ71" s="263"/>
      <c r="CK71" s="263"/>
      <c r="CL71" s="263"/>
      <c r="CM71" s="263"/>
      <c r="CN71" s="263"/>
      <c r="CO71" s="263"/>
      <c r="CP71" s="263"/>
      <c r="CQ71" s="263"/>
      <c r="CR71" s="263"/>
      <c r="CS71" s="263"/>
      <c r="CT71" s="263"/>
      <c r="CU71" s="263"/>
      <c r="CV71" s="263"/>
      <c r="CW71" s="263"/>
      <c r="CX71" s="263"/>
      <c r="CY71" s="263"/>
      <c r="CZ71" s="263"/>
      <c r="DA71" s="263"/>
      <c r="DB71" s="263"/>
      <c r="DC71" s="263"/>
      <c r="DD71" s="263"/>
      <c r="DE71" s="263"/>
      <c r="DF71" s="263"/>
      <c r="DG71" s="263"/>
      <c r="DH71" s="263"/>
      <c r="DI71" s="263"/>
      <c r="DJ71" s="263"/>
      <c r="DK71" s="263"/>
      <c r="DL71" s="263"/>
      <c r="DM71" s="263"/>
      <c r="DN71" s="263"/>
      <c r="DO71" s="263"/>
      <c r="DP71" s="263"/>
      <c r="DQ71" s="263"/>
      <c r="DR71" s="263"/>
      <c r="DS71" s="263"/>
      <c r="DT71" s="263"/>
      <c r="DU71" s="263"/>
      <c r="DV71" s="263"/>
      <c r="DW71" s="263"/>
      <c r="DX71" s="263"/>
      <c r="DY71" s="263"/>
      <c r="DZ71" s="263"/>
      <c r="EA71" s="263"/>
      <c r="EB71" s="263"/>
      <c r="EC71" s="263"/>
      <c r="ED71" s="263"/>
      <c r="EE71" s="263"/>
      <c r="EF71" s="263"/>
      <c r="EG71" s="263"/>
      <c r="EH71" s="263"/>
      <c r="EI71" s="263"/>
      <c r="EJ71" s="263"/>
      <c r="EK71" s="263"/>
      <c r="EL71" s="263"/>
      <c r="EM71" s="263"/>
      <c r="EN71" s="263"/>
      <c r="EO71" s="263"/>
      <c r="EP71" s="263"/>
      <c r="EQ71" s="263"/>
      <c r="ER71" s="263"/>
      <c r="ES71" s="263"/>
      <c r="ET71" s="263"/>
      <c r="EU71" s="263"/>
      <c r="EV71" s="263"/>
      <c r="EW71" s="263"/>
      <c r="EX71" s="263"/>
      <c r="EY71" s="263"/>
      <c r="EZ71" s="263"/>
      <c r="FA71" s="263"/>
      <c r="FB71" s="263"/>
      <c r="FC71" s="263"/>
      <c r="FD71" s="263"/>
      <c r="FE71" s="263"/>
      <c r="FF71" s="263"/>
      <c r="FG71" s="263"/>
      <c r="FH71" s="263"/>
      <c r="FI71" s="263"/>
      <c r="FJ71" s="263"/>
      <c r="FK71" s="263"/>
      <c r="FL71" s="263"/>
      <c r="FM71" s="263"/>
      <c r="FN71" s="263"/>
      <c r="FO71" s="263"/>
      <c r="FP71" s="263"/>
      <c r="FQ71" s="263"/>
      <c r="FR71" s="263"/>
      <c r="FS71" s="263"/>
      <c r="FT71" s="263"/>
      <c r="FU71" s="263"/>
      <c r="FV71" s="263"/>
      <c r="FW71" s="263"/>
      <c r="FX71" s="263"/>
      <c r="FY71" s="263"/>
      <c r="FZ71" s="263"/>
      <c r="GA71" s="263"/>
      <c r="GB71" s="263"/>
      <c r="GC71" s="263"/>
      <c r="GD71" s="263"/>
      <c r="GE71" s="263"/>
      <c r="GF71" s="263"/>
      <c r="GG71" s="263"/>
      <c r="GH71" s="263"/>
      <c r="GI71" s="263"/>
      <c r="GJ71" s="263"/>
      <c r="GK71" s="263"/>
      <c r="GL71" s="263"/>
      <c r="GM71" s="263"/>
      <c r="GN71" s="263"/>
      <c r="GO71" s="263"/>
      <c r="GP71" s="263"/>
      <c r="GQ71" s="263"/>
      <c r="GR71" s="263"/>
    </row>
    <row r="72" spans="1:200" x14ac:dyDescent="0.25">
      <c r="A72" s="263"/>
      <c r="B72" s="263"/>
      <c r="C72" s="263"/>
      <c r="D72" s="263"/>
      <c r="E72" s="263"/>
      <c r="F72" s="263"/>
      <c r="G72" s="263"/>
      <c r="H72" s="263"/>
      <c r="I72" s="263"/>
      <c r="J72" s="263"/>
      <c r="K72" s="263"/>
      <c r="L72" s="263"/>
      <c r="M72" s="263"/>
      <c r="N72" s="263"/>
      <c r="O72" s="263"/>
      <c r="P72" s="263"/>
      <c r="Q72" s="263"/>
      <c r="R72" s="263"/>
      <c r="S72" s="263"/>
      <c r="T72" s="263"/>
      <c r="U72" s="263"/>
      <c r="V72" s="263"/>
      <c r="W72" s="263"/>
      <c r="X72" s="263"/>
      <c r="Y72" s="263"/>
      <c r="Z72" s="263"/>
      <c r="AA72" s="263"/>
      <c r="AB72" s="263"/>
      <c r="AC72" s="263"/>
      <c r="AD72" s="263"/>
      <c r="AE72" s="263"/>
      <c r="AF72" s="263"/>
      <c r="AG72" s="263"/>
      <c r="AH72" s="263"/>
      <c r="AI72" s="263"/>
      <c r="AJ72" s="263"/>
      <c r="AK72" s="263"/>
      <c r="AL72" s="263"/>
      <c r="AM72" s="263"/>
      <c r="AN72" s="263"/>
      <c r="AO72" s="263"/>
      <c r="AP72" s="263"/>
      <c r="AQ72" s="263"/>
      <c r="AR72" s="263"/>
      <c r="AS72" s="263"/>
      <c r="AT72" s="263"/>
      <c r="AU72" s="263"/>
      <c r="AV72" s="263"/>
      <c r="AW72" s="263"/>
      <c r="AX72" s="263"/>
      <c r="AY72" s="263"/>
      <c r="AZ72" s="263"/>
      <c r="BA72" s="263"/>
      <c r="BB72" s="263"/>
      <c r="BC72" s="263"/>
      <c r="BD72" s="263"/>
      <c r="BE72" s="263"/>
      <c r="BF72" s="263"/>
      <c r="BG72" s="263"/>
      <c r="BH72" s="263"/>
      <c r="BI72" s="263"/>
      <c r="BJ72" s="263"/>
      <c r="BK72" s="263"/>
      <c r="BL72" s="263"/>
      <c r="BM72" s="263"/>
      <c r="BN72" s="263"/>
      <c r="BO72" s="263"/>
      <c r="BP72" s="263"/>
      <c r="BQ72" s="263"/>
      <c r="BR72" s="263"/>
      <c r="BS72" s="263"/>
      <c r="BT72" s="263"/>
      <c r="BU72" s="263"/>
      <c r="BV72" s="263"/>
      <c r="BW72" s="263"/>
      <c r="BX72" s="263"/>
      <c r="BY72" s="263"/>
      <c r="BZ72" s="263"/>
      <c r="CA72" s="263"/>
      <c r="CB72" s="263"/>
      <c r="CC72" s="263"/>
      <c r="CD72" s="263"/>
      <c r="CE72" s="263"/>
      <c r="CF72" s="263"/>
      <c r="CG72" s="263"/>
      <c r="CH72" s="263"/>
      <c r="CI72" s="263"/>
      <c r="CJ72" s="263"/>
      <c r="CK72" s="263"/>
      <c r="CL72" s="263"/>
      <c r="CM72" s="263"/>
      <c r="CN72" s="263"/>
      <c r="CO72" s="263"/>
      <c r="CP72" s="263"/>
      <c r="CQ72" s="263"/>
      <c r="CR72" s="263"/>
      <c r="CS72" s="263"/>
      <c r="CT72" s="263"/>
      <c r="CU72" s="263"/>
      <c r="CV72" s="263"/>
      <c r="CW72" s="263"/>
      <c r="CX72" s="263"/>
      <c r="CY72" s="263"/>
      <c r="CZ72" s="263"/>
      <c r="DA72" s="263"/>
      <c r="DB72" s="263"/>
      <c r="DC72" s="263"/>
      <c r="DD72" s="263"/>
      <c r="DE72" s="263"/>
      <c r="DF72" s="263"/>
      <c r="DG72" s="263"/>
      <c r="DH72" s="263"/>
      <c r="DI72" s="263"/>
      <c r="DJ72" s="263"/>
      <c r="DK72" s="263"/>
      <c r="DL72" s="263"/>
      <c r="DM72" s="263"/>
      <c r="DN72" s="263"/>
      <c r="DO72" s="263"/>
      <c r="DP72" s="263"/>
      <c r="DQ72" s="263"/>
      <c r="DR72" s="263"/>
      <c r="DS72" s="263"/>
      <c r="DT72" s="263"/>
      <c r="DU72" s="263"/>
      <c r="DV72" s="263"/>
      <c r="DW72" s="263"/>
      <c r="DX72" s="263"/>
      <c r="DY72" s="263"/>
      <c r="DZ72" s="263"/>
      <c r="EA72" s="263"/>
      <c r="EB72" s="263"/>
      <c r="EC72" s="263"/>
      <c r="ED72" s="263"/>
      <c r="EE72" s="263"/>
      <c r="EF72" s="263"/>
      <c r="EG72" s="263"/>
      <c r="EH72" s="263"/>
      <c r="EI72" s="263"/>
      <c r="EJ72" s="263"/>
      <c r="EK72" s="263"/>
      <c r="EL72" s="263"/>
      <c r="EM72" s="263"/>
      <c r="EN72" s="263"/>
      <c r="EO72" s="263"/>
      <c r="EP72" s="263"/>
      <c r="EQ72" s="263"/>
      <c r="ER72" s="263"/>
      <c r="ES72" s="263"/>
      <c r="ET72" s="263"/>
      <c r="EU72" s="263"/>
      <c r="EV72" s="263"/>
      <c r="EW72" s="263"/>
      <c r="EX72" s="263"/>
      <c r="EY72" s="263"/>
      <c r="EZ72" s="263"/>
      <c r="FA72" s="263"/>
      <c r="FB72" s="263"/>
      <c r="FC72" s="263"/>
      <c r="FD72" s="263"/>
      <c r="FE72" s="263"/>
      <c r="FF72" s="263"/>
      <c r="FG72" s="263"/>
      <c r="FH72" s="263"/>
      <c r="FI72" s="263"/>
      <c r="FJ72" s="263"/>
      <c r="FK72" s="263"/>
      <c r="FL72" s="263"/>
      <c r="FM72" s="263"/>
      <c r="FN72" s="263"/>
      <c r="FO72" s="263"/>
      <c r="FP72" s="263"/>
      <c r="FQ72" s="263"/>
      <c r="FR72" s="263"/>
      <c r="FS72" s="263"/>
      <c r="FT72" s="263"/>
      <c r="FU72" s="263"/>
      <c r="FV72" s="263"/>
      <c r="FW72" s="263"/>
      <c r="FX72" s="263"/>
      <c r="FY72" s="263"/>
      <c r="FZ72" s="263"/>
      <c r="GA72" s="263"/>
      <c r="GB72" s="263"/>
      <c r="GC72" s="263"/>
      <c r="GD72" s="263"/>
      <c r="GE72" s="263"/>
      <c r="GF72" s="263"/>
      <c r="GG72" s="263"/>
      <c r="GH72" s="263"/>
      <c r="GI72" s="263"/>
      <c r="GJ72" s="263"/>
      <c r="GK72" s="263"/>
      <c r="GL72" s="263"/>
      <c r="GM72" s="263"/>
      <c r="GN72" s="263"/>
      <c r="GO72" s="263"/>
      <c r="GP72" s="263"/>
      <c r="GQ72" s="263"/>
      <c r="GR72" s="263"/>
    </row>
    <row r="73" spans="1:200" x14ac:dyDescent="0.25">
      <c r="A73" s="263"/>
      <c r="B73" s="263"/>
      <c r="C73" s="263"/>
      <c r="D73" s="263"/>
      <c r="E73" s="263"/>
      <c r="F73" s="263"/>
      <c r="G73" s="263"/>
      <c r="H73" s="263"/>
      <c r="I73" s="263"/>
      <c r="J73" s="263"/>
      <c r="K73" s="263"/>
      <c r="L73" s="263"/>
      <c r="M73" s="263"/>
      <c r="N73" s="263"/>
      <c r="O73" s="263"/>
      <c r="P73" s="263"/>
      <c r="Q73" s="263"/>
      <c r="R73" s="263"/>
      <c r="S73" s="263"/>
      <c r="T73" s="263"/>
      <c r="U73" s="263"/>
      <c r="V73" s="263"/>
      <c r="W73" s="263"/>
      <c r="X73" s="263"/>
      <c r="Y73" s="263"/>
      <c r="Z73" s="263"/>
      <c r="AA73" s="263"/>
      <c r="AB73" s="263"/>
      <c r="AC73" s="263"/>
      <c r="AD73" s="263"/>
      <c r="AE73" s="263"/>
      <c r="AF73" s="263"/>
      <c r="AG73" s="263"/>
      <c r="AH73" s="263"/>
      <c r="AI73" s="263"/>
      <c r="AJ73" s="263"/>
      <c r="AK73" s="263"/>
      <c r="AL73" s="263"/>
      <c r="AM73" s="263"/>
      <c r="AN73" s="263"/>
      <c r="AO73" s="263"/>
      <c r="AP73" s="263"/>
      <c r="AQ73" s="263"/>
      <c r="AR73" s="263"/>
      <c r="AS73" s="263"/>
      <c r="AT73" s="263"/>
      <c r="AU73" s="263"/>
      <c r="AV73" s="263"/>
      <c r="AW73" s="263"/>
      <c r="AX73" s="263"/>
      <c r="AY73" s="263"/>
      <c r="AZ73" s="263"/>
      <c r="BA73" s="263"/>
      <c r="BB73" s="263"/>
      <c r="BC73" s="263"/>
      <c r="BD73" s="263"/>
      <c r="BE73" s="263"/>
      <c r="BF73" s="263"/>
      <c r="BG73" s="263"/>
      <c r="BH73" s="263"/>
      <c r="BI73" s="263"/>
      <c r="BJ73" s="263"/>
      <c r="BK73" s="263"/>
      <c r="BL73" s="263"/>
      <c r="BM73" s="263"/>
      <c r="BN73" s="263"/>
      <c r="BO73" s="263"/>
      <c r="BP73" s="263"/>
      <c r="BQ73" s="263"/>
      <c r="BR73" s="263"/>
      <c r="BS73" s="263"/>
      <c r="BT73" s="263"/>
      <c r="BU73" s="263"/>
      <c r="BV73" s="263"/>
      <c r="BW73" s="263"/>
      <c r="BX73" s="263"/>
      <c r="BY73" s="263"/>
      <c r="BZ73" s="263"/>
      <c r="CA73" s="263"/>
      <c r="CB73" s="263"/>
      <c r="CC73" s="263"/>
      <c r="CD73" s="263"/>
      <c r="CE73" s="263"/>
      <c r="CF73" s="263"/>
      <c r="CG73" s="263"/>
      <c r="CH73" s="263"/>
      <c r="CI73" s="263"/>
      <c r="CJ73" s="263"/>
      <c r="CK73" s="263"/>
      <c r="CL73" s="263"/>
      <c r="CM73" s="263"/>
      <c r="CN73" s="263"/>
      <c r="CO73" s="263"/>
      <c r="CP73" s="263"/>
      <c r="CQ73" s="263"/>
      <c r="CR73" s="263"/>
      <c r="CS73" s="263"/>
      <c r="CT73" s="263"/>
      <c r="CU73" s="263"/>
      <c r="CV73" s="263"/>
      <c r="CW73" s="263"/>
      <c r="CX73" s="263"/>
      <c r="CY73" s="263"/>
      <c r="CZ73" s="263"/>
      <c r="DA73" s="263"/>
      <c r="DB73" s="263"/>
      <c r="DC73" s="263"/>
      <c r="DD73" s="263"/>
      <c r="DE73" s="263"/>
      <c r="DF73" s="263"/>
      <c r="DG73" s="263"/>
      <c r="DH73" s="263"/>
      <c r="DI73" s="263"/>
      <c r="DJ73" s="263"/>
      <c r="DK73" s="263"/>
      <c r="DL73" s="263"/>
      <c r="DM73" s="263"/>
      <c r="DN73" s="263"/>
      <c r="DO73" s="263"/>
      <c r="DP73" s="263"/>
      <c r="DQ73" s="263"/>
      <c r="DR73" s="263"/>
      <c r="DS73" s="263"/>
      <c r="DT73" s="263"/>
      <c r="DU73" s="263"/>
      <c r="DV73" s="263"/>
      <c r="DW73" s="263"/>
      <c r="DX73" s="263"/>
      <c r="DY73" s="263"/>
      <c r="DZ73" s="263"/>
      <c r="EA73" s="263"/>
      <c r="EB73" s="263"/>
      <c r="EC73" s="263"/>
      <c r="ED73" s="263"/>
      <c r="EE73" s="263"/>
      <c r="EF73" s="263"/>
      <c r="EG73" s="263"/>
      <c r="EH73" s="263"/>
      <c r="EI73" s="263"/>
      <c r="EJ73" s="263"/>
      <c r="EK73" s="263"/>
      <c r="EL73" s="263"/>
      <c r="EM73" s="263"/>
      <c r="EN73" s="263"/>
      <c r="EO73" s="263"/>
      <c r="EP73" s="263"/>
      <c r="EQ73" s="263"/>
      <c r="ER73" s="263"/>
      <c r="ES73" s="263"/>
      <c r="ET73" s="263"/>
      <c r="EU73" s="263"/>
      <c r="EV73" s="263"/>
      <c r="EW73" s="263"/>
      <c r="EX73" s="263"/>
      <c r="EY73" s="263"/>
      <c r="EZ73" s="263"/>
      <c r="FA73" s="263"/>
      <c r="FB73" s="263"/>
      <c r="FC73" s="263"/>
      <c r="FD73" s="263"/>
      <c r="FE73" s="263"/>
      <c r="FF73" s="263"/>
      <c r="FG73" s="263"/>
      <c r="FH73" s="263"/>
      <c r="FI73" s="263"/>
      <c r="FJ73" s="263"/>
      <c r="FK73" s="263"/>
      <c r="FL73" s="263"/>
      <c r="FM73" s="263"/>
      <c r="FN73" s="263"/>
      <c r="FO73" s="263"/>
      <c r="FP73" s="263"/>
      <c r="FQ73" s="263"/>
      <c r="FR73" s="263"/>
      <c r="FS73" s="263"/>
      <c r="FT73" s="263"/>
      <c r="FU73" s="263"/>
      <c r="FV73" s="263"/>
      <c r="FW73" s="263"/>
      <c r="FX73" s="263"/>
      <c r="FY73" s="263"/>
      <c r="FZ73" s="263"/>
      <c r="GA73" s="263"/>
      <c r="GB73" s="263"/>
      <c r="GC73" s="263"/>
      <c r="GD73" s="263"/>
      <c r="GE73" s="263"/>
      <c r="GF73" s="263"/>
      <c r="GG73" s="263"/>
      <c r="GH73" s="263"/>
      <c r="GI73" s="263"/>
      <c r="GJ73" s="263"/>
      <c r="GK73" s="263"/>
      <c r="GL73" s="263"/>
      <c r="GM73" s="263"/>
      <c r="GN73" s="263"/>
      <c r="GO73" s="263"/>
      <c r="GP73" s="263"/>
      <c r="GQ73" s="263"/>
      <c r="GR73" s="263"/>
    </row>
    <row r="74" spans="1:200" x14ac:dyDescent="0.25">
      <c r="A74" s="263"/>
      <c r="B74" s="263"/>
      <c r="C74" s="263"/>
      <c r="D74" s="263"/>
      <c r="E74" s="263"/>
      <c r="F74" s="263"/>
      <c r="G74" s="263"/>
      <c r="H74" s="263"/>
      <c r="I74" s="263"/>
      <c r="J74" s="263"/>
      <c r="K74" s="263"/>
      <c r="L74" s="263"/>
      <c r="M74" s="263"/>
      <c r="N74" s="263"/>
      <c r="O74" s="263"/>
      <c r="P74" s="263"/>
      <c r="Q74" s="263"/>
      <c r="R74" s="263"/>
      <c r="S74" s="263"/>
      <c r="T74" s="263"/>
      <c r="U74" s="263"/>
      <c r="V74" s="263"/>
      <c r="W74" s="263"/>
      <c r="X74" s="263"/>
      <c r="Y74" s="263"/>
      <c r="Z74" s="263"/>
      <c r="AA74" s="263"/>
      <c r="AB74" s="263"/>
      <c r="AC74" s="263"/>
      <c r="AD74" s="263"/>
      <c r="AE74" s="263"/>
      <c r="AF74" s="263"/>
      <c r="AG74" s="263"/>
      <c r="AH74" s="263"/>
      <c r="AI74" s="263"/>
      <c r="AJ74" s="263"/>
      <c r="AK74" s="263"/>
      <c r="AL74" s="263"/>
      <c r="AM74" s="263"/>
      <c r="AN74" s="263"/>
      <c r="AO74" s="263"/>
      <c r="AP74" s="263"/>
      <c r="AQ74" s="263"/>
      <c r="AR74" s="263"/>
      <c r="AS74" s="263"/>
      <c r="AT74" s="263"/>
      <c r="AU74" s="263"/>
      <c r="AV74" s="263"/>
      <c r="AW74" s="263"/>
      <c r="AX74" s="263"/>
      <c r="AY74" s="263"/>
      <c r="AZ74" s="263"/>
      <c r="BA74" s="263"/>
      <c r="BB74" s="263"/>
      <c r="BC74" s="263"/>
      <c r="BD74" s="263"/>
      <c r="BE74" s="263"/>
      <c r="BF74" s="263"/>
      <c r="BG74" s="263"/>
      <c r="BH74" s="263"/>
      <c r="BI74" s="263"/>
      <c r="BJ74" s="263"/>
      <c r="BK74" s="263"/>
      <c r="BL74" s="263"/>
      <c r="BM74" s="263"/>
      <c r="BN74" s="263"/>
      <c r="BO74" s="263"/>
      <c r="BP74" s="263"/>
      <c r="BQ74" s="263"/>
      <c r="BR74" s="263"/>
      <c r="BS74" s="263"/>
      <c r="BT74" s="263"/>
      <c r="BU74" s="263"/>
      <c r="BV74" s="263"/>
      <c r="BW74" s="263"/>
      <c r="BX74" s="263"/>
      <c r="BY74" s="263"/>
      <c r="BZ74" s="263"/>
      <c r="CA74" s="263"/>
      <c r="CB74" s="263"/>
      <c r="CC74" s="263"/>
      <c r="CD74" s="263"/>
      <c r="CE74" s="263"/>
      <c r="CF74" s="263"/>
      <c r="CG74" s="263"/>
      <c r="CH74" s="263"/>
      <c r="CI74" s="263"/>
      <c r="CJ74" s="263"/>
      <c r="CK74" s="263"/>
      <c r="CL74" s="263"/>
      <c r="CM74" s="263"/>
      <c r="CN74" s="263"/>
      <c r="CO74" s="263"/>
      <c r="CP74" s="263"/>
      <c r="CQ74" s="263"/>
      <c r="CR74" s="263"/>
      <c r="CS74" s="263"/>
      <c r="CT74" s="263"/>
      <c r="CU74" s="263"/>
      <c r="CV74" s="263"/>
      <c r="CW74" s="263"/>
      <c r="CX74" s="263"/>
      <c r="CY74" s="263"/>
      <c r="CZ74" s="263"/>
      <c r="DA74" s="263"/>
      <c r="DB74" s="263"/>
      <c r="DC74" s="263"/>
      <c r="DD74" s="263"/>
      <c r="DE74" s="263"/>
      <c r="DF74" s="263"/>
      <c r="DG74" s="263"/>
      <c r="DH74" s="263"/>
      <c r="DI74" s="263"/>
      <c r="DJ74" s="263"/>
      <c r="DK74" s="263"/>
      <c r="DL74" s="263"/>
      <c r="DM74" s="263"/>
      <c r="DN74" s="263"/>
      <c r="DO74" s="263"/>
      <c r="DP74" s="263"/>
      <c r="DQ74" s="263"/>
      <c r="DR74" s="263"/>
      <c r="DS74" s="263"/>
      <c r="DT74" s="263"/>
      <c r="DU74" s="263"/>
      <c r="DV74" s="263"/>
      <c r="DW74" s="263"/>
      <c r="DX74" s="263"/>
      <c r="DY74" s="263"/>
      <c r="DZ74" s="263"/>
      <c r="EA74" s="263"/>
      <c r="EB74" s="263"/>
      <c r="EC74" s="263"/>
      <c r="ED74" s="263"/>
      <c r="EE74" s="263"/>
      <c r="EF74" s="263"/>
      <c r="EG74" s="263"/>
      <c r="EH74" s="263"/>
      <c r="EI74" s="263"/>
      <c r="EJ74" s="263"/>
      <c r="EK74" s="263"/>
      <c r="EL74" s="263"/>
      <c r="EM74" s="263"/>
      <c r="EN74" s="263"/>
      <c r="EO74" s="263"/>
      <c r="EP74" s="263"/>
      <c r="EQ74" s="263"/>
      <c r="ER74" s="263"/>
      <c r="ES74" s="263"/>
      <c r="ET74" s="263"/>
      <c r="EU74" s="263"/>
      <c r="EV74" s="263"/>
      <c r="EW74" s="263"/>
      <c r="EX74" s="263"/>
      <c r="EY74" s="263"/>
      <c r="EZ74" s="263"/>
      <c r="FA74" s="263"/>
      <c r="FB74" s="263"/>
      <c r="FC74" s="263"/>
      <c r="FD74" s="263"/>
      <c r="FE74" s="263"/>
      <c r="FF74" s="263"/>
      <c r="FG74" s="263"/>
      <c r="FH74" s="263"/>
      <c r="FI74" s="263"/>
      <c r="FJ74" s="263"/>
      <c r="FK74" s="263"/>
      <c r="FL74" s="263"/>
      <c r="FM74" s="263"/>
      <c r="FN74" s="263"/>
      <c r="FO74" s="263"/>
      <c r="FP74" s="263"/>
      <c r="FQ74" s="263"/>
      <c r="FR74" s="263"/>
      <c r="FS74" s="263"/>
      <c r="FT74" s="263"/>
      <c r="FU74" s="263"/>
      <c r="FV74" s="263"/>
      <c r="FW74" s="263"/>
      <c r="FX74" s="263"/>
      <c r="FY74" s="263"/>
      <c r="FZ74" s="263"/>
      <c r="GA74" s="263"/>
      <c r="GB74" s="263"/>
      <c r="GC74" s="263"/>
      <c r="GD74" s="263"/>
      <c r="GE74" s="263"/>
      <c r="GF74" s="263"/>
      <c r="GG74" s="263"/>
      <c r="GH74" s="263"/>
      <c r="GI74" s="263"/>
      <c r="GJ74" s="263"/>
      <c r="GK74" s="263"/>
      <c r="GL74" s="263"/>
      <c r="GM74" s="263"/>
      <c r="GN74" s="263"/>
      <c r="GO74" s="263"/>
      <c r="GP74" s="263"/>
      <c r="GQ74" s="263"/>
      <c r="GR74" s="263"/>
    </row>
    <row r="75" spans="1:200" x14ac:dyDescent="0.25">
      <c r="A75" s="263"/>
      <c r="B75" s="263"/>
      <c r="C75" s="263"/>
      <c r="D75" s="263"/>
      <c r="E75" s="263"/>
      <c r="F75" s="263"/>
      <c r="G75" s="263"/>
      <c r="H75" s="263"/>
      <c r="I75" s="263"/>
      <c r="J75" s="263"/>
      <c r="K75" s="263"/>
      <c r="L75" s="263"/>
      <c r="M75" s="263"/>
      <c r="N75" s="263"/>
      <c r="O75" s="263"/>
      <c r="P75" s="263"/>
      <c r="Q75" s="263"/>
      <c r="R75" s="263"/>
      <c r="S75" s="263"/>
      <c r="T75" s="263"/>
      <c r="U75" s="263"/>
      <c r="V75" s="263"/>
      <c r="W75" s="263"/>
      <c r="X75" s="263"/>
      <c r="Y75" s="263"/>
      <c r="Z75" s="263"/>
      <c r="AA75" s="263"/>
      <c r="AB75" s="263"/>
      <c r="AC75" s="263"/>
      <c r="AD75" s="263"/>
      <c r="AE75" s="263"/>
      <c r="AF75" s="263"/>
      <c r="AG75" s="263"/>
      <c r="AH75" s="263"/>
      <c r="AI75" s="263"/>
      <c r="AJ75" s="263"/>
      <c r="AK75" s="263"/>
      <c r="AL75" s="263"/>
      <c r="AM75" s="263"/>
      <c r="AN75" s="263"/>
      <c r="AO75" s="263"/>
      <c r="AP75" s="263"/>
      <c r="AQ75" s="263"/>
      <c r="AR75" s="263"/>
      <c r="AS75" s="263"/>
      <c r="AT75" s="263"/>
      <c r="AU75" s="263"/>
      <c r="AV75" s="263"/>
      <c r="AW75" s="263"/>
      <c r="AX75" s="263"/>
      <c r="AY75" s="263"/>
      <c r="AZ75" s="263"/>
      <c r="BA75" s="263"/>
      <c r="BB75" s="263"/>
      <c r="BC75" s="263"/>
      <c r="BD75" s="263"/>
      <c r="BE75" s="263"/>
      <c r="BF75" s="263"/>
      <c r="BG75" s="263"/>
      <c r="BH75" s="263"/>
      <c r="BI75" s="263"/>
      <c r="BJ75" s="263"/>
      <c r="BK75" s="263"/>
      <c r="BL75" s="263"/>
      <c r="BM75" s="263"/>
      <c r="BN75" s="263"/>
      <c r="BO75" s="263"/>
      <c r="BP75" s="263"/>
      <c r="BQ75" s="263"/>
      <c r="BR75" s="263"/>
      <c r="BS75" s="263"/>
      <c r="BT75" s="263"/>
      <c r="BU75" s="263"/>
      <c r="BV75" s="263"/>
      <c r="BW75" s="263"/>
      <c r="BX75" s="263"/>
      <c r="BY75" s="263"/>
      <c r="BZ75" s="263"/>
      <c r="CA75" s="263"/>
      <c r="CB75" s="263"/>
      <c r="CC75" s="263"/>
      <c r="CD75" s="263"/>
      <c r="CE75" s="263"/>
      <c r="CF75" s="263"/>
      <c r="CG75" s="263"/>
      <c r="CH75" s="263"/>
      <c r="CI75" s="263"/>
      <c r="CJ75" s="263"/>
      <c r="CK75" s="263"/>
      <c r="CL75" s="263"/>
      <c r="CM75" s="263"/>
      <c r="CN75" s="263"/>
      <c r="CO75" s="263"/>
      <c r="CP75" s="263"/>
      <c r="CQ75" s="263"/>
      <c r="CR75" s="263"/>
      <c r="CS75" s="263"/>
      <c r="CT75" s="263"/>
      <c r="CU75" s="263"/>
      <c r="CV75" s="263"/>
      <c r="CW75" s="263"/>
      <c r="CX75" s="263"/>
      <c r="CY75" s="263"/>
      <c r="CZ75" s="263"/>
      <c r="DA75" s="263"/>
      <c r="DB75" s="263"/>
      <c r="DC75" s="263"/>
      <c r="DD75" s="263"/>
      <c r="DE75" s="263"/>
      <c r="DF75" s="263"/>
      <c r="DG75" s="263"/>
      <c r="DH75" s="263"/>
      <c r="DI75" s="263"/>
      <c r="DJ75" s="263"/>
      <c r="DK75" s="263"/>
      <c r="DL75" s="263"/>
      <c r="DM75" s="263"/>
      <c r="DN75" s="263"/>
      <c r="DO75" s="263"/>
      <c r="DP75" s="263"/>
      <c r="DQ75" s="263"/>
      <c r="DR75" s="263"/>
      <c r="DS75" s="263"/>
      <c r="DT75" s="263"/>
      <c r="DU75" s="263"/>
      <c r="DV75" s="263"/>
      <c r="DW75" s="263"/>
      <c r="DX75" s="263"/>
      <c r="DY75" s="263"/>
      <c r="DZ75" s="263"/>
      <c r="EA75" s="263"/>
      <c r="EB75" s="263"/>
      <c r="EC75" s="263"/>
      <c r="ED75" s="263"/>
      <c r="EE75" s="263"/>
      <c r="EF75" s="263"/>
      <c r="EG75" s="263"/>
      <c r="EH75" s="263"/>
      <c r="EI75" s="263"/>
      <c r="EJ75" s="263"/>
      <c r="EK75" s="263"/>
      <c r="EL75" s="263"/>
      <c r="EM75" s="263"/>
      <c r="EN75" s="263"/>
      <c r="EO75" s="263"/>
      <c r="EP75" s="263"/>
      <c r="EQ75" s="263"/>
      <c r="ER75" s="263"/>
      <c r="ES75" s="263"/>
      <c r="ET75" s="263"/>
      <c r="EU75" s="263"/>
      <c r="EV75" s="263"/>
      <c r="EW75" s="263"/>
      <c r="EX75" s="263"/>
      <c r="EY75" s="263"/>
      <c r="EZ75" s="263"/>
      <c r="FA75" s="263"/>
      <c r="FB75" s="263"/>
      <c r="FC75" s="263"/>
      <c r="FD75" s="263"/>
      <c r="FE75" s="263"/>
      <c r="FF75" s="263"/>
      <c r="FG75" s="263"/>
      <c r="FH75" s="263"/>
      <c r="FI75" s="263"/>
      <c r="FJ75" s="263"/>
      <c r="FK75" s="263"/>
      <c r="FL75" s="263"/>
      <c r="FM75" s="263"/>
      <c r="FN75" s="263"/>
      <c r="FO75" s="263"/>
      <c r="FP75" s="263"/>
      <c r="FQ75" s="263"/>
      <c r="FR75" s="263"/>
      <c r="FS75" s="263"/>
      <c r="FT75" s="263"/>
      <c r="FU75" s="263"/>
      <c r="FV75" s="263"/>
      <c r="FW75" s="263"/>
      <c r="FX75" s="263"/>
      <c r="FY75" s="263"/>
      <c r="FZ75" s="263"/>
      <c r="GA75" s="263"/>
      <c r="GB75" s="263"/>
      <c r="GC75" s="263"/>
      <c r="GD75" s="263"/>
      <c r="GE75" s="263"/>
      <c r="GF75" s="263"/>
      <c r="GG75" s="263"/>
      <c r="GH75" s="263"/>
      <c r="GI75" s="263"/>
      <c r="GJ75" s="263"/>
      <c r="GK75" s="263"/>
      <c r="GL75" s="263"/>
      <c r="GM75" s="263"/>
      <c r="GN75" s="263"/>
      <c r="GO75" s="263"/>
      <c r="GP75" s="263"/>
      <c r="GQ75" s="263"/>
      <c r="GR75" s="263"/>
    </row>
    <row r="76" spans="1:200" x14ac:dyDescent="0.25">
      <c r="A76" s="263"/>
      <c r="B76" s="263"/>
      <c r="C76" s="263"/>
      <c r="D76" s="263"/>
      <c r="E76" s="263"/>
      <c r="F76" s="263"/>
      <c r="G76" s="263"/>
      <c r="H76" s="263"/>
      <c r="I76" s="263"/>
      <c r="J76" s="263"/>
      <c r="K76" s="263"/>
      <c r="L76" s="263"/>
      <c r="M76" s="263"/>
      <c r="N76" s="263"/>
      <c r="O76" s="263"/>
      <c r="P76" s="263"/>
      <c r="Q76" s="263"/>
      <c r="R76" s="263"/>
      <c r="S76" s="263"/>
      <c r="T76" s="263"/>
      <c r="U76" s="263"/>
      <c r="V76" s="263"/>
      <c r="W76" s="263"/>
      <c r="X76" s="263"/>
      <c r="Y76" s="263"/>
      <c r="Z76" s="263"/>
      <c r="AA76" s="263"/>
      <c r="AB76" s="263"/>
      <c r="AC76" s="263"/>
      <c r="AD76" s="263"/>
      <c r="AE76" s="263"/>
      <c r="AF76" s="263"/>
      <c r="AG76" s="263"/>
      <c r="AH76" s="263"/>
      <c r="AI76" s="263"/>
      <c r="AJ76" s="263"/>
      <c r="AK76" s="263"/>
      <c r="AL76" s="263"/>
      <c r="AM76" s="263"/>
      <c r="AN76" s="263"/>
      <c r="AO76" s="263"/>
      <c r="AP76" s="263"/>
      <c r="AQ76" s="263"/>
      <c r="AR76" s="263"/>
      <c r="AS76" s="263"/>
      <c r="AT76" s="263"/>
      <c r="AU76" s="263"/>
      <c r="AV76" s="263"/>
      <c r="AW76" s="263"/>
      <c r="AX76" s="263"/>
      <c r="AY76" s="263"/>
      <c r="AZ76" s="263"/>
      <c r="BA76" s="263"/>
      <c r="BB76" s="263"/>
      <c r="BC76" s="263"/>
      <c r="BD76" s="263"/>
      <c r="BE76" s="263"/>
      <c r="BF76" s="263"/>
      <c r="BG76" s="263"/>
      <c r="BH76" s="263"/>
      <c r="BI76" s="263"/>
      <c r="BJ76" s="263"/>
      <c r="BK76" s="263"/>
      <c r="BL76" s="263"/>
      <c r="BM76" s="263"/>
      <c r="BN76" s="263"/>
      <c r="BO76" s="263"/>
      <c r="BP76" s="263"/>
      <c r="BQ76" s="263"/>
      <c r="BR76" s="263"/>
      <c r="BS76" s="263"/>
      <c r="BT76" s="263"/>
      <c r="BU76" s="263"/>
      <c r="BV76" s="263"/>
      <c r="BW76" s="263"/>
      <c r="BX76" s="263"/>
      <c r="BY76" s="263"/>
      <c r="BZ76" s="263"/>
      <c r="CA76" s="263"/>
      <c r="CB76" s="263"/>
      <c r="CC76" s="263"/>
      <c r="CD76" s="263"/>
      <c r="CE76" s="263"/>
      <c r="CF76" s="263"/>
      <c r="CG76" s="263"/>
      <c r="CH76" s="263"/>
      <c r="CI76" s="263"/>
      <c r="CJ76" s="263"/>
      <c r="CK76" s="263"/>
      <c r="CL76" s="263"/>
      <c r="CM76" s="263"/>
      <c r="CN76" s="263"/>
      <c r="CO76" s="263"/>
      <c r="CP76" s="263"/>
      <c r="CQ76" s="263"/>
      <c r="CR76" s="263"/>
      <c r="CS76" s="263"/>
      <c r="CT76" s="263"/>
      <c r="CU76" s="263"/>
      <c r="CV76" s="263"/>
      <c r="CW76" s="263"/>
      <c r="CX76" s="263"/>
      <c r="CY76" s="263"/>
      <c r="CZ76" s="263"/>
      <c r="DA76" s="263"/>
      <c r="DB76" s="263"/>
      <c r="DC76" s="263"/>
      <c r="DD76" s="263"/>
      <c r="DE76" s="263"/>
      <c r="DF76" s="263"/>
      <c r="DG76" s="263"/>
      <c r="DH76" s="263"/>
      <c r="DI76" s="263"/>
      <c r="DJ76" s="263"/>
      <c r="DK76" s="263"/>
      <c r="DL76" s="263"/>
      <c r="DM76" s="263"/>
      <c r="DN76" s="263"/>
      <c r="DO76" s="263"/>
      <c r="DP76" s="263"/>
      <c r="DQ76" s="263"/>
      <c r="DR76" s="263"/>
      <c r="DS76" s="263"/>
      <c r="DT76" s="263"/>
      <c r="DU76" s="263"/>
      <c r="DV76" s="263"/>
      <c r="DW76" s="263"/>
      <c r="DX76" s="263"/>
      <c r="DY76" s="263"/>
      <c r="DZ76" s="263"/>
      <c r="EA76" s="263"/>
      <c r="EB76" s="263"/>
      <c r="EC76" s="263"/>
      <c r="ED76" s="263"/>
      <c r="EE76" s="263"/>
      <c r="EF76" s="263"/>
      <c r="EG76" s="263"/>
      <c r="EH76" s="263"/>
      <c r="EI76" s="263"/>
      <c r="EJ76" s="263"/>
      <c r="EK76" s="263"/>
      <c r="EL76" s="263"/>
      <c r="EM76" s="263"/>
      <c r="EN76" s="263"/>
      <c r="EO76" s="263"/>
      <c r="EP76" s="263"/>
      <c r="EQ76" s="263"/>
      <c r="ER76" s="263"/>
      <c r="ES76" s="263"/>
      <c r="ET76" s="263"/>
      <c r="EU76" s="263"/>
      <c r="EV76" s="263"/>
      <c r="EW76" s="263"/>
      <c r="EX76" s="263"/>
      <c r="EY76" s="263"/>
      <c r="EZ76" s="263"/>
      <c r="FA76" s="263"/>
      <c r="FB76" s="263"/>
      <c r="FC76" s="263"/>
      <c r="FD76" s="263"/>
      <c r="FE76" s="263"/>
      <c r="FF76" s="263"/>
      <c r="FG76" s="263"/>
      <c r="FH76" s="263"/>
      <c r="FI76" s="263"/>
      <c r="FJ76" s="263"/>
      <c r="FK76" s="263"/>
      <c r="FL76" s="263"/>
      <c r="FM76" s="263"/>
      <c r="FN76" s="263"/>
      <c r="FO76" s="263"/>
      <c r="FP76" s="263"/>
      <c r="FQ76" s="263"/>
      <c r="FR76" s="263"/>
      <c r="FS76" s="263"/>
      <c r="FT76" s="263"/>
      <c r="FU76" s="263"/>
      <c r="FV76" s="263"/>
      <c r="FW76" s="263"/>
      <c r="FX76" s="263"/>
      <c r="FY76" s="263"/>
      <c r="FZ76" s="263"/>
      <c r="GA76" s="263"/>
      <c r="GB76" s="263"/>
      <c r="GC76" s="263"/>
      <c r="GD76" s="263"/>
      <c r="GE76" s="263"/>
      <c r="GF76" s="263"/>
      <c r="GG76" s="263"/>
      <c r="GH76" s="263"/>
      <c r="GI76" s="263"/>
      <c r="GJ76" s="263"/>
      <c r="GK76" s="263"/>
      <c r="GL76" s="263"/>
      <c r="GM76" s="263"/>
      <c r="GN76" s="263"/>
      <c r="GO76" s="263"/>
      <c r="GP76" s="263"/>
      <c r="GQ76" s="263"/>
      <c r="GR76" s="263"/>
    </row>
    <row r="77" spans="1:200" x14ac:dyDescent="0.25">
      <c r="A77" s="263"/>
      <c r="B77" s="263"/>
      <c r="C77" s="263"/>
      <c r="D77" s="263"/>
      <c r="E77" s="263"/>
      <c r="F77" s="263"/>
      <c r="G77" s="263"/>
      <c r="H77" s="263"/>
      <c r="I77" s="263"/>
      <c r="J77" s="263"/>
      <c r="K77" s="263"/>
      <c r="L77" s="263"/>
      <c r="M77" s="263"/>
      <c r="N77" s="263"/>
      <c r="O77" s="263"/>
      <c r="P77" s="263"/>
      <c r="Q77" s="263"/>
      <c r="R77" s="263"/>
      <c r="S77" s="263"/>
      <c r="T77" s="263"/>
      <c r="U77" s="263"/>
      <c r="V77" s="263"/>
      <c r="W77" s="263"/>
      <c r="X77" s="263"/>
      <c r="Y77" s="263"/>
      <c r="Z77" s="263"/>
      <c r="AA77" s="263"/>
      <c r="AB77" s="263"/>
      <c r="AC77" s="263"/>
      <c r="AD77" s="263"/>
      <c r="AE77" s="263"/>
      <c r="AF77" s="263"/>
      <c r="AG77" s="263"/>
      <c r="AH77" s="263"/>
      <c r="AI77" s="263"/>
      <c r="AJ77" s="263"/>
      <c r="AK77" s="263"/>
      <c r="AL77" s="263"/>
      <c r="AM77" s="263"/>
      <c r="AN77" s="263"/>
      <c r="AO77" s="263"/>
      <c r="AP77" s="263"/>
      <c r="AQ77" s="263"/>
      <c r="AR77" s="263"/>
      <c r="AS77" s="263"/>
      <c r="AT77" s="263"/>
      <c r="AU77" s="263"/>
      <c r="AV77" s="263"/>
      <c r="AW77" s="263"/>
      <c r="AX77" s="263"/>
      <c r="AY77" s="263"/>
      <c r="AZ77" s="263"/>
      <c r="BA77" s="263"/>
      <c r="BB77" s="263"/>
      <c r="BC77" s="263"/>
      <c r="BD77" s="263"/>
      <c r="BE77" s="263"/>
      <c r="BF77" s="263"/>
      <c r="BG77" s="263"/>
      <c r="BH77" s="263"/>
      <c r="BI77" s="263"/>
      <c r="BJ77" s="263"/>
      <c r="BK77" s="263"/>
      <c r="BL77" s="263"/>
      <c r="BM77" s="263"/>
      <c r="BN77" s="263"/>
      <c r="BO77" s="263"/>
      <c r="BP77" s="263"/>
      <c r="BQ77" s="263"/>
      <c r="BR77" s="263"/>
      <c r="BS77" s="263"/>
      <c r="BT77" s="263"/>
      <c r="BU77" s="263"/>
      <c r="BV77" s="263"/>
      <c r="BW77" s="263"/>
      <c r="BX77" s="263"/>
      <c r="BY77" s="263"/>
      <c r="BZ77" s="263"/>
      <c r="CA77" s="263"/>
      <c r="CB77" s="263"/>
      <c r="CC77" s="263"/>
      <c r="CD77" s="263"/>
      <c r="CE77" s="263"/>
      <c r="CF77" s="263"/>
      <c r="CG77" s="263"/>
      <c r="CH77" s="263"/>
      <c r="CI77" s="263"/>
      <c r="CJ77" s="263"/>
      <c r="CK77" s="263"/>
      <c r="CL77" s="263"/>
      <c r="CM77" s="263"/>
      <c r="CN77" s="263"/>
      <c r="CO77" s="263"/>
      <c r="CP77" s="263"/>
      <c r="CQ77" s="263"/>
      <c r="CR77" s="263"/>
      <c r="CS77" s="263"/>
      <c r="CT77" s="263"/>
      <c r="CU77" s="263"/>
      <c r="CV77" s="263"/>
      <c r="CW77" s="263"/>
      <c r="CX77" s="263"/>
      <c r="CY77" s="263"/>
      <c r="CZ77" s="263"/>
      <c r="DA77" s="263"/>
      <c r="DB77" s="263"/>
      <c r="DC77" s="263"/>
      <c r="DD77" s="263"/>
      <c r="DE77" s="263"/>
      <c r="DF77" s="263"/>
      <c r="DG77" s="263"/>
      <c r="DH77" s="263"/>
      <c r="DI77" s="263"/>
      <c r="DJ77" s="263"/>
      <c r="DK77" s="263"/>
      <c r="DL77" s="263"/>
      <c r="DM77" s="263"/>
      <c r="DN77" s="263"/>
      <c r="DO77" s="263"/>
      <c r="DP77" s="263"/>
      <c r="DQ77" s="263"/>
      <c r="DR77" s="263"/>
      <c r="DS77" s="263"/>
      <c r="DT77" s="263"/>
      <c r="DU77" s="263"/>
      <c r="DV77" s="263"/>
      <c r="DW77" s="263"/>
      <c r="DX77" s="263"/>
      <c r="DY77" s="263"/>
      <c r="DZ77" s="263"/>
      <c r="EA77" s="263"/>
      <c r="EB77" s="263"/>
      <c r="EC77" s="263"/>
      <c r="ED77" s="263"/>
      <c r="EE77" s="263"/>
      <c r="EF77" s="263"/>
      <c r="EG77" s="263"/>
      <c r="EH77" s="263"/>
      <c r="EI77" s="263"/>
      <c r="EJ77" s="263"/>
      <c r="EK77" s="263"/>
      <c r="EL77" s="263"/>
      <c r="EM77" s="263"/>
      <c r="EN77" s="263"/>
      <c r="EO77" s="263"/>
      <c r="EP77" s="263"/>
      <c r="EQ77" s="263"/>
      <c r="ER77" s="263"/>
      <c r="ES77" s="263"/>
      <c r="ET77" s="263"/>
      <c r="EU77" s="263"/>
      <c r="EV77" s="263"/>
      <c r="EW77" s="263"/>
      <c r="EX77" s="263"/>
      <c r="EY77" s="263"/>
      <c r="EZ77" s="263"/>
      <c r="FA77" s="263"/>
      <c r="FB77" s="263"/>
      <c r="FC77" s="263"/>
      <c r="FD77" s="263"/>
      <c r="FE77" s="263"/>
      <c r="FF77" s="263"/>
      <c r="FG77" s="263"/>
      <c r="FH77" s="263"/>
      <c r="FI77" s="263"/>
      <c r="FJ77" s="263"/>
      <c r="FK77" s="263"/>
      <c r="FL77" s="263"/>
      <c r="FM77" s="263"/>
      <c r="FN77" s="263"/>
      <c r="FO77" s="263"/>
      <c r="FP77" s="263"/>
      <c r="FQ77" s="263"/>
      <c r="FR77" s="263"/>
      <c r="FS77" s="263"/>
      <c r="FT77" s="263"/>
      <c r="FU77" s="263"/>
      <c r="FV77" s="263"/>
      <c r="FW77" s="263"/>
      <c r="FX77" s="263"/>
      <c r="FY77" s="263"/>
      <c r="FZ77" s="263"/>
      <c r="GA77" s="263"/>
      <c r="GB77" s="263"/>
      <c r="GC77" s="263"/>
      <c r="GD77" s="263"/>
      <c r="GE77" s="263"/>
      <c r="GF77" s="263"/>
      <c r="GG77" s="263"/>
      <c r="GH77" s="263"/>
      <c r="GI77" s="263"/>
      <c r="GJ77" s="263"/>
      <c r="GK77" s="263"/>
      <c r="GL77" s="263"/>
      <c r="GM77" s="263"/>
      <c r="GN77" s="263"/>
      <c r="GO77" s="263"/>
      <c r="GP77" s="263"/>
      <c r="GQ77" s="263"/>
      <c r="GR77" s="263"/>
    </row>
    <row r="78" spans="1:200" x14ac:dyDescent="0.25">
      <c r="A78" s="263"/>
      <c r="B78" s="263"/>
      <c r="C78" s="263"/>
      <c r="D78" s="263"/>
      <c r="E78" s="263"/>
      <c r="F78" s="263"/>
      <c r="G78" s="263"/>
      <c r="H78" s="263"/>
      <c r="I78" s="263"/>
      <c r="J78" s="263"/>
      <c r="K78" s="263"/>
      <c r="L78" s="263"/>
      <c r="M78" s="263"/>
      <c r="N78" s="263"/>
      <c r="O78" s="263"/>
      <c r="P78" s="263"/>
      <c r="Q78" s="263"/>
      <c r="R78" s="263"/>
      <c r="S78" s="263"/>
      <c r="T78" s="263"/>
      <c r="U78" s="263"/>
      <c r="V78" s="263"/>
      <c r="W78" s="263"/>
      <c r="X78" s="263"/>
      <c r="Y78" s="263"/>
      <c r="Z78" s="263"/>
      <c r="AA78" s="263"/>
      <c r="AB78" s="263"/>
      <c r="AC78" s="263"/>
      <c r="AD78" s="263"/>
      <c r="AE78" s="263"/>
      <c r="AF78" s="263"/>
      <c r="AG78" s="263"/>
      <c r="AH78" s="263"/>
      <c r="AI78" s="263"/>
      <c r="AJ78" s="263"/>
      <c r="AK78" s="263"/>
      <c r="AL78" s="263"/>
      <c r="AM78" s="263"/>
      <c r="AN78" s="263"/>
      <c r="AO78" s="263"/>
      <c r="AP78" s="263"/>
      <c r="AQ78" s="263"/>
      <c r="AR78" s="263"/>
      <c r="AS78" s="263"/>
      <c r="AT78" s="263"/>
      <c r="AU78" s="263"/>
      <c r="AV78" s="263"/>
      <c r="AW78" s="263"/>
      <c r="AX78" s="263"/>
      <c r="AY78" s="263"/>
      <c r="AZ78" s="263"/>
      <c r="BA78" s="263"/>
      <c r="BB78" s="263"/>
      <c r="BC78" s="263"/>
      <c r="BD78" s="263"/>
      <c r="BE78" s="263"/>
      <c r="BF78" s="263"/>
      <c r="BG78" s="263"/>
      <c r="BH78" s="263"/>
      <c r="BI78" s="263"/>
      <c r="BJ78" s="263"/>
      <c r="BK78" s="263"/>
      <c r="BL78" s="263"/>
      <c r="BM78" s="263"/>
      <c r="BN78" s="263"/>
      <c r="BO78" s="263"/>
      <c r="BP78" s="263"/>
      <c r="BQ78" s="263"/>
      <c r="BR78" s="263"/>
      <c r="BS78" s="263"/>
      <c r="BT78" s="263"/>
      <c r="BU78" s="263"/>
      <c r="BV78" s="263"/>
      <c r="BW78" s="263"/>
      <c r="BX78" s="263"/>
      <c r="BY78" s="263"/>
      <c r="BZ78" s="263"/>
      <c r="CA78" s="263"/>
      <c r="CB78" s="263"/>
      <c r="CC78" s="263"/>
      <c r="CD78" s="263"/>
      <c r="CE78" s="263"/>
      <c r="CF78" s="263"/>
      <c r="CG78" s="263"/>
      <c r="CH78" s="263"/>
      <c r="CI78" s="263"/>
      <c r="CJ78" s="263"/>
      <c r="CK78" s="263"/>
      <c r="CL78" s="263"/>
      <c r="CM78" s="263"/>
      <c r="CN78" s="263"/>
      <c r="CO78" s="263"/>
      <c r="CP78" s="263"/>
      <c r="CQ78" s="263"/>
      <c r="CR78" s="263"/>
      <c r="CS78" s="263"/>
      <c r="CT78" s="263"/>
      <c r="CU78" s="263"/>
      <c r="CV78" s="263"/>
      <c r="CW78" s="263"/>
      <c r="CX78" s="263"/>
      <c r="CY78" s="263"/>
      <c r="CZ78" s="263"/>
      <c r="DA78" s="263"/>
      <c r="DB78" s="263"/>
      <c r="DC78" s="263"/>
      <c r="DD78" s="263"/>
      <c r="DE78" s="263"/>
      <c r="DF78" s="263"/>
      <c r="DG78" s="263"/>
      <c r="DH78" s="263"/>
      <c r="DI78" s="263"/>
      <c r="DJ78" s="263"/>
      <c r="DK78" s="263"/>
      <c r="DL78" s="263"/>
      <c r="DM78" s="263"/>
      <c r="DN78" s="263"/>
      <c r="DO78" s="263"/>
      <c r="DP78" s="263"/>
      <c r="DQ78" s="263"/>
      <c r="DR78" s="263"/>
      <c r="DS78" s="263"/>
      <c r="DT78" s="263"/>
      <c r="DU78" s="263"/>
      <c r="DV78" s="263"/>
      <c r="DW78" s="263"/>
      <c r="DX78" s="263"/>
      <c r="DY78" s="263"/>
      <c r="DZ78" s="263"/>
      <c r="EA78" s="263"/>
      <c r="EB78" s="263"/>
      <c r="EC78" s="263"/>
      <c r="ED78" s="263"/>
      <c r="EE78" s="263"/>
      <c r="EF78" s="263"/>
      <c r="EG78" s="263"/>
      <c r="EH78" s="263"/>
      <c r="EI78" s="263"/>
      <c r="EJ78" s="263"/>
      <c r="EK78" s="263"/>
      <c r="EL78" s="263"/>
      <c r="EM78" s="263"/>
      <c r="EN78" s="263"/>
      <c r="EO78" s="263"/>
      <c r="EP78" s="263"/>
      <c r="EQ78" s="263"/>
      <c r="ER78" s="263"/>
      <c r="ES78" s="263"/>
      <c r="ET78" s="263"/>
      <c r="EU78" s="263"/>
      <c r="EV78" s="263"/>
      <c r="EW78" s="263"/>
      <c r="EX78" s="263"/>
      <c r="EY78" s="263"/>
      <c r="EZ78" s="263"/>
      <c r="FA78" s="263"/>
      <c r="FB78" s="263"/>
      <c r="FC78" s="263"/>
      <c r="FD78" s="263"/>
      <c r="FE78" s="263"/>
      <c r="FF78" s="263"/>
      <c r="FG78" s="263"/>
      <c r="FH78" s="263"/>
      <c r="FI78" s="263"/>
      <c r="FJ78" s="263"/>
      <c r="FK78" s="263"/>
      <c r="FL78" s="263"/>
      <c r="FM78" s="263"/>
      <c r="FN78" s="263"/>
      <c r="FO78" s="263"/>
      <c r="FP78" s="263"/>
      <c r="FQ78" s="263"/>
      <c r="FR78" s="263"/>
      <c r="FS78" s="263"/>
      <c r="FT78" s="263"/>
      <c r="FU78" s="263"/>
      <c r="FV78" s="263"/>
      <c r="FW78" s="263"/>
      <c r="FX78" s="263"/>
      <c r="FY78" s="263"/>
      <c r="FZ78" s="263"/>
      <c r="GA78" s="263"/>
      <c r="GB78" s="263"/>
      <c r="GC78" s="263"/>
      <c r="GD78" s="263"/>
      <c r="GE78" s="263"/>
      <c r="GF78" s="263"/>
      <c r="GG78" s="263"/>
      <c r="GH78" s="263"/>
      <c r="GI78" s="263"/>
      <c r="GJ78" s="263"/>
      <c r="GK78" s="263"/>
      <c r="GL78" s="263"/>
      <c r="GM78" s="263"/>
      <c r="GN78" s="263"/>
      <c r="GO78" s="263"/>
      <c r="GP78" s="263"/>
      <c r="GQ78" s="263"/>
      <c r="GR78" s="263"/>
    </row>
    <row r="79" spans="1:200" x14ac:dyDescent="0.25">
      <c r="A79" s="263"/>
      <c r="B79" s="263"/>
      <c r="C79" s="263"/>
      <c r="D79" s="263"/>
      <c r="E79" s="263"/>
      <c r="F79" s="263"/>
      <c r="G79" s="263"/>
      <c r="H79" s="263"/>
      <c r="I79" s="263"/>
      <c r="J79" s="263"/>
      <c r="K79" s="263"/>
      <c r="L79" s="263"/>
      <c r="M79" s="263"/>
      <c r="N79" s="263"/>
      <c r="O79" s="263"/>
      <c r="P79" s="263"/>
      <c r="Q79" s="263"/>
      <c r="R79" s="263"/>
      <c r="S79" s="263"/>
      <c r="T79" s="263"/>
      <c r="U79" s="263"/>
      <c r="V79" s="263"/>
      <c r="W79" s="263"/>
      <c r="X79" s="263"/>
      <c r="Y79" s="263"/>
      <c r="Z79" s="263"/>
      <c r="AA79" s="263"/>
      <c r="AB79" s="263"/>
      <c r="AC79" s="263"/>
      <c r="AD79" s="263"/>
      <c r="AE79" s="263"/>
      <c r="AF79" s="263"/>
      <c r="AG79" s="263"/>
      <c r="AH79" s="263"/>
      <c r="AI79" s="263"/>
      <c r="AJ79" s="263"/>
      <c r="AK79" s="263"/>
      <c r="AL79" s="263"/>
      <c r="AM79" s="263"/>
      <c r="AN79" s="263"/>
      <c r="AO79" s="263"/>
      <c r="AP79" s="263"/>
      <c r="AQ79" s="263"/>
      <c r="AR79" s="263"/>
      <c r="AS79" s="263"/>
      <c r="AT79" s="263"/>
      <c r="AU79" s="263"/>
      <c r="AV79" s="263"/>
      <c r="AW79" s="263"/>
      <c r="AX79" s="263"/>
      <c r="AY79" s="263"/>
      <c r="AZ79" s="263"/>
      <c r="BA79" s="263"/>
      <c r="BB79" s="263"/>
      <c r="BC79" s="263"/>
      <c r="BD79" s="263"/>
      <c r="BE79" s="263"/>
      <c r="BF79" s="263"/>
      <c r="BG79" s="263"/>
      <c r="BH79" s="263"/>
      <c r="BI79" s="263"/>
      <c r="BJ79" s="263"/>
      <c r="BK79" s="263"/>
      <c r="BL79" s="263"/>
      <c r="BM79" s="263"/>
      <c r="BN79" s="263"/>
      <c r="BO79" s="263"/>
      <c r="BP79" s="263"/>
      <c r="BQ79" s="263"/>
      <c r="BR79" s="263"/>
      <c r="BS79" s="263"/>
      <c r="BT79" s="263"/>
      <c r="BU79" s="263"/>
      <c r="BV79" s="263"/>
      <c r="BW79" s="263"/>
      <c r="BX79" s="263"/>
      <c r="BY79" s="263"/>
      <c r="BZ79" s="263"/>
      <c r="CA79" s="263"/>
      <c r="CB79" s="263"/>
      <c r="CC79" s="263"/>
      <c r="CD79" s="263"/>
      <c r="CE79" s="263"/>
      <c r="CF79" s="263"/>
      <c r="CG79" s="263"/>
      <c r="CH79" s="263"/>
      <c r="CI79" s="263"/>
      <c r="CJ79" s="263"/>
      <c r="CK79" s="263"/>
      <c r="CL79" s="263"/>
      <c r="CM79" s="263"/>
      <c r="CN79" s="263"/>
      <c r="CO79" s="263"/>
      <c r="CP79" s="263"/>
      <c r="CQ79" s="263"/>
      <c r="CR79" s="263"/>
      <c r="CS79" s="263"/>
      <c r="CT79" s="263"/>
      <c r="CU79" s="263"/>
      <c r="CV79" s="263"/>
      <c r="CW79" s="263"/>
      <c r="CX79" s="263"/>
      <c r="CY79" s="263"/>
      <c r="CZ79" s="263"/>
      <c r="DA79" s="263"/>
      <c r="DB79" s="263"/>
      <c r="DC79" s="263"/>
      <c r="DD79" s="263"/>
      <c r="DE79" s="263"/>
      <c r="DF79" s="263"/>
      <c r="DG79" s="263"/>
      <c r="DH79" s="263"/>
      <c r="DI79" s="263"/>
      <c r="DJ79" s="263"/>
      <c r="DK79" s="263"/>
      <c r="DL79" s="263"/>
      <c r="DM79" s="263"/>
      <c r="DN79" s="263"/>
      <c r="DO79" s="263"/>
      <c r="DP79" s="263"/>
      <c r="DQ79" s="263"/>
      <c r="DR79" s="263"/>
      <c r="DS79" s="263"/>
      <c r="DT79" s="263"/>
      <c r="DU79" s="263"/>
      <c r="DV79" s="263"/>
      <c r="DW79" s="263"/>
      <c r="DX79" s="263"/>
      <c r="DY79" s="263"/>
      <c r="DZ79" s="263"/>
      <c r="EA79" s="263"/>
      <c r="EB79" s="263"/>
      <c r="EC79" s="263"/>
      <c r="ED79" s="263"/>
      <c r="EE79" s="263"/>
      <c r="EF79" s="263"/>
      <c r="EG79" s="263"/>
      <c r="EH79" s="263"/>
      <c r="EI79" s="263"/>
      <c r="EJ79" s="263"/>
      <c r="EK79" s="263"/>
      <c r="EL79" s="263"/>
      <c r="EM79" s="263"/>
      <c r="EN79" s="263"/>
      <c r="EO79" s="263"/>
      <c r="EP79" s="263"/>
      <c r="EQ79" s="263"/>
      <c r="ER79" s="263"/>
      <c r="ES79" s="263"/>
      <c r="ET79" s="263"/>
      <c r="EU79" s="263"/>
      <c r="EV79" s="263"/>
      <c r="EW79" s="263"/>
      <c r="EX79" s="263"/>
      <c r="EY79" s="263"/>
      <c r="EZ79" s="263"/>
      <c r="FA79" s="263"/>
      <c r="FB79" s="263"/>
      <c r="FC79" s="263"/>
      <c r="FD79" s="263"/>
      <c r="FE79" s="263"/>
      <c r="FF79" s="263"/>
      <c r="FG79" s="263"/>
      <c r="FH79" s="263"/>
      <c r="FI79" s="263"/>
      <c r="FJ79" s="263"/>
      <c r="FK79" s="263"/>
      <c r="FL79" s="263"/>
      <c r="FM79" s="263"/>
      <c r="FN79" s="263"/>
      <c r="FO79" s="263"/>
      <c r="FP79" s="263"/>
      <c r="FQ79" s="263"/>
      <c r="FR79" s="263"/>
      <c r="FS79" s="263"/>
      <c r="FT79" s="263"/>
      <c r="FU79" s="263"/>
      <c r="FV79" s="263"/>
      <c r="FW79" s="263"/>
      <c r="FX79" s="263"/>
      <c r="FY79" s="263"/>
      <c r="FZ79" s="263"/>
      <c r="GA79" s="263"/>
      <c r="GB79" s="263"/>
      <c r="GC79" s="263"/>
      <c r="GD79" s="263"/>
      <c r="GE79" s="263"/>
      <c r="GF79" s="263"/>
      <c r="GG79" s="263"/>
      <c r="GH79" s="263"/>
      <c r="GI79" s="263"/>
      <c r="GJ79" s="263"/>
      <c r="GK79" s="263"/>
      <c r="GL79" s="263"/>
      <c r="GM79" s="263"/>
      <c r="GN79" s="263"/>
      <c r="GO79" s="263"/>
      <c r="GP79" s="263"/>
      <c r="GQ79" s="263"/>
      <c r="GR79" s="263"/>
    </row>
    <row r="80" spans="1:200" x14ac:dyDescent="0.25">
      <c r="A80" s="263"/>
      <c r="B80" s="263"/>
      <c r="C80" s="263"/>
      <c r="D80" s="263"/>
      <c r="E80" s="263"/>
      <c r="F80" s="263"/>
      <c r="G80" s="263"/>
      <c r="H80" s="263"/>
      <c r="I80" s="263"/>
      <c r="J80" s="263"/>
      <c r="K80" s="263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3"/>
      <c r="AA80" s="263"/>
      <c r="AB80" s="263"/>
      <c r="AC80" s="263"/>
      <c r="AD80" s="263"/>
      <c r="AE80" s="263"/>
      <c r="AF80" s="263"/>
      <c r="AG80" s="263"/>
      <c r="AH80" s="263"/>
      <c r="AI80" s="263"/>
      <c r="AJ80" s="263"/>
      <c r="AK80" s="263"/>
      <c r="AL80" s="263"/>
      <c r="AM80" s="263"/>
      <c r="AN80" s="263"/>
      <c r="AO80" s="263"/>
      <c r="AP80" s="263"/>
      <c r="AQ80" s="263"/>
      <c r="AR80" s="263"/>
      <c r="AS80" s="263"/>
      <c r="AT80" s="263"/>
      <c r="AU80" s="263"/>
      <c r="AV80" s="263"/>
      <c r="AW80" s="263"/>
      <c r="AX80" s="263"/>
      <c r="AY80" s="263"/>
      <c r="AZ80" s="263"/>
      <c r="BA80" s="263"/>
      <c r="BB80" s="263"/>
      <c r="BC80" s="263"/>
      <c r="BD80" s="263"/>
      <c r="BE80" s="263"/>
      <c r="BF80" s="263"/>
      <c r="BG80" s="263"/>
      <c r="BH80" s="263"/>
      <c r="BI80" s="263"/>
      <c r="BJ80" s="263"/>
      <c r="BK80" s="263"/>
      <c r="BL80" s="263"/>
      <c r="BM80" s="263"/>
      <c r="BN80" s="263"/>
      <c r="BO80" s="263"/>
      <c r="BP80" s="263"/>
      <c r="BQ80" s="263"/>
      <c r="BR80" s="263"/>
      <c r="BS80" s="263"/>
      <c r="BT80" s="263"/>
      <c r="BU80" s="263"/>
      <c r="BV80" s="263"/>
      <c r="BW80" s="263"/>
      <c r="BX80" s="263"/>
      <c r="BY80" s="263"/>
      <c r="BZ80" s="263"/>
      <c r="CA80" s="263"/>
      <c r="CB80" s="263"/>
      <c r="CC80" s="263"/>
      <c r="CD80" s="263"/>
      <c r="CE80" s="263"/>
      <c r="CF80" s="263"/>
      <c r="CG80" s="263"/>
      <c r="CH80" s="263"/>
      <c r="CI80" s="263"/>
      <c r="CJ80" s="263"/>
      <c r="CK80" s="263"/>
      <c r="CL80" s="263"/>
      <c r="CM80" s="263"/>
      <c r="CN80" s="263"/>
      <c r="CO80" s="263"/>
      <c r="CP80" s="263"/>
      <c r="CQ80" s="263"/>
      <c r="CR80" s="263"/>
      <c r="CS80" s="263"/>
      <c r="CT80" s="263"/>
      <c r="CU80" s="263"/>
      <c r="CV80" s="263"/>
      <c r="CW80" s="263"/>
      <c r="CX80" s="263"/>
      <c r="CY80" s="263"/>
      <c r="CZ80" s="263"/>
      <c r="DA80" s="263"/>
      <c r="DB80" s="263"/>
      <c r="DC80" s="263"/>
      <c r="DD80" s="263"/>
      <c r="DE80" s="263"/>
      <c r="DF80" s="263"/>
      <c r="DG80" s="263"/>
      <c r="DH80" s="263"/>
      <c r="DI80" s="263"/>
      <c r="DJ80" s="263"/>
      <c r="DK80" s="263"/>
      <c r="DL80" s="263"/>
      <c r="DM80" s="263"/>
      <c r="DN80" s="263"/>
      <c r="DO80" s="263"/>
      <c r="DP80" s="263"/>
      <c r="DQ80" s="263"/>
      <c r="DR80" s="263"/>
      <c r="DS80" s="263"/>
      <c r="DT80" s="263"/>
      <c r="DU80" s="263"/>
      <c r="DV80" s="263"/>
      <c r="DW80" s="263"/>
      <c r="DX80" s="263"/>
      <c r="DY80" s="263"/>
      <c r="DZ80" s="263"/>
      <c r="EA80" s="263"/>
      <c r="EB80" s="263"/>
      <c r="EC80" s="263"/>
      <c r="ED80" s="263"/>
      <c r="EE80" s="263"/>
      <c r="EF80" s="263"/>
      <c r="EG80" s="263"/>
      <c r="EH80" s="263"/>
      <c r="EI80" s="263"/>
      <c r="EJ80" s="263"/>
      <c r="EK80" s="263"/>
      <c r="EL80" s="263"/>
      <c r="EM80" s="263"/>
      <c r="EN80" s="263"/>
      <c r="EO80" s="263"/>
      <c r="EP80" s="263"/>
      <c r="EQ80" s="263"/>
      <c r="ER80" s="263"/>
      <c r="ES80" s="263"/>
      <c r="ET80" s="263"/>
      <c r="EU80" s="263"/>
      <c r="EV80" s="263"/>
      <c r="EW80" s="263"/>
      <c r="EX80" s="263"/>
      <c r="EY80" s="263"/>
      <c r="EZ80" s="263"/>
      <c r="FA80" s="263"/>
      <c r="FB80" s="263"/>
      <c r="FC80" s="263"/>
      <c r="FD80" s="263"/>
      <c r="FE80" s="263"/>
      <c r="FF80" s="263"/>
      <c r="FG80" s="263"/>
      <c r="FH80" s="263"/>
      <c r="FI80" s="263"/>
      <c r="FJ80" s="263"/>
      <c r="FK80" s="263"/>
      <c r="FL80" s="263"/>
      <c r="FM80" s="263"/>
      <c r="FN80" s="263"/>
      <c r="FO80" s="263"/>
      <c r="FP80" s="263"/>
      <c r="FQ80" s="263"/>
      <c r="FR80" s="263"/>
      <c r="FS80" s="263"/>
      <c r="FT80" s="263"/>
      <c r="FU80" s="263"/>
      <c r="FV80" s="263"/>
      <c r="FW80" s="263"/>
      <c r="FX80" s="263"/>
      <c r="FY80" s="263"/>
      <c r="FZ80" s="263"/>
      <c r="GA80" s="263"/>
      <c r="GB80" s="263"/>
      <c r="GC80" s="263"/>
      <c r="GD80" s="263"/>
      <c r="GE80" s="263"/>
      <c r="GF80" s="263"/>
      <c r="GG80" s="263"/>
      <c r="GH80" s="263"/>
      <c r="GI80" s="263"/>
      <c r="GJ80" s="263"/>
      <c r="GK80" s="263"/>
      <c r="GL80" s="263"/>
      <c r="GM80" s="263"/>
      <c r="GN80" s="263"/>
      <c r="GO80" s="263"/>
      <c r="GP80" s="263"/>
      <c r="GQ80" s="263"/>
      <c r="GR80" s="263"/>
    </row>
    <row r="81" spans="1:200" x14ac:dyDescent="0.25">
      <c r="A81" s="263"/>
      <c r="B81" s="263"/>
      <c r="C81" s="263"/>
      <c r="D81" s="263"/>
      <c r="E81" s="263"/>
      <c r="F81" s="263"/>
      <c r="G81" s="263"/>
      <c r="H81" s="263"/>
      <c r="I81" s="263"/>
      <c r="J81" s="263"/>
      <c r="K81" s="263"/>
      <c r="L81" s="263"/>
      <c r="M81" s="263"/>
      <c r="N81" s="263"/>
      <c r="O81" s="263"/>
      <c r="P81" s="263"/>
      <c r="Q81" s="263"/>
      <c r="R81" s="263"/>
      <c r="S81" s="263"/>
      <c r="T81" s="263"/>
      <c r="U81" s="263"/>
      <c r="V81" s="263"/>
      <c r="W81" s="263"/>
      <c r="X81" s="263"/>
      <c r="Y81" s="263"/>
      <c r="Z81" s="263"/>
      <c r="AA81" s="263"/>
      <c r="AB81" s="263"/>
      <c r="AC81" s="263"/>
      <c r="AD81" s="263"/>
      <c r="AE81" s="263"/>
      <c r="AF81" s="263"/>
      <c r="AG81" s="263"/>
      <c r="AH81" s="263"/>
      <c r="AI81" s="263"/>
      <c r="AJ81" s="263"/>
      <c r="AK81" s="263"/>
      <c r="AL81" s="263"/>
      <c r="AM81" s="263"/>
      <c r="AN81" s="263"/>
      <c r="AO81" s="263"/>
      <c r="AP81" s="263"/>
      <c r="AQ81" s="263"/>
      <c r="AR81" s="263"/>
      <c r="AS81" s="263"/>
      <c r="AT81" s="263"/>
      <c r="AU81" s="263"/>
      <c r="AV81" s="263"/>
      <c r="AW81" s="263"/>
      <c r="AX81" s="263"/>
      <c r="AY81" s="263"/>
      <c r="AZ81" s="263"/>
      <c r="BA81" s="263"/>
      <c r="BB81" s="263"/>
      <c r="BC81" s="263"/>
      <c r="BD81" s="263"/>
      <c r="BE81" s="263"/>
      <c r="BF81" s="263"/>
      <c r="BG81" s="263"/>
      <c r="BH81" s="263"/>
      <c r="BI81" s="263"/>
      <c r="BJ81" s="263"/>
      <c r="BK81" s="263"/>
      <c r="BL81" s="263"/>
      <c r="BM81" s="263"/>
      <c r="BN81" s="263"/>
      <c r="BO81" s="263"/>
      <c r="BP81" s="263"/>
      <c r="BQ81" s="263"/>
      <c r="BR81" s="263"/>
      <c r="BS81" s="263"/>
      <c r="BT81" s="263"/>
      <c r="BU81" s="263"/>
      <c r="BV81" s="263"/>
      <c r="BW81" s="263"/>
      <c r="BX81" s="263"/>
      <c r="BY81" s="263"/>
      <c r="BZ81" s="263"/>
      <c r="CA81" s="263"/>
      <c r="CB81" s="263"/>
      <c r="CC81" s="263"/>
      <c r="CD81" s="263"/>
      <c r="CE81" s="263"/>
      <c r="CF81" s="263"/>
      <c r="CG81" s="263"/>
      <c r="CH81" s="263"/>
      <c r="CI81" s="263"/>
      <c r="CJ81" s="263"/>
      <c r="CK81" s="263"/>
      <c r="CL81" s="263"/>
      <c r="CM81" s="263"/>
      <c r="CN81" s="263"/>
      <c r="CO81" s="263"/>
      <c r="CP81" s="263"/>
      <c r="CQ81" s="263"/>
      <c r="CR81" s="263"/>
      <c r="CS81" s="263"/>
      <c r="CT81" s="263"/>
      <c r="CU81" s="263"/>
      <c r="CV81" s="263"/>
      <c r="CW81" s="263"/>
      <c r="CX81" s="263"/>
      <c r="CY81" s="263"/>
      <c r="CZ81" s="263"/>
      <c r="DA81" s="263"/>
      <c r="DB81" s="263"/>
      <c r="DC81" s="263"/>
      <c r="DD81" s="263"/>
      <c r="DE81" s="263"/>
      <c r="DF81" s="263"/>
      <c r="DG81" s="263"/>
      <c r="DH81" s="263"/>
      <c r="DI81" s="263"/>
      <c r="DJ81" s="263"/>
      <c r="DK81" s="263"/>
      <c r="DL81" s="263"/>
      <c r="DM81" s="263"/>
      <c r="DN81" s="263"/>
      <c r="DO81" s="263"/>
      <c r="DP81" s="263"/>
      <c r="DQ81" s="263"/>
      <c r="DR81" s="263"/>
      <c r="DS81" s="263"/>
      <c r="DT81" s="263"/>
      <c r="DU81" s="263"/>
      <c r="DV81" s="263"/>
      <c r="DW81" s="263"/>
      <c r="DX81" s="263"/>
      <c r="DY81" s="263"/>
      <c r="DZ81" s="263"/>
      <c r="EA81" s="263"/>
      <c r="EB81" s="263"/>
      <c r="EC81" s="263"/>
      <c r="ED81" s="263"/>
      <c r="EE81" s="263"/>
      <c r="EF81" s="263"/>
      <c r="EG81" s="263"/>
      <c r="EH81" s="263"/>
      <c r="EI81" s="263"/>
      <c r="EJ81" s="263"/>
      <c r="EK81" s="263"/>
      <c r="EL81" s="263"/>
      <c r="EM81" s="263"/>
      <c r="EN81" s="263"/>
      <c r="EO81" s="263"/>
      <c r="EP81" s="263"/>
      <c r="EQ81" s="263"/>
      <c r="ER81" s="263"/>
      <c r="ES81" s="263"/>
      <c r="ET81" s="263"/>
      <c r="EU81" s="263"/>
      <c r="EV81" s="263"/>
      <c r="EW81" s="263"/>
      <c r="EX81" s="263"/>
      <c r="EY81" s="263"/>
      <c r="EZ81" s="263"/>
      <c r="FA81" s="263"/>
      <c r="FB81" s="263"/>
      <c r="FC81" s="263"/>
      <c r="FD81" s="263"/>
      <c r="FE81" s="263"/>
      <c r="FF81" s="263"/>
      <c r="FG81" s="263"/>
      <c r="FH81" s="263"/>
      <c r="FI81" s="263"/>
      <c r="FJ81" s="263"/>
      <c r="FK81" s="263"/>
      <c r="FL81" s="263"/>
      <c r="FM81" s="263"/>
      <c r="FN81" s="263"/>
      <c r="FO81" s="263"/>
      <c r="FP81" s="263"/>
      <c r="FQ81" s="263"/>
      <c r="FR81" s="263"/>
      <c r="FS81" s="263"/>
      <c r="FT81" s="263"/>
      <c r="FU81" s="263"/>
      <c r="FV81" s="263"/>
      <c r="FW81" s="263"/>
      <c r="FX81" s="263"/>
      <c r="FY81" s="263"/>
      <c r="FZ81" s="263"/>
      <c r="GA81" s="263"/>
      <c r="GB81" s="263"/>
      <c r="GC81" s="263"/>
      <c r="GD81" s="263"/>
      <c r="GE81" s="263"/>
      <c r="GF81" s="263"/>
      <c r="GG81" s="263"/>
      <c r="GH81" s="263"/>
      <c r="GI81" s="263"/>
      <c r="GJ81" s="263"/>
      <c r="GK81" s="263"/>
      <c r="GL81" s="263"/>
      <c r="GM81" s="263"/>
      <c r="GN81" s="263"/>
      <c r="GO81" s="263"/>
      <c r="GP81" s="263"/>
      <c r="GQ81" s="263"/>
      <c r="GR81" s="263"/>
    </row>
    <row r="82" spans="1:200" x14ac:dyDescent="0.25">
      <c r="A82" s="263"/>
      <c r="B82" s="263"/>
      <c r="C82" s="263"/>
      <c r="D82" s="263"/>
      <c r="E82" s="263"/>
      <c r="F82" s="263"/>
      <c r="G82" s="263"/>
      <c r="H82" s="263"/>
      <c r="I82" s="263"/>
      <c r="J82" s="263"/>
      <c r="K82" s="263"/>
      <c r="L82" s="263"/>
      <c r="M82" s="263"/>
      <c r="N82" s="263"/>
      <c r="O82" s="263"/>
      <c r="P82" s="263"/>
      <c r="Q82" s="263"/>
      <c r="R82" s="263"/>
      <c r="S82" s="263"/>
      <c r="T82" s="263"/>
      <c r="U82" s="263"/>
      <c r="V82" s="263"/>
      <c r="W82" s="263"/>
      <c r="X82" s="263"/>
      <c r="Y82" s="263"/>
      <c r="Z82" s="263"/>
      <c r="AA82" s="263"/>
      <c r="AB82" s="263"/>
      <c r="AC82" s="263"/>
      <c r="AD82" s="263"/>
      <c r="AE82" s="263"/>
      <c r="AF82" s="263"/>
      <c r="AG82" s="263"/>
      <c r="AH82" s="263"/>
      <c r="AI82" s="263"/>
      <c r="AJ82" s="263"/>
      <c r="AK82" s="263"/>
      <c r="AL82" s="263"/>
      <c r="AM82" s="263"/>
      <c r="AN82" s="263"/>
      <c r="AO82" s="263"/>
      <c r="AP82" s="263"/>
      <c r="AQ82" s="263"/>
      <c r="AR82" s="263"/>
      <c r="AS82" s="263"/>
      <c r="AT82" s="263"/>
      <c r="AU82" s="263"/>
      <c r="AV82" s="263"/>
      <c r="AW82" s="263"/>
      <c r="AX82" s="263"/>
      <c r="AY82" s="263"/>
      <c r="AZ82" s="263"/>
      <c r="BA82" s="263"/>
      <c r="BB82" s="263"/>
      <c r="BC82" s="263"/>
      <c r="BD82" s="263"/>
      <c r="BE82" s="263"/>
      <c r="BF82" s="263"/>
      <c r="BG82" s="263"/>
      <c r="BH82" s="263"/>
      <c r="BI82" s="263"/>
      <c r="BJ82" s="263"/>
      <c r="BK82" s="263"/>
      <c r="BL82" s="263"/>
      <c r="BM82" s="263"/>
      <c r="BN82" s="263"/>
      <c r="BO82" s="263"/>
      <c r="BP82" s="263"/>
      <c r="BQ82" s="263"/>
      <c r="BR82" s="263"/>
      <c r="BS82" s="263"/>
      <c r="BT82" s="263"/>
      <c r="BU82" s="263"/>
      <c r="BV82" s="263"/>
      <c r="BW82" s="263"/>
      <c r="BX82" s="263"/>
      <c r="BY82" s="263"/>
      <c r="BZ82" s="263"/>
      <c r="CA82" s="263"/>
      <c r="CB82" s="263"/>
      <c r="CC82" s="263"/>
      <c r="CD82" s="263"/>
      <c r="CE82" s="263"/>
      <c r="CF82" s="263"/>
      <c r="CG82" s="263"/>
      <c r="CH82" s="263"/>
      <c r="CI82" s="263"/>
      <c r="CJ82" s="263"/>
      <c r="CK82" s="263"/>
      <c r="CL82" s="263"/>
      <c r="CM82" s="263"/>
      <c r="CN82" s="263"/>
      <c r="CO82" s="263"/>
      <c r="CP82" s="263"/>
      <c r="CQ82" s="263"/>
      <c r="CR82" s="263"/>
      <c r="CS82" s="263"/>
      <c r="CT82" s="263"/>
      <c r="CU82" s="263"/>
      <c r="CV82" s="263"/>
      <c r="CW82" s="263"/>
      <c r="CX82" s="263"/>
      <c r="CY82" s="263"/>
      <c r="CZ82" s="263"/>
      <c r="DA82" s="263"/>
      <c r="DB82" s="263"/>
      <c r="DC82" s="263"/>
      <c r="DD82" s="263"/>
      <c r="DE82" s="263"/>
      <c r="DF82" s="263"/>
      <c r="DG82" s="263"/>
      <c r="DH82" s="263"/>
      <c r="DI82" s="263"/>
      <c r="DJ82" s="263"/>
      <c r="DK82" s="263"/>
      <c r="DL82" s="263"/>
      <c r="DM82" s="263"/>
      <c r="DN82" s="263"/>
      <c r="DO82" s="263"/>
      <c r="DP82" s="263"/>
      <c r="DQ82" s="263"/>
      <c r="DR82" s="263"/>
      <c r="DS82" s="263"/>
      <c r="DT82" s="263"/>
      <c r="DU82" s="263"/>
      <c r="DV82" s="263"/>
      <c r="DW82" s="263"/>
      <c r="DX82" s="263"/>
      <c r="DY82" s="263"/>
      <c r="DZ82" s="263"/>
      <c r="EA82" s="263"/>
      <c r="EB82" s="263"/>
      <c r="EC82" s="263"/>
      <c r="ED82" s="263"/>
      <c r="EE82" s="263"/>
      <c r="EF82" s="263"/>
      <c r="EG82" s="263"/>
      <c r="EH82" s="263"/>
      <c r="EI82" s="263"/>
      <c r="EJ82" s="263"/>
      <c r="EK82" s="263"/>
      <c r="EL82" s="263"/>
      <c r="EM82" s="263"/>
      <c r="EN82" s="263"/>
      <c r="EO82" s="263"/>
      <c r="EP82" s="263"/>
      <c r="EQ82" s="263"/>
      <c r="ER82" s="263"/>
      <c r="ES82" s="263"/>
      <c r="ET82" s="263"/>
      <c r="EU82" s="263"/>
      <c r="EV82" s="263"/>
      <c r="EW82" s="263"/>
      <c r="EX82" s="263"/>
      <c r="EY82" s="263"/>
      <c r="EZ82" s="263"/>
      <c r="FA82" s="263"/>
      <c r="FB82" s="263"/>
      <c r="FC82" s="263"/>
      <c r="FD82" s="263"/>
      <c r="FE82" s="263"/>
      <c r="FF82" s="263"/>
      <c r="FG82" s="263"/>
      <c r="FH82" s="263"/>
      <c r="FI82" s="263"/>
      <c r="FJ82" s="263"/>
      <c r="FK82" s="263"/>
      <c r="FL82" s="263"/>
      <c r="FM82" s="263"/>
      <c r="FN82" s="263"/>
      <c r="FO82" s="263"/>
      <c r="FP82" s="263"/>
      <c r="FQ82" s="263"/>
      <c r="FR82" s="263"/>
      <c r="FS82" s="263"/>
      <c r="FT82" s="263"/>
      <c r="FU82" s="263"/>
      <c r="FV82" s="263"/>
      <c r="FW82" s="263"/>
      <c r="FX82" s="263"/>
      <c r="FY82" s="263"/>
      <c r="FZ82" s="263"/>
      <c r="GA82" s="263"/>
      <c r="GB82" s="263"/>
      <c r="GC82" s="263"/>
      <c r="GD82" s="263"/>
      <c r="GE82" s="263"/>
      <c r="GF82" s="263"/>
      <c r="GG82" s="263"/>
      <c r="GH82" s="263"/>
      <c r="GI82" s="263"/>
      <c r="GJ82" s="263"/>
      <c r="GK82" s="263"/>
      <c r="GL82" s="263"/>
      <c r="GM82" s="263"/>
      <c r="GN82" s="263"/>
      <c r="GO82" s="263"/>
      <c r="GP82" s="263"/>
      <c r="GQ82" s="263"/>
      <c r="GR82" s="263"/>
    </row>
    <row r="83" spans="1:200" x14ac:dyDescent="0.25">
      <c r="A83" s="263"/>
      <c r="B83" s="263"/>
      <c r="C83" s="263"/>
      <c r="D83" s="263"/>
      <c r="E83" s="263"/>
      <c r="F83" s="263"/>
      <c r="G83" s="263"/>
      <c r="H83" s="263"/>
      <c r="I83" s="263"/>
      <c r="J83" s="263"/>
      <c r="K83" s="263"/>
      <c r="L83" s="263"/>
      <c r="M83" s="263"/>
      <c r="N83" s="263"/>
      <c r="O83" s="263"/>
      <c r="P83" s="263"/>
      <c r="Q83" s="263"/>
      <c r="R83" s="263"/>
      <c r="S83" s="263"/>
      <c r="T83" s="263"/>
      <c r="U83" s="263"/>
      <c r="V83" s="263"/>
      <c r="W83" s="263"/>
      <c r="X83" s="263"/>
      <c r="Y83" s="263"/>
      <c r="Z83" s="263"/>
      <c r="AA83" s="263"/>
      <c r="AB83" s="263"/>
      <c r="AC83" s="263"/>
      <c r="AD83" s="263"/>
      <c r="AE83" s="263"/>
      <c r="AF83" s="263"/>
      <c r="AG83" s="263"/>
      <c r="AH83" s="263"/>
      <c r="AI83" s="263"/>
      <c r="AJ83" s="263"/>
      <c r="AK83" s="263"/>
      <c r="AL83" s="263"/>
      <c r="AM83" s="263"/>
      <c r="AN83" s="263"/>
      <c r="AO83" s="263"/>
      <c r="AP83" s="263"/>
      <c r="AQ83" s="263"/>
      <c r="AR83" s="263"/>
      <c r="AS83" s="263"/>
      <c r="AT83" s="263"/>
      <c r="AU83" s="263"/>
      <c r="AV83" s="263"/>
      <c r="AW83" s="263"/>
      <c r="AX83" s="263"/>
      <c r="AY83" s="263"/>
      <c r="AZ83" s="263"/>
      <c r="BA83" s="263"/>
      <c r="BB83" s="263"/>
      <c r="BC83" s="263"/>
      <c r="BD83" s="263"/>
      <c r="BE83" s="263"/>
      <c r="BF83" s="263"/>
      <c r="BG83" s="263"/>
      <c r="BH83" s="263"/>
      <c r="BI83" s="263"/>
      <c r="BJ83" s="263"/>
      <c r="BK83" s="263"/>
      <c r="BL83" s="263"/>
      <c r="BM83" s="263"/>
      <c r="BN83" s="263"/>
      <c r="BO83" s="263"/>
      <c r="BP83" s="263"/>
      <c r="BQ83" s="263"/>
      <c r="BR83" s="263"/>
      <c r="BS83" s="263"/>
      <c r="BT83" s="263"/>
      <c r="BU83" s="263"/>
      <c r="BV83" s="263"/>
      <c r="BW83" s="263"/>
      <c r="BX83" s="263"/>
      <c r="BY83" s="263"/>
      <c r="BZ83" s="263"/>
      <c r="CA83" s="263"/>
      <c r="CB83" s="263"/>
      <c r="CC83" s="263"/>
      <c r="CD83" s="263"/>
      <c r="CE83" s="263"/>
      <c r="CF83" s="263"/>
      <c r="CG83" s="263"/>
      <c r="CH83" s="263"/>
      <c r="CI83" s="263"/>
      <c r="CJ83" s="263"/>
      <c r="CK83" s="263"/>
      <c r="CL83" s="263"/>
      <c r="CM83" s="263"/>
      <c r="CN83" s="263"/>
      <c r="CO83" s="263"/>
      <c r="CP83" s="263"/>
      <c r="CQ83" s="263"/>
      <c r="CR83" s="263"/>
      <c r="CS83" s="263"/>
      <c r="CT83" s="263"/>
      <c r="CU83" s="263"/>
      <c r="CV83" s="263"/>
      <c r="CW83" s="263"/>
      <c r="CX83" s="263"/>
      <c r="CY83" s="263"/>
      <c r="CZ83" s="263"/>
      <c r="DA83" s="263"/>
      <c r="DB83" s="263"/>
      <c r="DC83" s="263"/>
      <c r="DD83" s="263"/>
      <c r="DE83" s="263"/>
      <c r="DF83" s="263"/>
      <c r="DG83" s="263"/>
      <c r="DH83" s="263"/>
      <c r="DI83" s="263"/>
      <c r="DJ83" s="263"/>
      <c r="DK83" s="263"/>
      <c r="DL83" s="263"/>
      <c r="DM83" s="263"/>
      <c r="DN83" s="263"/>
      <c r="DO83" s="263"/>
      <c r="DP83" s="263"/>
      <c r="DQ83" s="263"/>
      <c r="DR83" s="263"/>
      <c r="DS83" s="263"/>
      <c r="DT83" s="263"/>
      <c r="DU83" s="263"/>
      <c r="DV83" s="263"/>
      <c r="DW83" s="263"/>
      <c r="DX83" s="263"/>
      <c r="DY83" s="263"/>
      <c r="DZ83" s="263"/>
      <c r="EA83" s="263"/>
      <c r="EB83" s="263"/>
      <c r="EC83" s="263"/>
      <c r="ED83" s="263"/>
      <c r="EE83" s="263"/>
      <c r="EF83" s="263"/>
      <c r="EG83" s="263"/>
      <c r="EH83" s="263"/>
      <c r="EI83" s="263"/>
      <c r="EJ83" s="263"/>
      <c r="EK83" s="263"/>
      <c r="EL83" s="263"/>
      <c r="EM83" s="263"/>
      <c r="EN83" s="263"/>
      <c r="EO83" s="263"/>
      <c r="EP83" s="263"/>
      <c r="EQ83" s="263"/>
      <c r="ER83" s="263"/>
      <c r="ES83" s="263"/>
      <c r="ET83" s="263"/>
      <c r="EU83" s="263"/>
      <c r="EV83" s="263"/>
      <c r="EW83" s="263"/>
      <c r="EX83" s="263"/>
      <c r="EY83" s="263"/>
      <c r="EZ83" s="263"/>
      <c r="FA83" s="263"/>
      <c r="FB83" s="263"/>
      <c r="FC83" s="263"/>
      <c r="FD83" s="263"/>
      <c r="FE83" s="263"/>
      <c r="FF83" s="263"/>
      <c r="FG83" s="263"/>
      <c r="FH83" s="263"/>
      <c r="FI83" s="263"/>
      <c r="FJ83" s="263"/>
      <c r="FK83" s="263"/>
      <c r="FL83" s="263"/>
      <c r="FM83" s="263"/>
      <c r="FN83" s="263"/>
      <c r="FO83" s="263"/>
      <c r="FP83" s="263"/>
      <c r="FQ83" s="263"/>
      <c r="FR83" s="263"/>
      <c r="FS83" s="263"/>
      <c r="FT83" s="263"/>
      <c r="FU83" s="263"/>
      <c r="FV83" s="263"/>
      <c r="FW83" s="263"/>
      <c r="FX83" s="263"/>
      <c r="FY83" s="263"/>
      <c r="FZ83" s="263"/>
      <c r="GA83" s="263"/>
      <c r="GB83" s="263"/>
      <c r="GC83" s="263"/>
      <c r="GD83" s="263"/>
      <c r="GE83" s="263"/>
      <c r="GF83" s="263"/>
      <c r="GG83" s="263"/>
      <c r="GH83" s="263"/>
      <c r="GI83" s="263"/>
      <c r="GJ83" s="263"/>
      <c r="GK83" s="263"/>
      <c r="GL83" s="263"/>
      <c r="GM83" s="263"/>
      <c r="GN83" s="263"/>
      <c r="GO83" s="263"/>
      <c r="GP83" s="263"/>
      <c r="GQ83" s="263"/>
      <c r="GR83" s="263"/>
    </row>
    <row r="84" spans="1:200" x14ac:dyDescent="0.25">
      <c r="A84" s="263"/>
      <c r="B84" s="263"/>
      <c r="C84" s="263"/>
      <c r="D84" s="263"/>
      <c r="E84" s="263"/>
      <c r="F84" s="263"/>
      <c r="G84" s="263"/>
      <c r="H84" s="263"/>
      <c r="I84" s="263"/>
      <c r="J84" s="263"/>
      <c r="K84" s="263"/>
      <c r="L84" s="263"/>
      <c r="M84" s="263"/>
      <c r="N84" s="263"/>
      <c r="O84" s="263"/>
      <c r="P84" s="263"/>
      <c r="Q84" s="263"/>
      <c r="R84" s="263"/>
      <c r="S84" s="263"/>
      <c r="T84" s="263"/>
      <c r="U84" s="263"/>
      <c r="V84" s="263"/>
      <c r="W84" s="263"/>
      <c r="X84" s="263"/>
      <c r="Y84" s="263"/>
      <c r="Z84" s="263"/>
      <c r="AA84" s="263"/>
      <c r="AB84" s="263"/>
      <c r="AC84" s="263"/>
      <c r="AD84" s="263"/>
      <c r="AE84" s="263"/>
      <c r="AF84" s="263"/>
      <c r="AG84" s="263"/>
      <c r="AH84" s="263"/>
      <c r="AI84" s="263"/>
      <c r="AJ84" s="263"/>
      <c r="AK84" s="263"/>
      <c r="AL84" s="263"/>
      <c r="AM84" s="263"/>
      <c r="AN84" s="263"/>
      <c r="AO84" s="263"/>
      <c r="AP84" s="263"/>
      <c r="AQ84" s="263"/>
      <c r="AR84" s="263"/>
      <c r="AS84" s="263"/>
      <c r="AT84" s="263"/>
      <c r="AU84" s="263"/>
      <c r="AV84" s="263"/>
      <c r="AW84" s="263"/>
      <c r="AX84" s="263"/>
      <c r="AY84" s="263"/>
      <c r="AZ84" s="263"/>
      <c r="BA84" s="263"/>
      <c r="BB84" s="263"/>
      <c r="BC84" s="263"/>
      <c r="BD84" s="263"/>
      <c r="BE84" s="263"/>
      <c r="BF84" s="263"/>
      <c r="BG84" s="263"/>
      <c r="BH84" s="263"/>
      <c r="BI84" s="263"/>
      <c r="BJ84" s="263"/>
      <c r="BK84" s="263"/>
      <c r="BL84" s="263"/>
      <c r="BM84" s="263"/>
      <c r="BN84" s="263"/>
      <c r="BO84" s="263"/>
      <c r="BP84" s="263"/>
      <c r="BQ84" s="263"/>
      <c r="BR84" s="263"/>
      <c r="BS84" s="263"/>
      <c r="BT84" s="263"/>
      <c r="BU84" s="263"/>
      <c r="BV84" s="263"/>
      <c r="BW84" s="263"/>
      <c r="BX84" s="263"/>
      <c r="BY84" s="263"/>
      <c r="BZ84" s="263"/>
      <c r="CA84" s="263"/>
      <c r="CB84" s="263"/>
      <c r="CC84" s="263"/>
      <c r="CD84" s="263"/>
      <c r="CE84" s="263"/>
      <c r="CF84" s="263"/>
      <c r="CG84" s="263"/>
      <c r="CH84" s="263"/>
      <c r="CI84" s="263"/>
      <c r="CJ84" s="263"/>
      <c r="CK84" s="263"/>
      <c r="CL84" s="263"/>
      <c r="CM84" s="263"/>
      <c r="CN84" s="263"/>
      <c r="CO84" s="263"/>
      <c r="CP84" s="263"/>
      <c r="CQ84" s="263"/>
      <c r="CR84" s="263"/>
      <c r="CS84" s="263"/>
      <c r="CT84" s="263"/>
      <c r="CU84" s="263"/>
      <c r="CV84" s="263"/>
      <c r="CW84" s="263"/>
      <c r="CX84" s="263"/>
      <c r="CY84" s="263"/>
      <c r="CZ84" s="263"/>
      <c r="DA84" s="263"/>
      <c r="DB84" s="263"/>
      <c r="DC84" s="263"/>
      <c r="DD84" s="263"/>
      <c r="DE84" s="263"/>
      <c r="DF84" s="263"/>
      <c r="DG84" s="263"/>
      <c r="DH84" s="263"/>
      <c r="DI84" s="263"/>
      <c r="DJ84" s="263"/>
      <c r="DK84" s="263"/>
      <c r="DL84" s="263"/>
      <c r="DM84" s="263"/>
      <c r="DN84" s="263"/>
      <c r="DO84" s="263"/>
      <c r="DP84" s="263"/>
      <c r="DQ84" s="263"/>
      <c r="DR84" s="263"/>
      <c r="DS84" s="263"/>
      <c r="DT84" s="263"/>
      <c r="DU84" s="263"/>
      <c r="DV84" s="263"/>
      <c r="DW84" s="263"/>
      <c r="DX84" s="263"/>
      <c r="DY84" s="263"/>
      <c r="DZ84" s="263"/>
      <c r="EA84" s="263"/>
      <c r="EB84" s="263"/>
      <c r="EC84" s="263"/>
      <c r="ED84" s="263"/>
      <c r="EE84" s="263"/>
      <c r="EF84" s="263"/>
      <c r="EG84" s="263"/>
      <c r="EH84" s="263"/>
      <c r="EI84" s="263"/>
      <c r="EJ84" s="263"/>
      <c r="EK84" s="263"/>
      <c r="EL84" s="263"/>
      <c r="EM84" s="263"/>
      <c r="EN84" s="263"/>
      <c r="EO84" s="263"/>
      <c r="EP84" s="263"/>
      <c r="EQ84" s="263"/>
      <c r="ER84" s="263"/>
      <c r="ES84" s="263"/>
      <c r="ET84" s="263"/>
      <c r="EU84" s="263"/>
      <c r="EV84" s="263"/>
      <c r="EW84" s="263"/>
      <c r="EX84" s="263"/>
      <c r="EY84" s="263"/>
      <c r="EZ84" s="263"/>
      <c r="FA84" s="263"/>
      <c r="FB84" s="263"/>
      <c r="FC84" s="263"/>
      <c r="FD84" s="263"/>
      <c r="FE84" s="263"/>
      <c r="FF84" s="263"/>
      <c r="FG84" s="263"/>
      <c r="FH84" s="263"/>
      <c r="FI84" s="263"/>
      <c r="FJ84" s="263"/>
      <c r="FK84" s="263"/>
      <c r="FL84" s="263"/>
      <c r="FM84" s="263"/>
      <c r="FN84" s="263"/>
      <c r="FO84" s="263"/>
      <c r="FP84" s="263"/>
      <c r="FQ84" s="263"/>
      <c r="FR84" s="263"/>
      <c r="FS84" s="263"/>
      <c r="FT84" s="263"/>
      <c r="FU84" s="263"/>
      <c r="FV84" s="263"/>
      <c r="FW84" s="263"/>
      <c r="FX84" s="263"/>
      <c r="FY84" s="263"/>
      <c r="FZ84" s="263"/>
      <c r="GA84" s="263"/>
      <c r="GB84" s="263"/>
      <c r="GC84" s="263"/>
      <c r="GD84" s="263"/>
      <c r="GE84" s="263"/>
      <c r="GF84" s="263"/>
      <c r="GG84" s="263"/>
      <c r="GH84" s="263"/>
      <c r="GI84" s="263"/>
      <c r="GJ84" s="263"/>
      <c r="GK84" s="263"/>
      <c r="GL84" s="263"/>
      <c r="GM84" s="263"/>
      <c r="GN84" s="263"/>
      <c r="GO84" s="263"/>
      <c r="GP84" s="263"/>
      <c r="GQ84" s="263"/>
      <c r="GR84" s="263"/>
    </row>
    <row r="85" spans="1:200" x14ac:dyDescent="0.25">
      <c r="A85" s="263"/>
      <c r="B85" s="263"/>
      <c r="C85" s="263"/>
      <c r="D85" s="263"/>
      <c r="E85" s="263"/>
      <c r="F85" s="263"/>
      <c r="G85" s="263"/>
      <c r="H85" s="263"/>
      <c r="I85" s="263"/>
      <c r="J85" s="263"/>
      <c r="K85" s="263"/>
      <c r="L85" s="263"/>
      <c r="M85" s="263"/>
      <c r="N85" s="263"/>
      <c r="O85" s="263"/>
      <c r="P85" s="263"/>
      <c r="Q85" s="263"/>
      <c r="R85" s="263"/>
      <c r="S85" s="263"/>
      <c r="T85" s="263"/>
      <c r="U85" s="263"/>
      <c r="V85" s="263"/>
      <c r="W85" s="263"/>
      <c r="X85" s="263"/>
      <c r="Y85" s="263"/>
      <c r="Z85" s="263"/>
      <c r="AA85" s="263"/>
      <c r="AB85" s="263"/>
      <c r="AC85" s="263"/>
      <c r="AD85" s="263"/>
      <c r="AE85" s="263"/>
      <c r="AF85" s="263"/>
      <c r="AG85" s="263"/>
      <c r="AH85" s="263"/>
      <c r="AI85" s="263"/>
      <c r="AJ85" s="263"/>
      <c r="AK85" s="263"/>
      <c r="AL85" s="263"/>
      <c r="AM85" s="263"/>
      <c r="AN85" s="263"/>
      <c r="AO85" s="263"/>
      <c r="AP85" s="263"/>
      <c r="AQ85" s="263"/>
      <c r="AR85" s="263"/>
      <c r="AS85" s="263"/>
      <c r="AT85" s="263"/>
      <c r="AU85" s="263"/>
      <c r="AV85" s="263"/>
      <c r="AW85" s="263"/>
      <c r="AX85" s="263"/>
      <c r="AY85" s="263"/>
      <c r="AZ85" s="263"/>
      <c r="BA85" s="263"/>
      <c r="BB85" s="263"/>
      <c r="BC85" s="263"/>
      <c r="BD85" s="263"/>
      <c r="BE85" s="263"/>
      <c r="BF85" s="263"/>
      <c r="BG85" s="263"/>
      <c r="BH85" s="263"/>
      <c r="BI85" s="263"/>
      <c r="BJ85" s="263"/>
      <c r="BK85" s="263"/>
      <c r="BL85" s="263"/>
      <c r="BM85" s="263"/>
      <c r="BN85" s="263"/>
      <c r="BO85" s="263"/>
      <c r="BP85" s="263"/>
      <c r="BQ85" s="263"/>
      <c r="BR85" s="263"/>
      <c r="BS85" s="263"/>
      <c r="BT85" s="263"/>
      <c r="BU85" s="263"/>
      <c r="BV85" s="263"/>
      <c r="BW85" s="263"/>
      <c r="BX85" s="263"/>
      <c r="BY85" s="263"/>
      <c r="BZ85" s="263"/>
      <c r="CA85" s="263"/>
      <c r="CB85" s="263"/>
      <c r="CC85" s="263"/>
      <c r="CD85" s="263"/>
      <c r="CE85" s="263"/>
      <c r="CF85" s="263"/>
      <c r="CG85" s="263"/>
      <c r="CH85" s="263"/>
      <c r="CI85" s="263"/>
      <c r="CJ85" s="263"/>
      <c r="CK85" s="263"/>
      <c r="CL85" s="263"/>
      <c r="CM85" s="263"/>
      <c r="CN85" s="263"/>
      <c r="CO85" s="263"/>
      <c r="CP85" s="263"/>
      <c r="CQ85" s="263"/>
      <c r="CR85" s="263"/>
      <c r="CS85" s="263"/>
      <c r="CT85" s="263"/>
      <c r="CU85" s="263"/>
      <c r="CV85" s="263"/>
      <c r="CW85" s="263"/>
      <c r="CX85" s="263"/>
      <c r="CY85" s="263"/>
      <c r="CZ85" s="263"/>
      <c r="DA85" s="263"/>
      <c r="DB85" s="263"/>
      <c r="DC85" s="263"/>
      <c r="DD85" s="263"/>
      <c r="DE85" s="263"/>
      <c r="DF85" s="263"/>
      <c r="DG85" s="263"/>
      <c r="DH85" s="263"/>
      <c r="DI85" s="263"/>
      <c r="DJ85" s="263"/>
      <c r="DK85" s="263"/>
      <c r="DL85" s="263"/>
      <c r="DM85" s="263"/>
      <c r="DN85" s="263"/>
      <c r="DO85" s="263"/>
      <c r="DP85" s="263"/>
      <c r="DQ85" s="263"/>
      <c r="DR85" s="263"/>
      <c r="DS85" s="263"/>
      <c r="DT85" s="263"/>
      <c r="DU85" s="263"/>
      <c r="DV85" s="263"/>
      <c r="DW85" s="263"/>
      <c r="DX85" s="263"/>
      <c r="DY85" s="263"/>
      <c r="DZ85" s="263"/>
      <c r="EA85" s="263"/>
      <c r="EB85" s="263"/>
      <c r="EC85" s="263"/>
      <c r="ED85" s="263"/>
      <c r="EE85" s="263"/>
      <c r="EF85" s="263"/>
      <c r="EG85" s="263"/>
      <c r="EH85" s="263"/>
      <c r="EI85" s="263"/>
      <c r="EJ85" s="263"/>
      <c r="EK85" s="263"/>
      <c r="EL85" s="263"/>
      <c r="EM85" s="263"/>
      <c r="EN85" s="263"/>
      <c r="EO85" s="263"/>
      <c r="EP85" s="263"/>
      <c r="EQ85" s="263"/>
      <c r="ER85" s="263"/>
      <c r="ES85" s="263"/>
      <c r="ET85" s="263"/>
      <c r="EU85" s="263"/>
      <c r="EV85" s="263"/>
      <c r="EW85" s="263"/>
      <c r="EX85" s="263"/>
      <c r="EY85" s="263"/>
      <c r="EZ85" s="263"/>
      <c r="FA85" s="263"/>
      <c r="FB85" s="263"/>
      <c r="FC85" s="263"/>
      <c r="FD85" s="263"/>
      <c r="FE85" s="263"/>
      <c r="FF85" s="263"/>
      <c r="FG85" s="263"/>
      <c r="FH85" s="263"/>
      <c r="FI85" s="263"/>
      <c r="FJ85" s="263"/>
      <c r="FK85" s="263"/>
      <c r="FL85" s="263"/>
      <c r="FM85" s="263"/>
      <c r="FN85" s="263"/>
      <c r="FO85" s="263"/>
      <c r="FP85" s="263"/>
      <c r="FQ85" s="263"/>
      <c r="FR85" s="263"/>
      <c r="FS85" s="263"/>
      <c r="FT85" s="263"/>
      <c r="FU85" s="263"/>
      <c r="FV85" s="263"/>
      <c r="FW85" s="263"/>
      <c r="FX85" s="263"/>
      <c r="FY85" s="263"/>
      <c r="FZ85" s="263"/>
      <c r="GA85" s="263"/>
      <c r="GB85" s="263"/>
      <c r="GC85" s="263"/>
      <c r="GD85" s="263"/>
      <c r="GE85" s="263"/>
      <c r="GF85" s="263"/>
      <c r="GG85" s="263"/>
      <c r="GH85" s="263"/>
      <c r="GI85" s="263"/>
      <c r="GJ85" s="263"/>
      <c r="GK85" s="263"/>
      <c r="GL85" s="263"/>
      <c r="GM85" s="263"/>
      <c r="GN85" s="263"/>
      <c r="GO85" s="263"/>
      <c r="GP85" s="263"/>
      <c r="GQ85" s="263"/>
      <c r="GR85" s="263"/>
    </row>
    <row r="86" spans="1:200" x14ac:dyDescent="0.25">
      <c r="A86" s="263"/>
      <c r="B86" s="263"/>
      <c r="C86" s="263"/>
      <c r="D86" s="263"/>
      <c r="E86" s="263"/>
      <c r="F86" s="263"/>
      <c r="G86" s="263"/>
      <c r="H86" s="263"/>
      <c r="I86" s="263"/>
      <c r="J86" s="263"/>
      <c r="K86" s="263"/>
      <c r="L86" s="263"/>
      <c r="M86" s="263"/>
      <c r="N86" s="263"/>
      <c r="O86" s="263"/>
      <c r="P86" s="263"/>
      <c r="Q86" s="263"/>
      <c r="R86" s="263"/>
      <c r="S86" s="263"/>
      <c r="T86" s="263"/>
      <c r="U86" s="263"/>
      <c r="V86" s="263"/>
      <c r="W86" s="263"/>
      <c r="X86" s="263"/>
      <c r="Y86" s="263"/>
      <c r="Z86" s="263"/>
      <c r="AA86" s="263"/>
      <c r="AB86" s="263"/>
      <c r="AC86" s="263"/>
      <c r="AD86" s="263"/>
      <c r="AE86" s="263"/>
      <c r="AF86" s="263"/>
      <c r="AG86" s="263"/>
      <c r="AH86" s="263"/>
      <c r="AI86" s="263"/>
      <c r="AJ86" s="263"/>
      <c r="AK86" s="263"/>
      <c r="AL86" s="263"/>
      <c r="AM86" s="263"/>
      <c r="AN86" s="263"/>
      <c r="AO86" s="263"/>
      <c r="AP86" s="263"/>
      <c r="AQ86" s="263"/>
      <c r="AR86" s="263"/>
      <c r="AS86" s="263"/>
      <c r="AT86" s="263"/>
      <c r="AU86" s="263"/>
      <c r="AV86" s="263"/>
      <c r="AW86" s="263"/>
      <c r="AX86" s="263"/>
      <c r="AY86" s="263"/>
      <c r="AZ86" s="263"/>
      <c r="BA86" s="263"/>
      <c r="BB86" s="263"/>
      <c r="BC86" s="263"/>
      <c r="BD86" s="263"/>
      <c r="BE86" s="263"/>
      <c r="BF86" s="263"/>
      <c r="BG86" s="263"/>
      <c r="BH86" s="263"/>
      <c r="BI86" s="263"/>
      <c r="BJ86" s="263"/>
      <c r="BK86" s="263"/>
      <c r="BL86" s="263"/>
      <c r="BM86" s="263"/>
      <c r="BN86" s="263"/>
      <c r="BO86" s="263"/>
      <c r="BP86" s="263"/>
      <c r="BQ86" s="263"/>
      <c r="BR86" s="263"/>
      <c r="BS86" s="263"/>
      <c r="BT86" s="263"/>
      <c r="BU86" s="263"/>
      <c r="BV86" s="263"/>
      <c r="BW86" s="263"/>
      <c r="BX86" s="263"/>
      <c r="BY86" s="263"/>
      <c r="BZ86" s="263"/>
      <c r="CA86" s="263"/>
      <c r="CB86" s="263"/>
      <c r="CC86" s="263"/>
      <c r="CD86" s="263"/>
      <c r="CE86" s="263"/>
      <c r="CF86" s="263"/>
      <c r="CG86" s="263"/>
      <c r="CH86" s="263"/>
      <c r="CI86" s="263"/>
      <c r="CJ86" s="263"/>
      <c r="CK86" s="263"/>
      <c r="CL86" s="263"/>
      <c r="CM86" s="263"/>
      <c r="CN86" s="263"/>
      <c r="CO86" s="263"/>
      <c r="CP86" s="263"/>
      <c r="CQ86" s="263"/>
      <c r="CR86" s="263"/>
      <c r="CS86" s="263"/>
      <c r="CT86" s="263"/>
      <c r="CU86" s="263"/>
      <c r="CV86" s="263"/>
      <c r="CW86" s="263"/>
      <c r="CX86" s="263"/>
      <c r="CY86" s="263"/>
      <c r="CZ86" s="263"/>
      <c r="DA86" s="263"/>
      <c r="DB86" s="263"/>
      <c r="DC86" s="263"/>
      <c r="DD86" s="263"/>
      <c r="DE86" s="263"/>
      <c r="DF86" s="263"/>
      <c r="DG86" s="263"/>
      <c r="DH86" s="263"/>
      <c r="DI86" s="263"/>
      <c r="DJ86" s="263"/>
      <c r="DK86" s="263"/>
      <c r="DL86" s="263"/>
      <c r="DM86" s="263"/>
      <c r="DN86" s="263"/>
      <c r="DO86" s="263"/>
      <c r="DP86" s="263"/>
      <c r="DQ86" s="263"/>
      <c r="DR86" s="263"/>
      <c r="DS86" s="263"/>
      <c r="DT86" s="263"/>
      <c r="DU86" s="263"/>
      <c r="DV86" s="263"/>
      <c r="DW86" s="263"/>
      <c r="DX86" s="263"/>
      <c r="DY86" s="263"/>
      <c r="DZ86" s="263"/>
      <c r="EA86" s="263"/>
      <c r="EB86" s="263"/>
      <c r="EC86" s="263"/>
      <c r="ED86" s="263"/>
      <c r="EE86" s="263"/>
      <c r="EF86" s="263"/>
      <c r="EG86" s="263"/>
      <c r="EH86" s="263"/>
      <c r="EI86" s="263"/>
      <c r="EJ86" s="263"/>
      <c r="EK86" s="263"/>
      <c r="EL86" s="263"/>
      <c r="EM86" s="263"/>
      <c r="EN86" s="263"/>
      <c r="EO86" s="263"/>
      <c r="EP86" s="263"/>
      <c r="EQ86" s="263"/>
      <c r="ER86" s="263"/>
      <c r="ES86" s="263"/>
      <c r="ET86" s="263"/>
      <c r="EU86" s="263"/>
      <c r="EV86" s="263"/>
      <c r="EW86" s="263"/>
      <c r="EX86" s="263"/>
      <c r="EY86" s="263"/>
      <c r="EZ86" s="263"/>
      <c r="FA86" s="263"/>
      <c r="FB86" s="263"/>
      <c r="FC86" s="263"/>
      <c r="FD86" s="263"/>
      <c r="FE86" s="263"/>
      <c r="FF86" s="263"/>
      <c r="FG86" s="263"/>
      <c r="FH86" s="263"/>
      <c r="FI86" s="263"/>
      <c r="FJ86" s="263"/>
      <c r="FK86" s="263"/>
      <c r="FL86" s="263"/>
      <c r="FM86" s="263"/>
      <c r="FN86" s="263"/>
      <c r="FO86" s="263"/>
      <c r="FP86" s="263"/>
      <c r="FQ86" s="263"/>
      <c r="FR86" s="263"/>
      <c r="FS86" s="263"/>
      <c r="FT86" s="263"/>
      <c r="FU86" s="263"/>
      <c r="FV86" s="263"/>
      <c r="FW86" s="263"/>
      <c r="FX86" s="263"/>
      <c r="FY86" s="263"/>
      <c r="FZ86" s="263"/>
      <c r="GA86" s="263"/>
      <c r="GB86" s="263"/>
      <c r="GC86" s="263"/>
      <c r="GD86" s="263"/>
      <c r="GE86" s="263"/>
      <c r="GF86" s="263"/>
      <c r="GG86" s="263"/>
      <c r="GH86" s="263"/>
      <c r="GI86" s="263"/>
      <c r="GJ86" s="263"/>
      <c r="GK86" s="263"/>
      <c r="GL86" s="263"/>
      <c r="GM86" s="263"/>
      <c r="GN86" s="263"/>
      <c r="GO86" s="263"/>
      <c r="GP86" s="263"/>
      <c r="GQ86" s="263"/>
      <c r="GR86" s="263"/>
    </row>
    <row r="87" spans="1:200" x14ac:dyDescent="0.25">
      <c r="A87" s="263"/>
      <c r="B87" s="263"/>
      <c r="C87" s="263"/>
      <c r="D87" s="263"/>
      <c r="E87" s="263"/>
      <c r="F87" s="263"/>
      <c r="G87" s="263"/>
      <c r="H87" s="263"/>
      <c r="I87" s="263"/>
      <c r="J87" s="263"/>
      <c r="K87" s="263"/>
      <c r="L87" s="263"/>
      <c r="M87" s="263"/>
      <c r="N87" s="263"/>
      <c r="O87" s="263"/>
      <c r="P87" s="263"/>
      <c r="Q87" s="263"/>
      <c r="R87" s="263"/>
      <c r="S87" s="263"/>
      <c r="T87" s="263"/>
      <c r="U87" s="263"/>
      <c r="V87" s="263"/>
      <c r="W87" s="263"/>
      <c r="X87" s="263"/>
      <c r="Y87" s="263"/>
      <c r="Z87" s="263"/>
      <c r="AA87" s="263"/>
      <c r="AB87" s="263"/>
      <c r="AC87" s="263"/>
      <c r="AD87" s="263"/>
      <c r="AE87" s="263"/>
      <c r="AF87" s="263"/>
      <c r="AG87" s="263"/>
      <c r="AH87" s="263"/>
      <c r="AI87" s="263"/>
      <c r="AJ87" s="263"/>
      <c r="AK87" s="263"/>
      <c r="AL87" s="263"/>
      <c r="AM87" s="263"/>
      <c r="AN87" s="263"/>
      <c r="AO87" s="263"/>
      <c r="AP87" s="263"/>
      <c r="AQ87" s="263"/>
      <c r="AR87" s="263"/>
      <c r="AS87" s="263"/>
      <c r="AT87" s="263"/>
      <c r="AU87" s="263"/>
      <c r="AV87" s="263"/>
      <c r="AW87" s="263"/>
      <c r="AX87" s="263"/>
      <c r="AY87" s="263"/>
      <c r="AZ87" s="263"/>
      <c r="BA87" s="263"/>
      <c r="BB87" s="263"/>
      <c r="BC87" s="263"/>
      <c r="BD87" s="263"/>
      <c r="BE87" s="263"/>
      <c r="BF87" s="263"/>
      <c r="BG87" s="263"/>
      <c r="BH87" s="263"/>
      <c r="BI87" s="263"/>
      <c r="BJ87" s="263"/>
      <c r="BK87" s="263"/>
      <c r="BL87" s="263"/>
      <c r="BM87" s="263"/>
      <c r="BN87" s="263"/>
      <c r="BO87" s="263"/>
      <c r="BP87" s="263"/>
      <c r="BQ87" s="263"/>
      <c r="BR87" s="263"/>
      <c r="BS87" s="263"/>
      <c r="BT87" s="263"/>
      <c r="BU87" s="263"/>
      <c r="BV87" s="263"/>
      <c r="BW87" s="263"/>
      <c r="BX87" s="263"/>
      <c r="BY87" s="263"/>
      <c r="BZ87" s="263"/>
      <c r="CA87" s="263"/>
      <c r="CB87" s="263"/>
      <c r="CC87" s="263"/>
      <c r="CD87" s="263"/>
      <c r="CE87" s="263"/>
      <c r="CF87" s="263"/>
      <c r="CG87" s="263"/>
      <c r="CH87" s="263"/>
      <c r="CI87" s="263"/>
      <c r="CJ87" s="263"/>
      <c r="CK87" s="263"/>
      <c r="CL87" s="263"/>
      <c r="CM87" s="263"/>
      <c r="CN87" s="263"/>
      <c r="CO87" s="263"/>
      <c r="CP87" s="263"/>
      <c r="CQ87" s="263"/>
      <c r="CR87" s="263"/>
      <c r="CS87" s="263"/>
      <c r="CT87" s="263"/>
      <c r="CU87" s="263"/>
      <c r="CV87" s="263"/>
      <c r="CW87" s="263"/>
      <c r="CX87" s="263"/>
      <c r="CY87" s="263"/>
      <c r="CZ87" s="263"/>
      <c r="DA87" s="263"/>
      <c r="DB87" s="263"/>
      <c r="DC87" s="263"/>
      <c r="DD87" s="263"/>
      <c r="DE87" s="263"/>
      <c r="DF87" s="263"/>
      <c r="DG87" s="263"/>
      <c r="DH87" s="263"/>
      <c r="DI87" s="263"/>
      <c r="DJ87" s="263"/>
      <c r="DK87" s="263"/>
      <c r="DL87" s="263"/>
      <c r="DM87" s="263"/>
      <c r="DN87" s="263"/>
      <c r="DO87" s="263"/>
      <c r="DP87" s="263"/>
      <c r="DQ87" s="263"/>
      <c r="DR87" s="263"/>
      <c r="DS87" s="263"/>
      <c r="DT87" s="263"/>
      <c r="DU87" s="263"/>
      <c r="DV87" s="263"/>
      <c r="DW87" s="263"/>
      <c r="DX87" s="263"/>
      <c r="DY87" s="263"/>
      <c r="DZ87" s="263"/>
      <c r="EA87" s="263"/>
      <c r="EB87" s="263"/>
      <c r="EC87" s="263"/>
      <c r="ED87" s="263"/>
      <c r="EE87" s="263"/>
      <c r="EF87" s="263"/>
      <c r="EG87" s="263"/>
      <c r="EH87" s="263"/>
      <c r="EI87" s="263"/>
      <c r="EJ87" s="263"/>
      <c r="EK87" s="263"/>
      <c r="EL87" s="263"/>
      <c r="EM87" s="263"/>
      <c r="EN87" s="263"/>
      <c r="EO87" s="263"/>
      <c r="EP87" s="263"/>
      <c r="EQ87" s="263"/>
      <c r="ER87" s="263"/>
      <c r="ES87" s="263"/>
      <c r="ET87" s="263"/>
      <c r="EU87" s="263"/>
      <c r="EV87" s="263"/>
      <c r="EW87" s="263"/>
      <c r="EX87" s="263"/>
      <c r="EY87" s="263"/>
      <c r="EZ87" s="263"/>
      <c r="FA87" s="263"/>
      <c r="FB87" s="263"/>
      <c r="FC87" s="263"/>
      <c r="FD87" s="263"/>
      <c r="FE87" s="263"/>
      <c r="FF87" s="263"/>
      <c r="FG87" s="263"/>
      <c r="FH87" s="263"/>
      <c r="FI87" s="263"/>
      <c r="FJ87" s="263"/>
      <c r="FK87" s="263"/>
      <c r="FL87" s="263"/>
      <c r="FM87" s="263"/>
      <c r="FN87" s="263"/>
      <c r="FO87" s="263"/>
      <c r="FP87" s="263"/>
      <c r="FQ87" s="263"/>
      <c r="FR87" s="263"/>
      <c r="FS87" s="263"/>
      <c r="FT87" s="263"/>
      <c r="FU87" s="263"/>
      <c r="FV87" s="263"/>
      <c r="FW87" s="263"/>
      <c r="FX87" s="263"/>
      <c r="FY87" s="263"/>
      <c r="FZ87" s="263"/>
      <c r="GA87" s="263"/>
      <c r="GB87" s="263"/>
      <c r="GC87" s="263"/>
      <c r="GD87" s="263"/>
      <c r="GE87" s="263"/>
      <c r="GF87" s="263"/>
      <c r="GG87" s="263"/>
      <c r="GH87" s="263"/>
      <c r="GI87" s="263"/>
      <c r="GJ87" s="263"/>
      <c r="GK87" s="263"/>
      <c r="GL87" s="263"/>
      <c r="GM87" s="263"/>
      <c r="GN87" s="263"/>
      <c r="GO87" s="263"/>
      <c r="GP87" s="263"/>
      <c r="GQ87" s="263"/>
      <c r="GR87" s="263"/>
    </row>
    <row r="88" spans="1:200" x14ac:dyDescent="0.25">
      <c r="A88" s="263"/>
      <c r="B88" s="263"/>
      <c r="C88" s="263"/>
      <c r="D88" s="263"/>
      <c r="E88" s="263"/>
      <c r="F88" s="263"/>
      <c r="G88" s="263"/>
      <c r="H88" s="263"/>
      <c r="I88" s="263"/>
      <c r="J88" s="263"/>
      <c r="K88" s="263"/>
      <c r="L88" s="263"/>
      <c r="M88" s="263"/>
      <c r="N88" s="263"/>
      <c r="O88" s="263"/>
      <c r="P88" s="263"/>
      <c r="Q88" s="263"/>
      <c r="R88" s="263"/>
      <c r="S88" s="263"/>
      <c r="T88" s="263"/>
      <c r="U88" s="263"/>
      <c r="V88" s="263"/>
      <c r="W88" s="263"/>
      <c r="X88" s="263"/>
      <c r="Y88" s="263"/>
      <c r="Z88" s="263"/>
      <c r="AA88" s="263"/>
      <c r="AB88" s="263"/>
      <c r="AC88" s="263"/>
      <c r="AD88" s="263"/>
      <c r="AE88" s="263"/>
      <c r="AF88" s="263"/>
      <c r="AG88" s="263"/>
      <c r="AH88" s="263"/>
      <c r="AI88" s="263"/>
      <c r="AJ88" s="263"/>
      <c r="AK88" s="263"/>
      <c r="AL88" s="263"/>
      <c r="AM88" s="263"/>
      <c r="AN88" s="263"/>
      <c r="AO88" s="263"/>
      <c r="AP88" s="263"/>
      <c r="AQ88" s="263"/>
      <c r="AR88" s="263"/>
      <c r="AS88" s="263"/>
      <c r="AT88" s="263"/>
      <c r="AU88" s="263"/>
      <c r="AV88" s="263"/>
      <c r="AW88" s="263"/>
      <c r="AX88" s="263"/>
      <c r="AY88" s="263"/>
      <c r="AZ88" s="263"/>
      <c r="BA88" s="263"/>
      <c r="BB88" s="263"/>
      <c r="BC88" s="263"/>
      <c r="BD88" s="263"/>
      <c r="BE88" s="263"/>
      <c r="BF88" s="263"/>
      <c r="BG88" s="263"/>
      <c r="BH88" s="263"/>
      <c r="BI88" s="263"/>
      <c r="BJ88" s="263"/>
      <c r="BK88" s="263"/>
      <c r="BL88" s="263"/>
      <c r="BM88" s="263"/>
      <c r="BN88" s="263"/>
      <c r="BO88" s="263"/>
      <c r="BP88" s="263"/>
      <c r="BQ88" s="263"/>
      <c r="BR88" s="263"/>
      <c r="BS88" s="263"/>
      <c r="BT88" s="263"/>
      <c r="BU88" s="263"/>
      <c r="BV88" s="263"/>
      <c r="BW88" s="263"/>
      <c r="BX88" s="263"/>
      <c r="BY88" s="263"/>
      <c r="BZ88" s="263"/>
      <c r="CA88" s="263"/>
      <c r="CB88" s="263"/>
      <c r="CC88" s="263"/>
      <c r="CD88" s="263"/>
      <c r="CE88" s="263"/>
      <c r="CF88" s="263"/>
      <c r="CG88" s="263"/>
      <c r="CH88" s="263"/>
      <c r="CI88" s="263"/>
      <c r="CJ88" s="263"/>
      <c r="CK88" s="263"/>
      <c r="CL88" s="263"/>
      <c r="CM88" s="263"/>
      <c r="CN88" s="263"/>
      <c r="CO88" s="263"/>
      <c r="CP88" s="263"/>
      <c r="CQ88" s="263"/>
      <c r="CR88" s="263"/>
      <c r="CS88" s="263"/>
      <c r="CT88" s="263"/>
      <c r="CU88" s="263"/>
      <c r="CV88" s="263"/>
      <c r="CW88" s="263"/>
      <c r="CX88" s="263"/>
      <c r="CY88" s="263"/>
      <c r="CZ88" s="263"/>
      <c r="DA88" s="263"/>
      <c r="DB88" s="263"/>
      <c r="DC88" s="263"/>
      <c r="DD88" s="263"/>
      <c r="DE88" s="263"/>
      <c r="DF88" s="263"/>
      <c r="DG88" s="263"/>
      <c r="DH88" s="263"/>
      <c r="DI88" s="263"/>
      <c r="DJ88" s="263"/>
      <c r="DK88" s="263"/>
      <c r="DL88" s="263"/>
      <c r="DM88" s="263"/>
      <c r="DN88" s="263"/>
      <c r="DO88" s="263"/>
      <c r="DP88" s="263"/>
      <c r="DQ88" s="263"/>
      <c r="DR88" s="263"/>
      <c r="DS88" s="263"/>
      <c r="DT88" s="263"/>
      <c r="DU88" s="263"/>
      <c r="DV88" s="263"/>
      <c r="DW88" s="263"/>
      <c r="DX88" s="263"/>
      <c r="DY88" s="263"/>
      <c r="DZ88" s="263"/>
      <c r="EA88" s="263"/>
      <c r="EB88" s="263"/>
      <c r="EC88" s="263"/>
      <c r="ED88" s="263"/>
      <c r="EE88" s="263"/>
      <c r="EF88" s="263"/>
      <c r="EG88" s="263"/>
      <c r="EH88" s="263"/>
      <c r="EI88" s="263"/>
      <c r="EJ88" s="263"/>
      <c r="EK88" s="263"/>
      <c r="EL88" s="263"/>
      <c r="EM88" s="263"/>
      <c r="EN88" s="263"/>
      <c r="EO88" s="263"/>
      <c r="EP88" s="263"/>
      <c r="EQ88" s="263"/>
      <c r="ER88" s="263"/>
      <c r="ES88" s="263"/>
      <c r="ET88" s="263"/>
      <c r="EU88" s="263"/>
      <c r="EV88" s="263"/>
      <c r="EW88" s="263"/>
      <c r="EX88" s="263"/>
      <c r="EY88" s="263"/>
      <c r="EZ88" s="263"/>
      <c r="FA88" s="263"/>
      <c r="FB88" s="263"/>
      <c r="FC88" s="263"/>
      <c r="FD88" s="263"/>
      <c r="FE88" s="263"/>
      <c r="FF88" s="263"/>
      <c r="FG88" s="263"/>
      <c r="FH88" s="263"/>
      <c r="FI88" s="263"/>
      <c r="FJ88" s="263"/>
      <c r="FK88" s="263"/>
      <c r="FL88" s="263"/>
      <c r="FM88" s="263"/>
      <c r="FN88" s="263"/>
      <c r="FO88" s="263"/>
      <c r="FP88" s="263"/>
      <c r="FQ88" s="263"/>
      <c r="FR88" s="263"/>
      <c r="FS88" s="263"/>
      <c r="FT88" s="263"/>
      <c r="FU88" s="263"/>
      <c r="FV88" s="263"/>
      <c r="FW88" s="263"/>
      <c r="FX88" s="263"/>
      <c r="FY88" s="263"/>
      <c r="FZ88" s="263"/>
      <c r="GA88" s="263"/>
      <c r="GB88" s="263"/>
      <c r="GC88" s="263"/>
      <c r="GD88" s="263"/>
      <c r="GE88" s="263"/>
      <c r="GF88" s="263"/>
      <c r="GG88" s="263"/>
      <c r="GH88" s="263"/>
      <c r="GI88" s="263"/>
      <c r="GJ88" s="263"/>
      <c r="GK88" s="263"/>
      <c r="GL88" s="263"/>
      <c r="GM88" s="263"/>
      <c r="GN88" s="263"/>
      <c r="GO88" s="263"/>
      <c r="GP88" s="263"/>
      <c r="GQ88" s="263"/>
      <c r="GR88" s="263"/>
    </row>
    <row r="89" spans="1:200" x14ac:dyDescent="0.25">
      <c r="A89" s="263"/>
      <c r="B89" s="263"/>
      <c r="C89" s="263"/>
      <c r="D89" s="263"/>
      <c r="E89" s="263"/>
      <c r="F89" s="263"/>
      <c r="G89" s="263"/>
      <c r="H89" s="263"/>
      <c r="I89" s="263"/>
      <c r="J89" s="263"/>
      <c r="K89" s="263"/>
      <c r="L89" s="263"/>
      <c r="M89" s="263"/>
      <c r="N89" s="263"/>
      <c r="O89" s="263"/>
      <c r="P89" s="263"/>
      <c r="Q89" s="263"/>
      <c r="R89" s="263"/>
      <c r="S89" s="263"/>
      <c r="T89" s="263"/>
      <c r="U89" s="263"/>
      <c r="V89" s="263"/>
      <c r="W89" s="263"/>
      <c r="X89" s="263"/>
      <c r="Y89" s="263"/>
      <c r="Z89" s="263"/>
      <c r="AA89" s="263"/>
      <c r="AB89" s="263"/>
      <c r="AC89" s="263"/>
      <c r="AD89" s="263"/>
      <c r="AE89" s="263"/>
      <c r="AF89" s="263"/>
      <c r="AG89" s="263"/>
      <c r="AH89" s="263"/>
      <c r="AI89" s="263"/>
      <c r="AJ89" s="263"/>
      <c r="AK89" s="263"/>
      <c r="AL89" s="263"/>
      <c r="AM89" s="263"/>
      <c r="AN89" s="263"/>
      <c r="AO89" s="263"/>
      <c r="AP89" s="263"/>
      <c r="AQ89" s="263"/>
      <c r="AR89" s="263"/>
      <c r="AS89" s="263"/>
      <c r="AT89" s="263"/>
      <c r="AU89" s="263"/>
      <c r="AV89" s="263"/>
      <c r="AW89" s="263"/>
      <c r="AX89" s="263"/>
      <c r="AY89" s="263"/>
      <c r="AZ89" s="263"/>
      <c r="BA89" s="263"/>
      <c r="BB89" s="263"/>
      <c r="BC89" s="263"/>
      <c r="BD89" s="263"/>
      <c r="BE89" s="263"/>
      <c r="BF89" s="263"/>
      <c r="BG89" s="263"/>
      <c r="BH89" s="263"/>
      <c r="BI89" s="263"/>
      <c r="BJ89" s="263"/>
      <c r="BK89" s="263"/>
      <c r="BL89" s="263"/>
      <c r="BM89" s="263"/>
      <c r="BN89" s="263"/>
      <c r="BO89" s="263"/>
      <c r="BP89" s="263"/>
      <c r="BQ89" s="263"/>
      <c r="BR89" s="263"/>
      <c r="BS89" s="263"/>
      <c r="BT89" s="263"/>
      <c r="BU89" s="263"/>
      <c r="BV89" s="263"/>
      <c r="BW89" s="263"/>
      <c r="BX89" s="263"/>
      <c r="BY89" s="263"/>
      <c r="BZ89" s="263"/>
      <c r="CA89" s="263"/>
      <c r="CB89" s="263"/>
      <c r="CC89" s="263"/>
      <c r="CD89" s="263"/>
      <c r="CE89" s="263"/>
      <c r="CF89" s="263"/>
      <c r="CG89" s="263"/>
      <c r="CH89" s="263"/>
      <c r="CI89" s="263"/>
      <c r="CJ89" s="263"/>
      <c r="CK89" s="263"/>
      <c r="CL89" s="263"/>
      <c r="CM89" s="263"/>
      <c r="CN89" s="263"/>
      <c r="CO89" s="263"/>
      <c r="CP89" s="263"/>
      <c r="CQ89" s="263"/>
      <c r="CR89" s="263"/>
      <c r="CS89" s="263"/>
      <c r="CT89" s="263"/>
      <c r="CU89" s="263"/>
      <c r="CV89" s="263"/>
      <c r="CW89" s="263"/>
      <c r="CX89" s="263"/>
      <c r="CY89" s="263"/>
      <c r="CZ89" s="263"/>
      <c r="DA89" s="263"/>
      <c r="DB89" s="263"/>
      <c r="DC89" s="263"/>
      <c r="DD89" s="263"/>
      <c r="DE89" s="263"/>
      <c r="DF89" s="263"/>
      <c r="DG89" s="263"/>
      <c r="DH89" s="263"/>
      <c r="DI89" s="263"/>
      <c r="DJ89" s="263"/>
      <c r="DK89" s="263"/>
      <c r="DL89" s="263"/>
      <c r="DM89" s="263"/>
      <c r="DN89" s="263"/>
      <c r="DO89" s="263"/>
      <c r="DP89" s="263"/>
      <c r="DQ89" s="263"/>
      <c r="DR89" s="263"/>
      <c r="DS89" s="263"/>
      <c r="DT89" s="263"/>
      <c r="DU89" s="263"/>
      <c r="DV89" s="263"/>
      <c r="DW89" s="263"/>
      <c r="DX89" s="263"/>
      <c r="DY89" s="263"/>
      <c r="DZ89" s="263"/>
      <c r="EA89" s="263"/>
      <c r="EB89" s="263"/>
      <c r="EC89" s="263"/>
      <c r="ED89" s="263"/>
      <c r="EE89" s="263"/>
      <c r="EF89" s="263"/>
      <c r="EG89" s="263"/>
      <c r="EH89" s="263"/>
      <c r="EI89" s="263"/>
      <c r="EJ89" s="263"/>
      <c r="EK89" s="263"/>
      <c r="EL89" s="263"/>
      <c r="EM89" s="263"/>
      <c r="EN89" s="263"/>
      <c r="EO89" s="263"/>
      <c r="EP89" s="263"/>
      <c r="EQ89" s="263"/>
      <c r="ER89" s="263"/>
      <c r="ES89" s="263"/>
      <c r="ET89" s="263"/>
      <c r="EU89" s="263"/>
      <c r="EV89" s="263"/>
      <c r="EW89" s="263"/>
      <c r="EX89" s="263"/>
      <c r="EY89" s="263"/>
      <c r="EZ89" s="263"/>
      <c r="FA89" s="263"/>
      <c r="FB89" s="263"/>
      <c r="FC89" s="263"/>
      <c r="FD89" s="263"/>
      <c r="FE89" s="263"/>
      <c r="FF89" s="263"/>
      <c r="FG89" s="263"/>
      <c r="FH89" s="263"/>
      <c r="FI89" s="263"/>
      <c r="FJ89" s="263"/>
      <c r="FK89" s="263"/>
      <c r="FL89" s="263"/>
      <c r="FM89" s="263"/>
      <c r="FN89" s="263"/>
      <c r="FO89" s="263"/>
      <c r="FP89" s="263"/>
      <c r="FQ89" s="263"/>
      <c r="FR89" s="263"/>
      <c r="FS89" s="263"/>
      <c r="FT89" s="263"/>
      <c r="FU89" s="263"/>
      <c r="FV89" s="263"/>
      <c r="FW89" s="263"/>
      <c r="FX89" s="263"/>
      <c r="FY89" s="263"/>
      <c r="FZ89" s="263"/>
      <c r="GA89" s="263"/>
      <c r="GB89" s="263"/>
      <c r="GC89" s="263"/>
      <c r="GD89" s="263"/>
      <c r="GE89" s="263"/>
      <c r="GF89" s="263"/>
      <c r="GG89" s="263"/>
      <c r="GH89" s="263"/>
      <c r="GI89" s="263"/>
      <c r="GJ89" s="263"/>
      <c r="GK89" s="263"/>
      <c r="GL89" s="263"/>
      <c r="GM89" s="263"/>
      <c r="GN89" s="263"/>
      <c r="GO89" s="263"/>
      <c r="GP89" s="263"/>
      <c r="GQ89" s="263"/>
      <c r="GR89" s="263"/>
    </row>
    <row r="90" spans="1:200" x14ac:dyDescent="0.25">
      <c r="A90" s="263"/>
      <c r="B90" s="263"/>
      <c r="C90" s="263"/>
      <c r="D90" s="263"/>
      <c r="E90" s="263"/>
      <c r="F90" s="263"/>
      <c r="G90" s="263"/>
      <c r="H90" s="263"/>
      <c r="I90" s="263"/>
      <c r="J90" s="263"/>
      <c r="K90" s="263"/>
      <c r="L90" s="263"/>
      <c r="M90" s="263"/>
      <c r="N90" s="263"/>
      <c r="O90" s="263"/>
      <c r="P90" s="263"/>
      <c r="Q90" s="263"/>
      <c r="R90" s="263"/>
      <c r="S90" s="263"/>
      <c r="T90" s="263"/>
      <c r="U90" s="263"/>
      <c r="V90" s="263"/>
      <c r="W90" s="263"/>
      <c r="X90" s="263"/>
      <c r="Y90" s="263"/>
      <c r="Z90" s="263"/>
      <c r="AA90" s="263"/>
      <c r="AB90" s="263"/>
      <c r="AC90" s="263"/>
      <c r="AD90" s="263"/>
      <c r="AE90" s="263"/>
      <c r="AF90" s="263"/>
      <c r="AG90" s="263"/>
      <c r="AH90" s="263"/>
      <c r="AI90" s="263"/>
      <c r="AJ90" s="263"/>
      <c r="AK90" s="263"/>
      <c r="AL90" s="263"/>
      <c r="AM90" s="263"/>
      <c r="AN90" s="263"/>
      <c r="AO90" s="263"/>
      <c r="AP90" s="263"/>
      <c r="AQ90" s="263"/>
      <c r="AR90" s="263"/>
      <c r="AS90" s="263"/>
      <c r="AT90" s="263"/>
      <c r="AU90" s="263"/>
      <c r="AV90" s="263"/>
      <c r="AW90" s="263"/>
      <c r="AX90" s="263"/>
      <c r="AY90" s="263"/>
      <c r="AZ90" s="263"/>
      <c r="BA90" s="263"/>
      <c r="BB90" s="263"/>
      <c r="BC90" s="263"/>
      <c r="BD90" s="263"/>
      <c r="BE90" s="263"/>
      <c r="BF90" s="263"/>
      <c r="BG90" s="263"/>
      <c r="BH90" s="263"/>
      <c r="BI90" s="263"/>
      <c r="BJ90" s="263"/>
      <c r="BK90" s="263"/>
      <c r="BL90" s="263"/>
      <c r="BM90" s="263"/>
      <c r="BN90" s="263"/>
      <c r="BO90" s="263"/>
      <c r="BP90" s="263"/>
      <c r="BQ90" s="263"/>
      <c r="BR90" s="263"/>
      <c r="BS90" s="263"/>
      <c r="BT90" s="263"/>
      <c r="BU90" s="263"/>
      <c r="BV90" s="263"/>
      <c r="BW90" s="263"/>
      <c r="BX90" s="263"/>
      <c r="BY90" s="263"/>
      <c r="BZ90" s="263"/>
      <c r="CA90" s="263"/>
      <c r="CB90" s="263"/>
      <c r="CC90" s="263"/>
      <c r="CD90" s="263"/>
      <c r="CE90" s="263"/>
      <c r="CF90" s="263"/>
      <c r="CG90" s="263"/>
      <c r="CH90" s="263"/>
      <c r="CI90" s="263"/>
      <c r="CJ90" s="263"/>
      <c r="CK90" s="263"/>
      <c r="CL90" s="263"/>
      <c r="CM90" s="263"/>
      <c r="CN90" s="263"/>
      <c r="CO90" s="263"/>
      <c r="CP90" s="263"/>
      <c r="CQ90" s="263"/>
      <c r="CR90" s="263"/>
      <c r="CS90" s="263"/>
      <c r="CT90" s="263"/>
      <c r="CU90" s="263"/>
      <c r="CV90" s="263"/>
      <c r="CW90" s="263"/>
      <c r="CX90" s="263"/>
      <c r="CY90" s="263"/>
      <c r="CZ90" s="263"/>
      <c r="DA90" s="263"/>
      <c r="DB90" s="263"/>
      <c r="DC90" s="263"/>
      <c r="DD90" s="263"/>
      <c r="DE90" s="263"/>
      <c r="DF90" s="263"/>
      <c r="DG90" s="263"/>
      <c r="DH90" s="263"/>
      <c r="DI90" s="263"/>
      <c r="DJ90" s="263"/>
      <c r="DK90" s="263"/>
      <c r="DL90" s="263"/>
      <c r="DM90" s="263"/>
      <c r="DN90" s="263"/>
      <c r="DO90" s="263"/>
      <c r="DP90" s="263"/>
      <c r="DQ90" s="263"/>
      <c r="DR90" s="263"/>
      <c r="DS90" s="263"/>
      <c r="DT90" s="263"/>
      <c r="DU90" s="263"/>
      <c r="DV90" s="263"/>
      <c r="DW90" s="263"/>
      <c r="DX90" s="263"/>
      <c r="DY90" s="263"/>
      <c r="DZ90" s="263"/>
      <c r="EA90" s="263"/>
      <c r="EB90" s="263"/>
      <c r="EC90" s="263"/>
      <c r="ED90" s="263"/>
      <c r="EE90" s="263"/>
      <c r="EF90" s="263"/>
      <c r="EG90" s="263"/>
      <c r="EH90" s="263"/>
      <c r="EI90" s="263"/>
      <c r="EJ90" s="263"/>
      <c r="EK90" s="263"/>
      <c r="EL90" s="263"/>
      <c r="EM90" s="263"/>
      <c r="EN90" s="263"/>
      <c r="EO90" s="263"/>
      <c r="EP90" s="263"/>
      <c r="EQ90" s="263"/>
      <c r="ER90" s="263"/>
      <c r="ES90" s="263"/>
      <c r="ET90" s="263"/>
      <c r="EU90" s="263"/>
      <c r="EV90" s="263"/>
      <c r="EW90" s="263"/>
      <c r="EX90" s="263"/>
      <c r="EY90" s="263"/>
      <c r="EZ90" s="263"/>
      <c r="FA90" s="263"/>
      <c r="FB90" s="263"/>
      <c r="FC90" s="263"/>
      <c r="FD90" s="263"/>
      <c r="FE90" s="263"/>
      <c r="FF90" s="263"/>
      <c r="FG90" s="263"/>
      <c r="FH90" s="263"/>
      <c r="FI90" s="263"/>
      <c r="FJ90" s="263"/>
      <c r="FK90" s="263"/>
      <c r="FL90" s="263"/>
      <c r="FM90" s="263"/>
      <c r="FN90" s="263"/>
      <c r="FO90" s="263"/>
      <c r="FP90" s="263"/>
      <c r="FQ90" s="263"/>
      <c r="FR90" s="263"/>
      <c r="FS90" s="263"/>
      <c r="FT90" s="263"/>
      <c r="FU90" s="263"/>
      <c r="FV90" s="263"/>
      <c r="FW90" s="263"/>
      <c r="FX90" s="263"/>
      <c r="FY90" s="263"/>
      <c r="FZ90" s="263"/>
      <c r="GA90" s="263"/>
      <c r="GB90" s="263"/>
      <c r="GC90" s="263"/>
      <c r="GD90" s="263"/>
      <c r="GE90" s="263"/>
      <c r="GF90" s="263"/>
      <c r="GG90" s="263"/>
      <c r="GH90" s="263"/>
      <c r="GI90" s="263"/>
      <c r="GJ90" s="263"/>
      <c r="GK90" s="263"/>
      <c r="GL90" s="263"/>
      <c r="GM90" s="263"/>
      <c r="GN90" s="263"/>
      <c r="GO90" s="263"/>
      <c r="GP90" s="263"/>
      <c r="GQ90" s="263"/>
      <c r="GR90" s="263"/>
    </row>
    <row r="91" spans="1:200" x14ac:dyDescent="0.25">
      <c r="A91" s="263"/>
      <c r="B91" s="263"/>
      <c r="C91" s="263"/>
      <c r="D91" s="263"/>
      <c r="E91" s="263"/>
      <c r="F91" s="263"/>
      <c r="G91" s="263"/>
      <c r="H91" s="263"/>
      <c r="I91" s="263"/>
      <c r="J91" s="263"/>
      <c r="K91" s="263"/>
      <c r="L91" s="263"/>
      <c r="M91" s="263"/>
      <c r="N91" s="263"/>
      <c r="O91" s="263"/>
      <c r="P91" s="263"/>
      <c r="Q91" s="263"/>
      <c r="R91" s="263"/>
      <c r="S91" s="263"/>
      <c r="T91" s="263"/>
      <c r="U91" s="263"/>
      <c r="V91" s="263"/>
      <c r="W91" s="263"/>
      <c r="X91" s="263"/>
      <c r="Y91" s="263"/>
      <c r="Z91" s="263"/>
      <c r="AA91" s="263"/>
      <c r="AB91" s="263"/>
      <c r="AC91" s="263"/>
      <c r="AD91" s="263"/>
      <c r="AE91" s="263"/>
      <c r="AF91" s="263"/>
      <c r="AG91" s="263"/>
      <c r="AH91" s="263"/>
      <c r="AI91" s="263"/>
      <c r="AJ91" s="263"/>
      <c r="AK91" s="263"/>
      <c r="AL91" s="263"/>
      <c r="AM91" s="263"/>
      <c r="AN91" s="263"/>
      <c r="AO91" s="263"/>
      <c r="AP91" s="263"/>
      <c r="AQ91" s="263"/>
      <c r="AR91" s="263"/>
      <c r="AS91" s="263"/>
      <c r="AT91" s="263"/>
      <c r="AU91" s="263"/>
      <c r="AV91" s="263"/>
      <c r="AW91" s="263"/>
      <c r="AX91" s="263"/>
      <c r="AY91" s="263"/>
      <c r="AZ91" s="263"/>
      <c r="BA91" s="263"/>
      <c r="BB91" s="263"/>
      <c r="BC91" s="263"/>
      <c r="BD91" s="263"/>
      <c r="BE91" s="263"/>
      <c r="BF91" s="263"/>
      <c r="BG91" s="263"/>
      <c r="BH91" s="263"/>
      <c r="BI91" s="263"/>
      <c r="BJ91" s="263"/>
      <c r="BK91" s="263"/>
      <c r="BL91" s="263"/>
      <c r="BM91" s="263"/>
      <c r="BN91" s="263"/>
      <c r="BO91" s="263"/>
      <c r="BP91" s="263"/>
      <c r="BQ91" s="263"/>
      <c r="BR91" s="263"/>
      <c r="BS91" s="263"/>
      <c r="BT91" s="263"/>
      <c r="BU91" s="263"/>
      <c r="BV91" s="263"/>
      <c r="BW91" s="263"/>
      <c r="BX91" s="263"/>
      <c r="BY91" s="263"/>
      <c r="BZ91" s="263"/>
      <c r="CA91" s="263"/>
      <c r="CB91" s="263"/>
      <c r="CC91" s="263"/>
      <c r="CD91" s="263"/>
      <c r="CE91" s="263"/>
      <c r="CF91" s="263"/>
      <c r="CG91" s="263"/>
      <c r="CH91" s="263"/>
      <c r="CI91" s="263"/>
      <c r="CJ91" s="263"/>
      <c r="CK91" s="263"/>
      <c r="CL91" s="263"/>
      <c r="CM91" s="263"/>
      <c r="CN91" s="263"/>
      <c r="CO91" s="263"/>
      <c r="CP91" s="263"/>
      <c r="CQ91" s="263"/>
      <c r="CR91" s="263"/>
      <c r="CS91" s="263"/>
      <c r="CT91" s="263"/>
      <c r="CU91" s="263"/>
      <c r="CV91" s="263"/>
      <c r="CW91" s="263"/>
      <c r="CX91" s="263"/>
      <c r="CY91" s="263"/>
      <c r="CZ91" s="263"/>
      <c r="DA91" s="263"/>
      <c r="DB91" s="263"/>
      <c r="DC91" s="263"/>
      <c r="DD91" s="263"/>
      <c r="DE91" s="263"/>
      <c r="DF91" s="263"/>
      <c r="DG91" s="263"/>
      <c r="DH91" s="263"/>
      <c r="DI91" s="263"/>
      <c r="DJ91" s="263"/>
      <c r="DK91" s="263"/>
      <c r="DL91" s="263"/>
      <c r="DM91" s="263"/>
      <c r="DN91" s="263"/>
      <c r="DO91" s="263"/>
      <c r="DP91" s="263"/>
      <c r="DQ91" s="263"/>
      <c r="DR91" s="263"/>
      <c r="DS91" s="263"/>
      <c r="DT91" s="263"/>
      <c r="DU91" s="263"/>
      <c r="DV91" s="263"/>
      <c r="DW91" s="263"/>
      <c r="DX91" s="263"/>
      <c r="DY91" s="263"/>
      <c r="DZ91" s="263"/>
      <c r="EA91" s="263"/>
      <c r="EB91" s="263"/>
      <c r="EC91" s="263"/>
      <c r="ED91" s="263"/>
      <c r="EE91" s="263"/>
      <c r="EF91" s="263"/>
      <c r="EG91" s="263"/>
      <c r="EH91" s="263"/>
      <c r="EI91" s="263"/>
      <c r="EJ91" s="263"/>
      <c r="EK91" s="263"/>
      <c r="EL91" s="263"/>
      <c r="EM91" s="263"/>
      <c r="EN91" s="263"/>
      <c r="EO91" s="263"/>
      <c r="EP91" s="263"/>
      <c r="EQ91" s="263"/>
      <c r="ER91" s="263"/>
      <c r="ES91" s="263"/>
      <c r="ET91" s="263"/>
      <c r="EU91" s="263"/>
      <c r="EV91" s="263"/>
      <c r="EW91" s="263"/>
      <c r="EX91" s="263"/>
      <c r="EY91" s="263"/>
      <c r="EZ91" s="263"/>
      <c r="FA91" s="263"/>
      <c r="FB91" s="263"/>
      <c r="FC91" s="263"/>
      <c r="FD91" s="263"/>
      <c r="FE91" s="263"/>
      <c r="FF91" s="263"/>
      <c r="FG91" s="263"/>
      <c r="FH91" s="263"/>
      <c r="FI91" s="263"/>
      <c r="FJ91" s="263"/>
      <c r="FK91" s="263"/>
      <c r="FL91" s="263"/>
      <c r="FM91" s="263"/>
      <c r="FN91" s="263"/>
      <c r="FO91" s="263"/>
      <c r="FP91" s="263"/>
      <c r="FQ91" s="263"/>
      <c r="FR91" s="263"/>
      <c r="FS91" s="263"/>
      <c r="FT91" s="263"/>
      <c r="FU91" s="263"/>
      <c r="FV91" s="263"/>
      <c r="FW91" s="263"/>
      <c r="FX91" s="263"/>
      <c r="FY91" s="263"/>
      <c r="FZ91" s="263"/>
      <c r="GA91" s="263"/>
      <c r="GB91" s="263"/>
      <c r="GC91" s="263"/>
      <c r="GD91" s="263"/>
      <c r="GE91" s="263"/>
      <c r="GF91" s="263"/>
      <c r="GG91" s="263"/>
      <c r="GH91" s="263"/>
      <c r="GI91" s="263"/>
      <c r="GJ91" s="263"/>
      <c r="GK91" s="263"/>
      <c r="GL91" s="263"/>
      <c r="GM91" s="263"/>
      <c r="GN91" s="263"/>
      <c r="GO91" s="263"/>
      <c r="GP91" s="263"/>
      <c r="GQ91" s="263"/>
      <c r="GR91" s="263"/>
    </row>
    <row r="92" spans="1:200" x14ac:dyDescent="0.25">
      <c r="A92" s="263"/>
      <c r="B92" s="263"/>
      <c r="C92" s="263"/>
      <c r="D92" s="263"/>
      <c r="E92" s="263"/>
      <c r="F92" s="263"/>
      <c r="G92" s="263"/>
      <c r="H92" s="263"/>
      <c r="I92" s="263"/>
      <c r="J92" s="263"/>
      <c r="K92" s="263"/>
      <c r="L92" s="263"/>
      <c r="M92" s="263"/>
      <c r="N92" s="263"/>
      <c r="O92" s="263"/>
      <c r="P92" s="263"/>
      <c r="Q92" s="263"/>
      <c r="R92" s="263"/>
      <c r="S92" s="263"/>
      <c r="T92" s="263"/>
      <c r="U92" s="263"/>
      <c r="V92" s="263"/>
      <c r="W92" s="263"/>
      <c r="X92" s="263"/>
      <c r="Y92" s="263"/>
      <c r="Z92" s="263"/>
      <c r="AA92" s="263"/>
      <c r="AB92" s="263"/>
      <c r="AC92" s="263"/>
      <c r="AD92" s="263"/>
      <c r="AE92" s="263"/>
      <c r="AF92" s="263"/>
      <c r="AG92" s="263"/>
      <c r="AH92" s="263"/>
      <c r="AI92" s="263"/>
      <c r="AJ92" s="263"/>
      <c r="AK92" s="263"/>
      <c r="AL92" s="263"/>
      <c r="AM92" s="263"/>
      <c r="AN92" s="263"/>
      <c r="AO92" s="263"/>
      <c r="AP92" s="263"/>
      <c r="AQ92" s="263"/>
      <c r="AR92" s="263"/>
      <c r="AS92" s="263"/>
      <c r="AT92" s="263"/>
      <c r="AU92" s="263"/>
      <c r="AV92" s="263"/>
      <c r="AW92" s="263"/>
      <c r="AX92" s="263"/>
      <c r="AY92" s="263"/>
      <c r="AZ92" s="263"/>
      <c r="BA92" s="263"/>
      <c r="BB92" s="263"/>
      <c r="BC92" s="263"/>
      <c r="BD92" s="263"/>
      <c r="BE92" s="263"/>
      <c r="BF92" s="263"/>
      <c r="BG92" s="263"/>
      <c r="BH92" s="263"/>
      <c r="BI92" s="263"/>
      <c r="BJ92" s="263"/>
      <c r="BK92" s="263"/>
      <c r="BL92" s="263"/>
      <c r="BM92" s="263"/>
      <c r="BN92" s="263"/>
      <c r="BO92" s="263"/>
      <c r="BP92" s="263"/>
      <c r="BQ92" s="263"/>
      <c r="BR92" s="263"/>
      <c r="BS92" s="263"/>
      <c r="BT92" s="263"/>
      <c r="BU92" s="263"/>
      <c r="BV92" s="263"/>
      <c r="BW92" s="263"/>
      <c r="BX92" s="263"/>
      <c r="BY92" s="263"/>
      <c r="BZ92" s="263"/>
      <c r="CA92" s="263"/>
      <c r="CB92" s="263"/>
      <c r="CC92" s="263"/>
      <c r="CD92" s="263"/>
      <c r="CE92" s="263"/>
      <c r="CF92" s="263"/>
      <c r="CG92" s="263"/>
      <c r="CH92" s="263"/>
      <c r="CI92" s="263"/>
      <c r="CJ92" s="263"/>
      <c r="CK92" s="263"/>
      <c r="CL92" s="263"/>
      <c r="CM92" s="263"/>
      <c r="CN92" s="263"/>
      <c r="CO92" s="263"/>
      <c r="CP92" s="263"/>
      <c r="CQ92" s="263"/>
      <c r="CR92" s="263"/>
      <c r="CS92" s="263"/>
      <c r="CT92" s="263"/>
      <c r="CU92" s="263"/>
      <c r="CV92" s="263"/>
      <c r="CW92" s="263"/>
      <c r="CX92" s="263"/>
      <c r="CY92" s="263"/>
      <c r="CZ92" s="263"/>
      <c r="DA92" s="263"/>
      <c r="DB92" s="263"/>
      <c r="DC92" s="263"/>
      <c r="DD92" s="263"/>
      <c r="DE92" s="263"/>
      <c r="DF92" s="263"/>
      <c r="DG92" s="263"/>
      <c r="DH92" s="263"/>
      <c r="DI92" s="263"/>
      <c r="DJ92" s="263"/>
      <c r="DK92" s="263"/>
      <c r="DL92" s="263"/>
      <c r="DM92" s="263"/>
      <c r="DN92" s="263"/>
      <c r="DO92" s="263"/>
      <c r="DP92" s="263"/>
      <c r="DQ92" s="263"/>
      <c r="DR92" s="263"/>
      <c r="DS92" s="263"/>
      <c r="DT92" s="263"/>
      <c r="DU92" s="263"/>
      <c r="DV92" s="263"/>
      <c r="DW92" s="263"/>
      <c r="DX92" s="263"/>
      <c r="DY92" s="263"/>
      <c r="DZ92" s="263"/>
      <c r="EA92" s="263"/>
      <c r="EB92" s="263"/>
      <c r="EC92" s="263"/>
      <c r="ED92" s="263"/>
      <c r="EE92" s="263"/>
      <c r="EF92" s="263"/>
      <c r="EG92" s="263"/>
      <c r="EH92" s="263"/>
      <c r="EI92" s="263"/>
      <c r="EJ92" s="263"/>
      <c r="EK92" s="263"/>
      <c r="EL92" s="263"/>
      <c r="EM92" s="263"/>
      <c r="EN92" s="263"/>
      <c r="EO92" s="263"/>
      <c r="EP92" s="263"/>
      <c r="EQ92" s="263"/>
      <c r="ER92" s="263"/>
      <c r="ES92" s="263"/>
      <c r="ET92" s="263"/>
      <c r="EU92" s="263"/>
      <c r="EV92" s="263"/>
      <c r="EW92" s="263"/>
      <c r="EX92" s="263"/>
      <c r="EY92" s="263"/>
      <c r="EZ92" s="263"/>
      <c r="FA92" s="263"/>
      <c r="FB92" s="263"/>
      <c r="FC92" s="263"/>
      <c r="FD92" s="263"/>
      <c r="FE92" s="263"/>
      <c r="FF92" s="263"/>
      <c r="FG92" s="263"/>
      <c r="FH92" s="263"/>
      <c r="FI92" s="263"/>
      <c r="FJ92" s="263"/>
      <c r="FK92" s="263"/>
      <c r="FL92" s="263"/>
      <c r="FM92" s="263"/>
      <c r="FN92" s="263"/>
      <c r="FO92" s="263"/>
      <c r="FP92" s="263"/>
      <c r="FQ92" s="263"/>
      <c r="FR92" s="263"/>
      <c r="FS92" s="263"/>
      <c r="FT92" s="263"/>
      <c r="FU92" s="263"/>
      <c r="FV92" s="263"/>
      <c r="FW92" s="263"/>
      <c r="FX92" s="263"/>
      <c r="FY92" s="263"/>
      <c r="FZ92" s="263"/>
      <c r="GA92" s="263"/>
      <c r="GB92" s="263"/>
      <c r="GC92" s="263"/>
      <c r="GD92" s="263"/>
      <c r="GE92" s="263"/>
      <c r="GF92" s="263"/>
      <c r="GG92" s="263"/>
      <c r="GH92" s="263"/>
      <c r="GI92" s="263"/>
      <c r="GJ92" s="263"/>
      <c r="GK92" s="263"/>
      <c r="GL92" s="263"/>
      <c r="GM92" s="263"/>
      <c r="GN92" s="263"/>
      <c r="GO92" s="263"/>
      <c r="GP92" s="263"/>
      <c r="GQ92" s="263"/>
      <c r="GR92" s="263"/>
    </row>
    <row r="93" spans="1:200" x14ac:dyDescent="0.25">
      <c r="A93" s="263"/>
      <c r="B93" s="263"/>
      <c r="C93" s="263"/>
      <c r="D93" s="263"/>
      <c r="E93" s="263"/>
      <c r="F93" s="263"/>
      <c r="G93" s="263"/>
      <c r="H93" s="263"/>
      <c r="I93" s="263"/>
      <c r="J93" s="263"/>
      <c r="K93" s="263"/>
      <c r="L93" s="263"/>
      <c r="M93" s="263"/>
      <c r="N93" s="263"/>
      <c r="O93" s="263"/>
      <c r="P93" s="263"/>
      <c r="Q93" s="263"/>
      <c r="R93" s="263"/>
      <c r="S93" s="263"/>
      <c r="T93" s="263"/>
      <c r="U93" s="263"/>
      <c r="V93" s="263"/>
      <c r="W93" s="263"/>
      <c r="X93" s="263"/>
      <c r="Y93" s="263"/>
      <c r="Z93" s="263"/>
      <c r="AA93" s="263"/>
      <c r="AB93" s="263"/>
      <c r="AC93" s="263"/>
      <c r="AD93" s="263"/>
      <c r="AE93" s="263"/>
      <c r="AF93" s="263"/>
      <c r="AG93" s="263"/>
      <c r="AH93" s="263"/>
      <c r="AI93" s="263"/>
      <c r="AJ93" s="263"/>
      <c r="AK93" s="263"/>
      <c r="AL93" s="263"/>
      <c r="AM93" s="263"/>
      <c r="AN93" s="263"/>
      <c r="AO93" s="263"/>
      <c r="AP93" s="263"/>
      <c r="AQ93" s="263"/>
      <c r="AR93" s="263"/>
      <c r="AS93" s="263"/>
      <c r="AT93" s="263"/>
      <c r="AU93" s="263"/>
      <c r="AV93" s="263"/>
      <c r="AW93" s="263"/>
      <c r="AX93" s="263"/>
      <c r="AY93" s="263"/>
      <c r="AZ93" s="263"/>
      <c r="BA93" s="263"/>
      <c r="BB93" s="263"/>
      <c r="BC93" s="263"/>
      <c r="BD93" s="263"/>
      <c r="BE93" s="263"/>
      <c r="BF93" s="263"/>
      <c r="BG93" s="263"/>
      <c r="BH93" s="263"/>
      <c r="BI93" s="263"/>
      <c r="BJ93" s="263"/>
      <c r="BK93" s="263"/>
      <c r="BL93" s="263"/>
      <c r="BM93" s="263"/>
      <c r="BN93" s="263"/>
      <c r="BO93" s="263"/>
      <c r="BP93" s="263"/>
      <c r="BQ93" s="263"/>
      <c r="BR93" s="263"/>
      <c r="BS93" s="263"/>
      <c r="BT93" s="263"/>
      <c r="BU93" s="263"/>
      <c r="BV93" s="263"/>
      <c r="BW93" s="263"/>
      <c r="BX93" s="263"/>
      <c r="BY93" s="263"/>
      <c r="BZ93" s="263"/>
      <c r="CA93" s="263"/>
      <c r="CB93" s="263"/>
      <c r="CC93" s="263"/>
      <c r="CD93" s="263"/>
      <c r="CE93" s="263"/>
      <c r="CF93" s="263"/>
      <c r="CG93" s="263"/>
      <c r="CH93" s="263"/>
      <c r="CI93" s="263"/>
      <c r="CJ93" s="263"/>
      <c r="CK93" s="263"/>
      <c r="CL93" s="263"/>
      <c r="CM93" s="263"/>
      <c r="CN93" s="263"/>
      <c r="CO93" s="263"/>
      <c r="CP93" s="263"/>
      <c r="CQ93" s="263"/>
      <c r="CR93" s="263"/>
      <c r="CS93" s="263"/>
      <c r="CT93" s="263"/>
      <c r="CU93" s="263"/>
      <c r="CV93" s="263"/>
      <c r="CW93" s="263"/>
      <c r="CX93" s="263"/>
      <c r="CY93" s="263"/>
      <c r="CZ93" s="263"/>
      <c r="DA93" s="263"/>
      <c r="DB93" s="263"/>
      <c r="DC93" s="263"/>
      <c r="DD93" s="263"/>
      <c r="DE93" s="263"/>
      <c r="DF93" s="263"/>
      <c r="DG93" s="263"/>
      <c r="DH93" s="263"/>
      <c r="DI93" s="263"/>
      <c r="DJ93" s="263"/>
      <c r="DK93" s="263"/>
      <c r="DL93" s="263"/>
      <c r="DM93" s="263"/>
      <c r="DN93" s="263"/>
      <c r="DO93" s="263"/>
      <c r="DP93" s="263"/>
      <c r="DQ93" s="263"/>
      <c r="DR93" s="263"/>
      <c r="DS93" s="263"/>
      <c r="DT93" s="263"/>
      <c r="DU93" s="263"/>
      <c r="DV93" s="263"/>
      <c r="DW93" s="263"/>
      <c r="DX93" s="263"/>
      <c r="DY93" s="263"/>
      <c r="DZ93" s="263"/>
      <c r="EA93" s="263"/>
      <c r="EB93" s="263"/>
      <c r="EC93" s="263"/>
      <c r="ED93" s="263"/>
      <c r="EE93" s="263"/>
      <c r="EF93" s="263"/>
      <c r="EG93" s="263"/>
      <c r="EH93" s="263"/>
      <c r="EI93" s="263"/>
      <c r="EJ93" s="263"/>
      <c r="EK93" s="263"/>
      <c r="EL93" s="263"/>
      <c r="EM93" s="263"/>
      <c r="EN93" s="263"/>
      <c r="EO93" s="263"/>
      <c r="EP93" s="263"/>
      <c r="EQ93" s="263"/>
      <c r="ER93" s="263"/>
      <c r="ES93" s="263"/>
      <c r="ET93" s="263"/>
      <c r="EU93" s="263"/>
      <c r="EV93" s="263"/>
      <c r="EW93" s="263"/>
      <c r="EX93" s="263"/>
      <c r="EY93" s="263"/>
      <c r="EZ93" s="263"/>
      <c r="FA93" s="263"/>
      <c r="FB93" s="263"/>
      <c r="FC93" s="263"/>
      <c r="FD93" s="263"/>
      <c r="FE93" s="263"/>
      <c r="FF93" s="263"/>
      <c r="FG93" s="263"/>
      <c r="FH93" s="263"/>
      <c r="FI93" s="263"/>
      <c r="FJ93" s="263"/>
      <c r="FK93" s="263"/>
      <c r="FL93" s="263"/>
      <c r="FM93" s="263"/>
      <c r="FN93" s="263"/>
      <c r="FO93" s="263"/>
      <c r="FP93" s="263"/>
      <c r="FQ93" s="263"/>
      <c r="FR93" s="263"/>
      <c r="FS93" s="263"/>
      <c r="FT93" s="263"/>
      <c r="FU93" s="263"/>
      <c r="FV93" s="263"/>
      <c r="FW93" s="263"/>
      <c r="FX93" s="263"/>
      <c r="FY93" s="263"/>
      <c r="FZ93" s="263"/>
      <c r="GA93" s="263"/>
      <c r="GB93" s="263"/>
      <c r="GC93" s="263"/>
      <c r="GD93" s="263"/>
      <c r="GE93" s="263"/>
      <c r="GF93" s="263"/>
      <c r="GG93" s="263"/>
      <c r="GH93" s="263"/>
      <c r="GI93" s="263"/>
      <c r="GJ93" s="263"/>
      <c r="GK93" s="263"/>
      <c r="GL93" s="263"/>
      <c r="GM93" s="263"/>
      <c r="GN93" s="263"/>
      <c r="GO93" s="263"/>
      <c r="GP93" s="263"/>
      <c r="GQ93" s="263"/>
      <c r="GR93" s="263"/>
    </row>
    <row r="94" spans="1:200" x14ac:dyDescent="0.25">
      <c r="A94" s="263"/>
      <c r="B94" s="263"/>
      <c r="C94" s="263"/>
      <c r="D94" s="263"/>
      <c r="E94" s="263"/>
      <c r="F94" s="263"/>
      <c r="G94" s="263"/>
      <c r="H94" s="263"/>
      <c r="I94" s="263"/>
      <c r="J94" s="263"/>
      <c r="K94" s="263"/>
      <c r="L94" s="263"/>
      <c r="M94" s="263"/>
      <c r="N94" s="263"/>
      <c r="O94" s="263"/>
      <c r="P94" s="263"/>
      <c r="Q94" s="263"/>
      <c r="R94" s="263"/>
      <c r="S94" s="263"/>
      <c r="T94" s="263"/>
      <c r="U94" s="263"/>
      <c r="V94" s="263"/>
      <c r="W94" s="263"/>
      <c r="X94" s="263"/>
      <c r="Y94" s="263"/>
      <c r="Z94" s="263"/>
      <c r="AA94" s="263"/>
      <c r="AB94" s="263"/>
      <c r="AC94" s="263"/>
      <c r="AD94" s="263"/>
      <c r="AE94" s="263"/>
      <c r="AF94" s="263"/>
      <c r="AG94" s="263"/>
      <c r="AH94" s="263"/>
      <c r="AI94" s="263"/>
      <c r="AJ94" s="263"/>
      <c r="AK94" s="263"/>
      <c r="AL94" s="263"/>
      <c r="AM94" s="263"/>
      <c r="AN94" s="263"/>
      <c r="AO94" s="263"/>
      <c r="AP94" s="263"/>
      <c r="AQ94" s="263"/>
      <c r="AR94" s="263"/>
      <c r="AS94" s="263"/>
      <c r="AT94" s="263"/>
      <c r="AU94" s="263"/>
      <c r="AV94" s="263"/>
      <c r="AW94" s="263"/>
      <c r="AX94" s="263"/>
      <c r="AY94" s="263"/>
      <c r="AZ94" s="263"/>
      <c r="BA94" s="263"/>
      <c r="BB94" s="263"/>
      <c r="BC94" s="263"/>
      <c r="BD94" s="263"/>
      <c r="BE94" s="263"/>
      <c r="BF94" s="263"/>
      <c r="BG94" s="263"/>
      <c r="BH94" s="263"/>
      <c r="BI94" s="263"/>
      <c r="BJ94" s="263"/>
      <c r="BK94" s="263"/>
      <c r="BL94" s="263"/>
      <c r="BM94" s="263"/>
      <c r="BN94" s="263"/>
      <c r="BO94" s="263"/>
      <c r="BP94" s="263"/>
      <c r="BQ94" s="263"/>
      <c r="BR94" s="263"/>
      <c r="BS94" s="263"/>
      <c r="BT94" s="263"/>
      <c r="BU94" s="263"/>
      <c r="BV94" s="263"/>
      <c r="BW94" s="263"/>
      <c r="BX94" s="263"/>
      <c r="BY94" s="263"/>
      <c r="BZ94" s="263"/>
      <c r="CA94" s="263"/>
      <c r="CB94" s="263"/>
      <c r="CC94" s="263"/>
      <c r="CD94" s="263"/>
      <c r="CE94" s="263"/>
      <c r="CF94" s="263"/>
      <c r="CG94" s="263"/>
      <c r="CH94" s="263"/>
      <c r="CI94" s="263"/>
      <c r="CJ94" s="263"/>
      <c r="CK94" s="263"/>
      <c r="CL94" s="263"/>
      <c r="CM94" s="263"/>
      <c r="CN94" s="263"/>
      <c r="CO94" s="263"/>
      <c r="CP94" s="263"/>
      <c r="CQ94" s="263"/>
      <c r="CR94" s="263"/>
      <c r="CS94" s="263"/>
      <c r="CT94" s="263"/>
      <c r="CU94" s="263"/>
      <c r="CV94" s="263"/>
      <c r="CW94" s="263"/>
      <c r="CX94" s="263"/>
      <c r="CY94" s="263"/>
      <c r="CZ94" s="263"/>
      <c r="DA94" s="263"/>
      <c r="DB94" s="263"/>
      <c r="DC94" s="263"/>
      <c r="DD94" s="263"/>
      <c r="DE94" s="263"/>
      <c r="DF94" s="263"/>
      <c r="DG94" s="263"/>
      <c r="DH94" s="263"/>
      <c r="DI94" s="263"/>
      <c r="DJ94" s="263"/>
      <c r="DK94" s="263"/>
      <c r="DL94" s="263"/>
      <c r="DM94" s="263"/>
      <c r="DN94" s="263"/>
      <c r="DO94" s="263"/>
      <c r="DP94" s="263"/>
      <c r="DQ94" s="263"/>
      <c r="DR94" s="263"/>
      <c r="DS94" s="263"/>
      <c r="DT94" s="263"/>
      <c r="DU94" s="263"/>
      <c r="DV94" s="263"/>
      <c r="DW94" s="263"/>
      <c r="DX94" s="263"/>
      <c r="DY94" s="263"/>
      <c r="DZ94" s="263"/>
      <c r="EA94" s="263"/>
      <c r="EB94" s="263"/>
      <c r="EC94" s="263"/>
      <c r="ED94" s="263"/>
      <c r="EE94" s="263"/>
      <c r="EF94" s="263"/>
      <c r="EG94" s="263"/>
      <c r="EH94" s="263"/>
      <c r="EI94" s="263"/>
      <c r="EJ94" s="263"/>
      <c r="EK94" s="263"/>
      <c r="EL94" s="263"/>
      <c r="EM94" s="263"/>
      <c r="EN94" s="263"/>
      <c r="EO94" s="263"/>
      <c r="EP94" s="263"/>
      <c r="EQ94" s="263"/>
      <c r="ER94" s="263"/>
      <c r="ES94" s="263"/>
      <c r="ET94" s="263"/>
      <c r="EU94" s="263"/>
      <c r="EV94" s="263"/>
      <c r="EW94" s="263"/>
      <c r="EX94" s="263"/>
      <c r="EY94" s="263"/>
      <c r="EZ94" s="263"/>
      <c r="FA94" s="263"/>
      <c r="FB94" s="263"/>
      <c r="FC94" s="263"/>
      <c r="FD94" s="263"/>
      <c r="FE94" s="263"/>
      <c r="FF94" s="263"/>
      <c r="FG94" s="263"/>
      <c r="FH94" s="263"/>
      <c r="FI94" s="263"/>
      <c r="FJ94" s="263"/>
      <c r="FK94" s="263"/>
      <c r="FL94" s="263"/>
      <c r="FM94" s="263"/>
      <c r="FN94" s="263"/>
      <c r="FO94" s="263"/>
      <c r="FP94" s="263"/>
      <c r="FQ94" s="263"/>
      <c r="FR94" s="263"/>
      <c r="FS94" s="263"/>
      <c r="FT94" s="263"/>
      <c r="FU94" s="263"/>
      <c r="FV94" s="263"/>
      <c r="FW94" s="263"/>
      <c r="FX94" s="263"/>
      <c r="FY94" s="263"/>
      <c r="FZ94" s="263"/>
      <c r="GA94" s="263"/>
      <c r="GB94" s="263"/>
      <c r="GC94" s="263"/>
      <c r="GD94" s="263"/>
      <c r="GE94" s="263"/>
      <c r="GF94" s="263"/>
      <c r="GG94" s="263"/>
      <c r="GH94" s="263"/>
      <c r="GI94" s="263"/>
      <c r="GJ94" s="263"/>
      <c r="GK94" s="263"/>
      <c r="GL94" s="263"/>
      <c r="GM94" s="263"/>
      <c r="GN94" s="263"/>
      <c r="GO94" s="263"/>
      <c r="GP94" s="263"/>
      <c r="GQ94" s="263"/>
      <c r="GR94" s="263"/>
    </row>
    <row r="95" spans="1:200" x14ac:dyDescent="0.25">
      <c r="A95" s="263"/>
      <c r="B95" s="263"/>
      <c r="C95" s="263"/>
      <c r="D95" s="263"/>
      <c r="E95" s="263"/>
      <c r="F95" s="263"/>
      <c r="G95" s="263"/>
      <c r="H95" s="263"/>
      <c r="I95" s="263"/>
      <c r="J95" s="263"/>
      <c r="K95" s="263"/>
      <c r="L95" s="263"/>
      <c r="M95" s="263"/>
      <c r="N95" s="263"/>
      <c r="O95" s="263"/>
      <c r="P95" s="263"/>
      <c r="Q95" s="263"/>
      <c r="R95" s="263"/>
      <c r="S95" s="263"/>
      <c r="T95" s="263"/>
      <c r="U95" s="263"/>
      <c r="V95" s="263"/>
      <c r="W95" s="263"/>
      <c r="X95" s="263"/>
      <c r="Y95" s="263"/>
      <c r="Z95" s="263"/>
      <c r="AA95" s="263"/>
      <c r="AB95" s="263"/>
      <c r="AC95" s="263"/>
      <c r="AD95" s="263"/>
      <c r="AE95" s="263"/>
      <c r="AF95" s="263"/>
      <c r="AG95" s="263"/>
      <c r="AH95" s="263"/>
      <c r="AI95" s="263"/>
      <c r="AJ95" s="263"/>
      <c r="AK95" s="263"/>
      <c r="AL95" s="263"/>
      <c r="AM95" s="263"/>
      <c r="AN95" s="263"/>
      <c r="AO95" s="263"/>
      <c r="AP95" s="263"/>
      <c r="AQ95" s="263"/>
      <c r="AR95" s="263"/>
      <c r="AS95" s="263"/>
      <c r="AT95" s="263"/>
      <c r="AU95" s="263"/>
      <c r="AV95" s="263"/>
      <c r="AW95" s="263"/>
      <c r="AX95" s="263"/>
      <c r="AY95" s="263"/>
      <c r="AZ95" s="263"/>
      <c r="BA95" s="263"/>
      <c r="BB95" s="263"/>
      <c r="BC95" s="263"/>
      <c r="BD95" s="263"/>
      <c r="BE95" s="263"/>
      <c r="BF95" s="263"/>
      <c r="BG95" s="263"/>
      <c r="BH95" s="263"/>
      <c r="BI95" s="263"/>
      <c r="BJ95" s="263"/>
      <c r="BK95" s="263"/>
      <c r="BL95" s="263"/>
      <c r="BM95" s="263"/>
      <c r="BN95" s="263"/>
      <c r="BO95" s="263"/>
      <c r="BP95" s="263"/>
      <c r="BQ95" s="263"/>
      <c r="BR95" s="263"/>
      <c r="BS95" s="263"/>
      <c r="BT95" s="263"/>
      <c r="BU95" s="263"/>
      <c r="BV95" s="263"/>
      <c r="BW95" s="263"/>
      <c r="BX95" s="263"/>
      <c r="BY95" s="263"/>
      <c r="BZ95" s="263"/>
      <c r="CA95" s="263"/>
      <c r="CB95" s="263"/>
      <c r="CC95" s="263"/>
      <c r="CD95" s="263"/>
      <c r="CE95" s="263"/>
      <c r="CF95" s="263"/>
      <c r="CG95" s="263"/>
      <c r="CH95" s="263"/>
      <c r="CI95" s="263"/>
      <c r="CJ95" s="263"/>
      <c r="CK95" s="263"/>
      <c r="CL95" s="263"/>
      <c r="CM95" s="263"/>
      <c r="CN95" s="263"/>
      <c r="CO95" s="263"/>
      <c r="CP95" s="263"/>
      <c r="CQ95" s="263"/>
      <c r="CR95" s="263"/>
      <c r="CS95" s="263"/>
      <c r="CT95" s="263"/>
      <c r="CU95" s="263"/>
      <c r="CV95" s="263"/>
      <c r="CW95" s="263"/>
      <c r="CX95" s="263"/>
      <c r="CY95" s="263"/>
      <c r="CZ95" s="263"/>
      <c r="DA95" s="263"/>
      <c r="DB95" s="263"/>
      <c r="DC95" s="263"/>
      <c r="DD95" s="263"/>
      <c r="DE95" s="263"/>
      <c r="DF95" s="263"/>
      <c r="DG95" s="263"/>
      <c r="DH95" s="263"/>
      <c r="DI95" s="263"/>
      <c r="DJ95" s="263"/>
      <c r="DK95" s="263"/>
      <c r="DL95" s="263"/>
      <c r="DM95" s="263"/>
      <c r="DN95" s="263"/>
      <c r="DO95" s="263"/>
      <c r="DP95" s="263"/>
      <c r="DQ95" s="263"/>
      <c r="DR95" s="263"/>
      <c r="DS95" s="263"/>
      <c r="DT95" s="263"/>
      <c r="DU95" s="263"/>
      <c r="DV95" s="263"/>
      <c r="DW95" s="263"/>
      <c r="DX95" s="263"/>
      <c r="DY95" s="263"/>
      <c r="DZ95" s="263"/>
      <c r="EA95" s="263"/>
      <c r="EB95" s="263"/>
      <c r="EC95" s="263"/>
      <c r="ED95" s="263"/>
      <c r="EE95" s="263"/>
      <c r="EF95" s="263"/>
      <c r="EG95" s="263"/>
      <c r="EH95" s="263"/>
      <c r="EI95" s="263"/>
      <c r="EJ95" s="263"/>
      <c r="EK95" s="263"/>
      <c r="EL95" s="263"/>
      <c r="EM95" s="263"/>
      <c r="EN95" s="263"/>
      <c r="EO95" s="263"/>
      <c r="EP95" s="263"/>
      <c r="EQ95" s="263"/>
      <c r="ER95" s="263"/>
      <c r="ES95" s="263"/>
      <c r="ET95" s="263"/>
      <c r="EU95" s="263"/>
      <c r="EV95" s="263"/>
      <c r="EW95" s="263"/>
      <c r="EX95" s="263"/>
      <c r="EY95" s="263"/>
      <c r="EZ95" s="263"/>
      <c r="FA95" s="263"/>
      <c r="FB95" s="263"/>
      <c r="FC95" s="263"/>
      <c r="FD95" s="263"/>
      <c r="FE95" s="263"/>
      <c r="FF95" s="263"/>
      <c r="FG95" s="263"/>
      <c r="FH95" s="263"/>
      <c r="FI95" s="263"/>
      <c r="FJ95" s="263"/>
      <c r="FK95" s="263"/>
      <c r="FL95" s="263"/>
      <c r="FM95" s="263"/>
      <c r="FN95" s="263"/>
      <c r="FO95" s="263"/>
      <c r="FP95" s="263"/>
      <c r="FQ95" s="263"/>
      <c r="FR95" s="263"/>
      <c r="FS95" s="263"/>
      <c r="FT95" s="263"/>
      <c r="FU95" s="263"/>
      <c r="FV95" s="263"/>
      <c r="FW95" s="263"/>
      <c r="FX95" s="263"/>
      <c r="FY95" s="263"/>
      <c r="FZ95" s="263"/>
      <c r="GA95" s="263"/>
      <c r="GB95" s="263"/>
      <c r="GC95" s="263"/>
      <c r="GD95" s="263"/>
      <c r="GE95" s="263"/>
      <c r="GF95" s="263"/>
      <c r="GG95" s="263"/>
      <c r="GH95" s="263"/>
      <c r="GI95" s="263"/>
      <c r="GJ95" s="263"/>
      <c r="GK95" s="263"/>
      <c r="GL95" s="263"/>
      <c r="GM95" s="263"/>
      <c r="GN95" s="263"/>
      <c r="GO95" s="263"/>
      <c r="GP95" s="263"/>
      <c r="GQ95" s="263"/>
      <c r="GR95" s="263"/>
    </row>
    <row r="96" spans="1:200" x14ac:dyDescent="0.25">
      <c r="A96" s="263"/>
      <c r="B96" s="263"/>
      <c r="C96" s="263"/>
      <c r="D96" s="263"/>
      <c r="E96" s="263"/>
      <c r="F96" s="263"/>
      <c r="G96" s="263"/>
      <c r="H96" s="263"/>
      <c r="I96" s="263"/>
      <c r="J96" s="263"/>
      <c r="K96" s="263"/>
      <c r="L96" s="263"/>
      <c r="M96" s="263"/>
      <c r="N96" s="263"/>
      <c r="O96" s="263"/>
      <c r="P96" s="263"/>
      <c r="Q96" s="263"/>
      <c r="R96" s="263"/>
      <c r="S96" s="263"/>
      <c r="T96" s="263"/>
      <c r="U96" s="263"/>
      <c r="V96" s="263"/>
      <c r="W96" s="263"/>
      <c r="X96" s="263"/>
      <c r="Y96" s="263"/>
      <c r="Z96" s="263"/>
      <c r="AA96" s="263"/>
      <c r="AB96" s="263"/>
      <c r="AC96" s="263"/>
      <c r="AD96" s="263"/>
      <c r="AE96" s="263"/>
      <c r="AF96" s="263"/>
      <c r="AG96" s="263"/>
      <c r="AH96" s="263"/>
      <c r="AI96" s="263"/>
      <c r="AJ96" s="263"/>
      <c r="AK96" s="263"/>
      <c r="AL96" s="263"/>
      <c r="AM96" s="263"/>
      <c r="AN96" s="263"/>
      <c r="AO96" s="263"/>
      <c r="AP96" s="263"/>
      <c r="AQ96" s="263"/>
      <c r="AR96" s="263"/>
      <c r="AS96" s="263"/>
      <c r="AT96" s="263"/>
      <c r="AU96" s="263"/>
      <c r="AV96" s="263"/>
      <c r="AW96" s="263"/>
      <c r="AX96" s="263"/>
      <c r="AY96" s="263"/>
      <c r="AZ96" s="263"/>
      <c r="BA96" s="263"/>
      <c r="BB96" s="263"/>
      <c r="BC96" s="263"/>
      <c r="BD96" s="263"/>
      <c r="BE96" s="263"/>
      <c r="BF96" s="263"/>
      <c r="BG96" s="263"/>
      <c r="BH96" s="263"/>
      <c r="BI96" s="263"/>
      <c r="BJ96" s="263"/>
      <c r="BK96" s="263"/>
      <c r="BL96" s="263"/>
      <c r="BM96" s="263"/>
      <c r="BN96" s="263"/>
      <c r="BO96" s="263"/>
      <c r="BP96" s="263"/>
      <c r="BQ96" s="263"/>
      <c r="BR96" s="263"/>
      <c r="BS96" s="263"/>
      <c r="BT96" s="263"/>
      <c r="BU96" s="263"/>
      <c r="BV96" s="263"/>
      <c r="BW96" s="263"/>
      <c r="BX96" s="263"/>
      <c r="BY96" s="263"/>
      <c r="BZ96" s="263"/>
      <c r="CA96" s="263"/>
      <c r="CB96" s="263"/>
      <c r="CC96" s="263"/>
      <c r="CD96" s="263"/>
      <c r="CE96" s="263"/>
      <c r="CF96" s="263"/>
      <c r="CG96" s="263"/>
      <c r="CH96" s="263"/>
      <c r="CI96" s="263"/>
      <c r="CJ96" s="263"/>
      <c r="CK96" s="263"/>
      <c r="CL96" s="263"/>
      <c r="CM96" s="263"/>
      <c r="CN96" s="263"/>
      <c r="CO96" s="263"/>
      <c r="CP96" s="263"/>
      <c r="CQ96" s="263"/>
      <c r="CR96" s="263"/>
      <c r="CS96" s="263"/>
      <c r="CT96" s="263"/>
      <c r="CU96" s="263"/>
      <c r="CV96" s="263"/>
      <c r="CW96" s="263"/>
      <c r="CX96" s="263"/>
      <c r="CY96" s="263"/>
      <c r="CZ96" s="263"/>
      <c r="DA96" s="263"/>
      <c r="DB96" s="263"/>
      <c r="DC96" s="263"/>
      <c r="DD96" s="263"/>
      <c r="DE96" s="263"/>
      <c r="DF96" s="263"/>
      <c r="DG96" s="263"/>
      <c r="DH96" s="263"/>
      <c r="DI96" s="263"/>
      <c r="DJ96" s="263"/>
      <c r="DK96" s="263"/>
      <c r="DL96" s="263"/>
      <c r="DM96" s="263"/>
      <c r="DN96" s="263"/>
      <c r="DO96" s="263"/>
      <c r="DP96" s="263"/>
      <c r="DQ96" s="263"/>
      <c r="DR96" s="263"/>
      <c r="DS96" s="263"/>
      <c r="DT96" s="263"/>
      <c r="DU96" s="263"/>
      <c r="DV96" s="263"/>
      <c r="DW96" s="263"/>
      <c r="DX96" s="263"/>
      <c r="DY96" s="263"/>
      <c r="DZ96" s="263"/>
      <c r="EA96" s="263"/>
      <c r="EB96" s="263"/>
      <c r="EC96" s="263"/>
      <c r="ED96" s="263"/>
      <c r="EE96" s="263"/>
      <c r="EF96" s="263"/>
      <c r="EG96" s="263"/>
      <c r="EH96" s="263"/>
      <c r="EI96" s="263"/>
      <c r="EJ96" s="263"/>
      <c r="EK96" s="263"/>
      <c r="EL96" s="263"/>
      <c r="EM96" s="263"/>
      <c r="EN96" s="263"/>
      <c r="EO96" s="263"/>
      <c r="EP96" s="263"/>
      <c r="EQ96" s="263"/>
      <c r="ER96" s="263"/>
      <c r="ES96" s="263"/>
      <c r="ET96" s="263"/>
      <c r="EU96" s="263"/>
      <c r="EV96" s="263"/>
      <c r="EW96" s="263"/>
      <c r="EX96" s="263"/>
      <c r="EY96" s="263"/>
      <c r="EZ96" s="263"/>
      <c r="FA96" s="263"/>
      <c r="FB96" s="263"/>
      <c r="FC96" s="263"/>
      <c r="FD96" s="263"/>
      <c r="FE96" s="263"/>
      <c r="FF96" s="263"/>
      <c r="FG96" s="263"/>
      <c r="FH96" s="263"/>
      <c r="FI96" s="263"/>
      <c r="FJ96" s="263"/>
      <c r="FK96" s="263"/>
      <c r="FL96" s="263"/>
      <c r="FM96" s="263"/>
      <c r="FN96" s="263"/>
      <c r="FO96" s="263"/>
      <c r="FP96" s="263"/>
      <c r="FQ96" s="263"/>
      <c r="FR96" s="263"/>
      <c r="FS96" s="263"/>
      <c r="FT96" s="263"/>
      <c r="FU96" s="263"/>
      <c r="FV96" s="263"/>
      <c r="FW96" s="263"/>
      <c r="FX96" s="263"/>
      <c r="FY96" s="263"/>
      <c r="FZ96" s="263"/>
      <c r="GA96" s="263"/>
      <c r="GB96" s="263"/>
      <c r="GC96" s="263"/>
      <c r="GD96" s="263"/>
      <c r="GE96" s="263"/>
      <c r="GF96" s="263"/>
      <c r="GG96" s="263"/>
      <c r="GH96" s="263"/>
      <c r="GI96" s="263"/>
      <c r="GJ96" s="263"/>
      <c r="GK96" s="263"/>
      <c r="GL96" s="263"/>
      <c r="GM96" s="263"/>
      <c r="GN96" s="263"/>
      <c r="GO96" s="263"/>
      <c r="GP96" s="263"/>
      <c r="GQ96" s="263"/>
      <c r="GR96" s="263"/>
    </row>
    <row r="97" spans="1:200" x14ac:dyDescent="0.25">
      <c r="A97" s="263"/>
      <c r="B97" s="263"/>
      <c r="C97" s="263"/>
      <c r="D97" s="263"/>
      <c r="E97" s="263"/>
      <c r="F97" s="263"/>
      <c r="G97" s="263"/>
      <c r="H97" s="263"/>
      <c r="I97" s="263"/>
      <c r="J97" s="263"/>
      <c r="K97" s="263"/>
      <c r="L97" s="263"/>
      <c r="M97" s="263"/>
      <c r="N97" s="263"/>
      <c r="O97" s="263"/>
      <c r="P97" s="263"/>
      <c r="Q97" s="263"/>
      <c r="R97" s="263"/>
      <c r="S97" s="263"/>
      <c r="T97" s="263"/>
      <c r="U97" s="263"/>
      <c r="V97" s="263"/>
      <c r="W97" s="263"/>
      <c r="X97" s="263"/>
      <c r="Y97" s="263"/>
      <c r="Z97" s="263"/>
      <c r="AA97" s="263"/>
      <c r="AB97" s="263"/>
      <c r="AC97" s="263"/>
      <c r="AD97" s="263"/>
      <c r="AE97" s="263"/>
      <c r="AF97" s="263"/>
      <c r="AG97" s="263"/>
      <c r="AH97" s="263"/>
      <c r="AI97" s="263"/>
      <c r="AJ97" s="263"/>
      <c r="AK97" s="263"/>
      <c r="AL97" s="263"/>
      <c r="AM97" s="263"/>
      <c r="AN97" s="263"/>
      <c r="AO97" s="263"/>
      <c r="AP97" s="263"/>
      <c r="AQ97" s="263"/>
      <c r="AR97" s="263"/>
      <c r="AS97" s="263"/>
      <c r="AT97" s="263"/>
      <c r="AU97" s="263"/>
      <c r="AV97" s="263"/>
      <c r="AW97" s="263"/>
      <c r="AX97" s="263"/>
      <c r="AY97" s="263"/>
      <c r="AZ97" s="263"/>
      <c r="BA97" s="263"/>
      <c r="BB97" s="263"/>
      <c r="BC97" s="263"/>
      <c r="BD97" s="263"/>
      <c r="BE97" s="263"/>
      <c r="BF97" s="263"/>
      <c r="BG97" s="263"/>
      <c r="BH97" s="263"/>
      <c r="BI97" s="263"/>
      <c r="BJ97" s="263"/>
      <c r="BK97" s="263"/>
      <c r="BL97" s="263"/>
      <c r="BM97" s="263"/>
      <c r="BN97" s="263"/>
      <c r="BO97" s="263"/>
      <c r="BP97" s="263"/>
      <c r="BQ97" s="263"/>
      <c r="BR97" s="263"/>
      <c r="BS97" s="263"/>
      <c r="BT97" s="263"/>
      <c r="BU97" s="263"/>
      <c r="BV97" s="263"/>
      <c r="BW97" s="263"/>
      <c r="BX97" s="263"/>
      <c r="BY97" s="263"/>
      <c r="BZ97" s="263"/>
      <c r="CA97" s="263"/>
      <c r="CB97" s="263"/>
      <c r="CC97" s="263"/>
      <c r="CD97" s="263"/>
      <c r="CE97" s="263"/>
      <c r="CF97" s="263"/>
      <c r="CG97" s="263"/>
      <c r="CH97" s="263"/>
      <c r="CI97" s="263"/>
      <c r="CJ97" s="263"/>
      <c r="CK97" s="263"/>
      <c r="CL97" s="263"/>
      <c r="CM97" s="263"/>
      <c r="CN97" s="263"/>
      <c r="CO97" s="263"/>
      <c r="CP97" s="263"/>
      <c r="CQ97" s="263"/>
      <c r="CR97" s="263"/>
      <c r="CS97" s="263"/>
      <c r="CT97" s="263"/>
      <c r="CU97" s="263"/>
      <c r="CV97" s="263"/>
      <c r="CW97" s="263"/>
      <c r="CX97" s="263"/>
      <c r="CY97" s="263"/>
      <c r="CZ97" s="263"/>
      <c r="DA97" s="263"/>
      <c r="DB97" s="263"/>
      <c r="DC97" s="263"/>
      <c r="DD97" s="263"/>
      <c r="DE97" s="263"/>
      <c r="DF97" s="263"/>
      <c r="DG97" s="263"/>
      <c r="DH97" s="263"/>
      <c r="DI97" s="263"/>
      <c r="DJ97" s="263"/>
      <c r="DK97" s="263"/>
      <c r="DL97" s="263"/>
      <c r="DM97" s="263"/>
      <c r="DN97" s="263"/>
      <c r="DO97" s="263"/>
      <c r="DP97" s="263"/>
      <c r="DQ97" s="263"/>
      <c r="DR97" s="263"/>
      <c r="DS97" s="263"/>
      <c r="DT97" s="263"/>
      <c r="DU97" s="263"/>
      <c r="DV97" s="263"/>
      <c r="DW97" s="263"/>
      <c r="DX97" s="263"/>
      <c r="DY97" s="263"/>
      <c r="DZ97" s="263"/>
      <c r="EA97" s="263"/>
      <c r="EB97" s="263"/>
      <c r="EC97" s="263"/>
      <c r="ED97" s="263"/>
      <c r="EE97" s="263"/>
      <c r="EF97" s="263"/>
      <c r="EG97" s="263"/>
      <c r="EH97" s="263"/>
      <c r="EI97" s="263"/>
      <c r="EJ97" s="263"/>
      <c r="EK97" s="263"/>
      <c r="EL97" s="263"/>
      <c r="EM97" s="263"/>
      <c r="EN97" s="263"/>
      <c r="EO97" s="263"/>
      <c r="EP97" s="263"/>
      <c r="EQ97" s="263"/>
      <c r="ER97" s="263"/>
      <c r="ES97" s="263"/>
      <c r="ET97" s="263"/>
      <c r="EU97" s="263"/>
      <c r="EV97" s="263"/>
      <c r="EW97" s="263"/>
      <c r="EX97" s="263"/>
      <c r="EY97" s="263"/>
      <c r="EZ97" s="263"/>
      <c r="FA97" s="263"/>
      <c r="FB97" s="263"/>
      <c r="FC97" s="263"/>
      <c r="FD97" s="263"/>
      <c r="FE97" s="263"/>
      <c r="FF97" s="263"/>
      <c r="FG97" s="263"/>
      <c r="FH97" s="263"/>
      <c r="FI97" s="263"/>
      <c r="FJ97" s="263"/>
      <c r="FK97" s="263"/>
      <c r="FL97" s="263"/>
      <c r="FM97" s="263"/>
      <c r="FN97" s="263"/>
      <c r="FO97" s="263"/>
      <c r="FP97" s="263"/>
      <c r="FQ97" s="263"/>
      <c r="FR97" s="263"/>
      <c r="FS97" s="263"/>
      <c r="FT97" s="263"/>
      <c r="FU97" s="263"/>
      <c r="FV97" s="263"/>
      <c r="FW97" s="263"/>
      <c r="FX97" s="263"/>
      <c r="FY97" s="263"/>
      <c r="FZ97" s="263"/>
      <c r="GA97" s="263"/>
      <c r="GB97" s="263"/>
      <c r="GC97" s="263"/>
      <c r="GD97" s="263"/>
      <c r="GE97" s="263"/>
      <c r="GF97" s="263"/>
      <c r="GG97" s="263"/>
      <c r="GH97" s="263"/>
      <c r="GI97" s="263"/>
      <c r="GJ97" s="263"/>
      <c r="GK97" s="263"/>
      <c r="GL97" s="263"/>
      <c r="GM97" s="263"/>
      <c r="GN97" s="263"/>
      <c r="GO97" s="263"/>
      <c r="GP97" s="263"/>
      <c r="GQ97" s="263"/>
      <c r="GR97" s="263"/>
    </row>
    <row r="98" spans="1:200" x14ac:dyDescent="0.25">
      <c r="A98" s="263"/>
      <c r="B98" s="263"/>
      <c r="C98" s="263"/>
      <c r="D98" s="263"/>
      <c r="E98" s="263"/>
      <c r="F98" s="263"/>
      <c r="G98" s="263"/>
      <c r="H98" s="263"/>
      <c r="I98" s="263"/>
      <c r="J98" s="263"/>
      <c r="K98" s="263"/>
      <c r="L98" s="263"/>
      <c r="M98" s="263"/>
      <c r="N98" s="263"/>
      <c r="O98" s="263"/>
      <c r="P98" s="263"/>
      <c r="Q98" s="263"/>
      <c r="R98" s="263"/>
      <c r="S98" s="263"/>
      <c r="T98" s="263"/>
      <c r="U98" s="263"/>
      <c r="V98" s="263"/>
      <c r="W98" s="263"/>
      <c r="X98" s="263"/>
      <c r="Y98" s="263"/>
      <c r="Z98" s="263"/>
      <c r="AA98" s="263"/>
      <c r="AB98" s="263"/>
      <c r="AC98" s="263"/>
      <c r="AD98" s="263"/>
      <c r="AE98" s="263"/>
      <c r="AF98" s="263"/>
      <c r="AG98" s="263"/>
      <c r="AH98" s="263"/>
      <c r="AI98" s="263"/>
      <c r="AJ98" s="263"/>
      <c r="AK98" s="263"/>
      <c r="AL98" s="263"/>
      <c r="AM98" s="263"/>
      <c r="AN98" s="263"/>
      <c r="AO98" s="263"/>
      <c r="AP98" s="263"/>
      <c r="AQ98" s="263"/>
      <c r="AR98" s="263"/>
      <c r="AS98" s="263"/>
      <c r="AT98" s="263"/>
      <c r="AU98" s="263"/>
      <c r="AV98" s="263"/>
      <c r="AW98" s="263"/>
      <c r="AX98" s="263"/>
      <c r="AY98" s="263"/>
      <c r="AZ98" s="263"/>
      <c r="BA98" s="263"/>
      <c r="BB98" s="263"/>
      <c r="BC98" s="263"/>
      <c r="BD98" s="263"/>
      <c r="BE98" s="263"/>
      <c r="BF98" s="263"/>
      <c r="BG98" s="263"/>
      <c r="BH98" s="263"/>
      <c r="BI98" s="263"/>
      <c r="BJ98" s="263"/>
      <c r="BK98" s="263"/>
      <c r="BL98" s="263"/>
      <c r="BM98" s="263"/>
      <c r="BN98" s="263"/>
      <c r="BO98" s="263"/>
      <c r="BP98" s="263"/>
      <c r="BQ98" s="263"/>
      <c r="BR98" s="263"/>
      <c r="BS98" s="263"/>
      <c r="BT98" s="263"/>
      <c r="BU98" s="263"/>
      <c r="BV98" s="263"/>
      <c r="BW98" s="263"/>
      <c r="BX98" s="263"/>
      <c r="BY98" s="263"/>
      <c r="BZ98" s="263"/>
      <c r="CA98" s="263"/>
      <c r="CB98" s="263"/>
      <c r="CC98" s="263"/>
      <c r="CD98" s="263"/>
      <c r="CE98" s="263"/>
      <c r="CF98" s="263"/>
      <c r="CG98" s="263"/>
      <c r="CH98" s="263"/>
      <c r="CI98" s="263"/>
      <c r="CJ98" s="263"/>
      <c r="CK98" s="263"/>
      <c r="CL98" s="263"/>
      <c r="CM98" s="263"/>
      <c r="CN98" s="263"/>
      <c r="CO98" s="263"/>
      <c r="CP98" s="263"/>
      <c r="CQ98" s="263"/>
      <c r="CR98" s="263"/>
      <c r="CS98" s="263"/>
      <c r="CT98" s="263"/>
      <c r="CU98" s="263"/>
      <c r="CV98" s="263"/>
      <c r="CW98" s="263"/>
      <c r="CX98" s="263"/>
      <c r="CY98" s="263"/>
      <c r="CZ98" s="263"/>
      <c r="DA98" s="263"/>
      <c r="DB98" s="263"/>
      <c r="DC98" s="263"/>
      <c r="DD98" s="263"/>
      <c r="DE98" s="263"/>
      <c r="DF98" s="263"/>
      <c r="DG98" s="263"/>
      <c r="DH98" s="263"/>
      <c r="DI98" s="263"/>
      <c r="DJ98" s="263"/>
      <c r="DK98" s="263"/>
      <c r="DL98" s="263"/>
      <c r="DM98" s="263"/>
      <c r="DN98" s="263"/>
      <c r="DO98" s="263"/>
      <c r="DP98" s="263"/>
      <c r="DQ98" s="263"/>
      <c r="DR98" s="263"/>
      <c r="DS98" s="263"/>
      <c r="DT98" s="263"/>
      <c r="DU98" s="263"/>
      <c r="DV98" s="263"/>
      <c r="DW98" s="263"/>
      <c r="DX98" s="263"/>
      <c r="DY98" s="263"/>
      <c r="DZ98" s="263"/>
      <c r="EA98" s="263"/>
      <c r="EB98" s="263"/>
      <c r="EC98" s="263"/>
      <c r="ED98" s="263"/>
      <c r="EE98" s="263"/>
      <c r="EF98" s="263"/>
      <c r="EG98" s="263"/>
      <c r="EH98" s="263"/>
      <c r="EI98" s="263"/>
      <c r="EJ98" s="263"/>
      <c r="EK98" s="263"/>
      <c r="EL98" s="263"/>
      <c r="EM98" s="263"/>
      <c r="EN98" s="263"/>
      <c r="EO98" s="263"/>
      <c r="EP98" s="263"/>
      <c r="EQ98" s="263"/>
      <c r="ER98" s="263"/>
      <c r="ES98" s="263"/>
      <c r="ET98" s="263"/>
      <c r="EU98" s="263"/>
      <c r="EV98" s="263"/>
      <c r="EW98" s="263"/>
      <c r="EX98" s="263"/>
      <c r="EY98" s="263"/>
      <c r="EZ98" s="263"/>
      <c r="FA98" s="263"/>
      <c r="FB98" s="263"/>
      <c r="FC98" s="263"/>
      <c r="FD98" s="263"/>
      <c r="FE98" s="263"/>
      <c r="FF98" s="263"/>
      <c r="FG98" s="263"/>
      <c r="FH98" s="263"/>
      <c r="FI98" s="263"/>
      <c r="FJ98" s="263"/>
      <c r="FK98" s="263"/>
      <c r="FL98" s="263"/>
      <c r="FM98" s="263"/>
      <c r="FN98" s="263"/>
      <c r="FO98" s="263"/>
      <c r="FP98" s="263"/>
      <c r="FQ98" s="263"/>
      <c r="FR98" s="263"/>
      <c r="FS98" s="263"/>
      <c r="FT98" s="263"/>
      <c r="FU98" s="263"/>
      <c r="FV98" s="263"/>
      <c r="FW98" s="263"/>
      <c r="FX98" s="263"/>
      <c r="FY98" s="263"/>
      <c r="FZ98" s="263"/>
      <c r="GA98" s="263"/>
      <c r="GB98" s="263"/>
      <c r="GC98" s="263"/>
      <c r="GD98" s="263"/>
      <c r="GE98" s="263"/>
      <c r="GF98" s="263"/>
      <c r="GG98" s="263"/>
      <c r="GH98" s="263"/>
      <c r="GI98" s="263"/>
      <c r="GJ98" s="263"/>
      <c r="GK98" s="263"/>
      <c r="GL98" s="263"/>
      <c r="GM98" s="263"/>
      <c r="GN98" s="263"/>
      <c r="GO98" s="263"/>
      <c r="GP98" s="263"/>
      <c r="GQ98" s="263"/>
      <c r="GR98" s="263"/>
    </row>
    <row r="99" spans="1:200" x14ac:dyDescent="0.25">
      <c r="A99" s="263"/>
      <c r="B99" s="263"/>
      <c r="C99" s="263"/>
      <c r="D99" s="263"/>
      <c r="E99" s="263"/>
      <c r="F99" s="263"/>
      <c r="G99" s="263"/>
      <c r="H99" s="263"/>
      <c r="I99" s="263"/>
      <c r="J99" s="263"/>
      <c r="K99" s="263"/>
      <c r="L99" s="263"/>
      <c r="M99" s="263"/>
      <c r="N99" s="263"/>
      <c r="O99" s="263"/>
      <c r="P99" s="263"/>
      <c r="Q99" s="263"/>
      <c r="R99" s="263"/>
      <c r="S99" s="263"/>
      <c r="T99" s="263"/>
      <c r="U99" s="263"/>
      <c r="V99" s="263"/>
      <c r="W99" s="263"/>
      <c r="X99" s="263"/>
      <c r="Y99" s="263"/>
      <c r="Z99" s="263"/>
      <c r="AA99" s="263"/>
      <c r="AB99" s="263"/>
      <c r="AC99" s="263"/>
      <c r="AD99" s="263"/>
      <c r="AE99" s="263"/>
      <c r="AF99" s="263"/>
      <c r="AG99" s="263"/>
      <c r="AH99" s="263"/>
      <c r="AI99" s="263"/>
      <c r="AJ99" s="263"/>
      <c r="AK99" s="263"/>
      <c r="AL99" s="263"/>
      <c r="AM99" s="263"/>
      <c r="AN99" s="263"/>
      <c r="AO99" s="263"/>
      <c r="AP99" s="263"/>
      <c r="AQ99" s="263"/>
      <c r="AR99" s="263"/>
      <c r="AS99" s="263"/>
      <c r="AT99" s="263"/>
      <c r="AU99" s="263"/>
      <c r="AV99" s="263"/>
      <c r="AW99" s="263"/>
      <c r="AX99" s="263"/>
      <c r="AY99" s="263"/>
      <c r="AZ99" s="263"/>
      <c r="BA99" s="263"/>
      <c r="BB99" s="263"/>
      <c r="BC99" s="263"/>
      <c r="BD99" s="263"/>
      <c r="BE99" s="263"/>
      <c r="BF99" s="263"/>
      <c r="BG99" s="263"/>
      <c r="BH99" s="263"/>
      <c r="BI99" s="263"/>
      <c r="BJ99" s="263"/>
      <c r="BK99" s="263"/>
      <c r="BL99" s="263"/>
      <c r="BM99" s="263"/>
      <c r="BN99" s="263"/>
      <c r="BO99" s="263"/>
      <c r="BP99" s="263"/>
      <c r="BQ99" s="263"/>
      <c r="BR99" s="263"/>
      <c r="BS99" s="263"/>
      <c r="BT99" s="263"/>
      <c r="BU99" s="263"/>
      <c r="BV99" s="263"/>
      <c r="BW99" s="263"/>
      <c r="BX99" s="263"/>
      <c r="BY99" s="263"/>
      <c r="BZ99" s="263"/>
      <c r="CA99" s="263"/>
      <c r="CB99" s="263"/>
      <c r="CC99" s="263"/>
      <c r="CD99" s="263"/>
      <c r="CE99" s="263"/>
      <c r="CF99" s="263"/>
      <c r="CG99" s="263"/>
      <c r="CH99" s="263"/>
      <c r="CI99" s="263"/>
      <c r="CJ99" s="263"/>
      <c r="CK99" s="263"/>
      <c r="CL99" s="263"/>
      <c r="CM99" s="263"/>
      <c r="CN99" s="263"/>
      <c r="CO99" s="263"/>
      <c r="CP99" s="263"/>
      <c r="CQ99" s="263"/>
      <c r="CR99" s="263"/>
      <c r="CS99" s="263"/>
      <c r="CT99" s="263"/>
      <c r="CU99" s="263"/>
      <c r="CV99" s="263"/>
      <c r="CW99" s="263"/>
      <c r="CX99" s="263"/>
      <c r="CY99" s="263"/>
      <c r="CZ99" s="263"/>
      <c r="DA99" s="263"/>
      <c r="DB99" s="263"/>
      <c r="DC99" s="263"/>
      <c r="DD99" s="263"/>
      <c r="DE99" s="263"/>
      <c r="DF99" s="263"/>
      <c r="DG99" s="263"/>
      <c r="DH99" s="263"/>
      <c r="DI99" s="263"/>
      <c r="DJ99" s="263"/>
      <c r="DK99" s="263"/>
      <c r="DL99" s="263"/>
      <c r="DM99" s="263"/>
      <c r="DN99" s="263"/>
      <c r="DO99" s="263"/>
      <c r="DP99" s="263"/>
      <c r="DQ99" s="263"/>
      <c r="DR99" s="263"/>
      <c r="DS99" s="263"/>
      <c r="DT99" s="263"/>
      <c r="DU99" s="263"/>
      <c r="DV99" s="263"/>
      <c r="DW99" s="263"/>
      <c r="DX99" s="263"/>
      <c r="DY99" s="263"/>
      <c r="DZ99" s="263"/>
      <c r="EA99" s="263"/>
      <c r="EB99" s="263"/>
      <c r="EC99" s="263"/>
      <c r="ED99" s="263"/>
      <c r="EE99" s="263"/>
      <c r="EF99" s="263"/>
      <c r="EG99" s="263"/>
      <c r="EH99" s="263"/>
      <c r="EI99" s="263"/>
      <c r="EJ99" s="263"/>
      <c r="EK99" s="263"/>
      <c r="EL99" s="263"/>
      <c r="EM99" s="263"/>
      <c r="EN99" s="263"/>
      <c r="EO99" s="263"/>
      <c r="EP99" s="263"/>
      <c r="EQ99" s="263"/>
      <c r="ER99" s="263"/>
      <c r="ES99" s="263"/>
      <c r="ET99" s="263"/>
      <c r="EU99" s="263"/>
      <c r="EV99" s="263"/>
      <c r="EW99" s="263"/>
      <c r="EX99" s="263"/>
      <c r="EY99" s="263"/>
      <c r="EZ99" s="263"/>
      <c r="FA99" s="263"/>
      <c r="FB99" s="263"/>
      <c r="FC99" s="263"/>
      <c r="FD99" s="263"/>
      <c r="FE99" s="263"/>
      <c r="FF99" s="263"/>
      <c r="FG99" s="263"/>
      <c r="FH99" s="263"/>
      <c r="FI99" s="263"/>
      <c r="FJ99" s="263"/>
      <c r="FK99" s="263"/>
      <c r="FL99" s="263"/>
      <c r="FM99" s="263"/>
      <c r="FN99" s="263"/>
      <c r="FO99" s="263"/>
      <c r="FP99" s="263"/>
      <c r="FQ99" s="263"/>
      <c r="FR99" s="263"/>
      <c r="FS99" s="263"/>
      <c r="FT99" s="263"/>
      <c r="FU99" s="263"/>
      <c r="FV99" s="263"/>
      <c r="FW99" s="263"/>
      <c r="FX99" s="263"/>
      <c r="FY99" s="263"/>
      <c r="FZ99" s="263"/>
      <c r="GA99" s="263"/>
      <c r="GB99" s="263"/>
      <c r="GC99" s="263"/>
      <c r="GD99" s="263"/>
      <c r="GE99" s="263"/>
      <c r="GF99" s="263"/>
      <c r="GG99" s="263"/>
      <c r="GH99" s="263"/>
      <c r="GI99" s="263"/>
      <c r="GJ99" s="263"/>
      <c r="GK99" s="263"/>
      <c r="GL99" s="263"/>
      <c r="GM99" s="263"/>
      <c r="GN99" s="263"/>
      <c r="GO99" s="263"/>
      <c r="GP99" s="263"/>
      <c r="GQ99" s="263"/>
      <c r="GR99" s="263"/>
    </row>
    <row r="100" spans="1:200" x14ac:dyDescent="0.25">
      <c r="A100" s="263"/>
      <c r="B100" s="263"/>
      <c r="C100" s="263"/>
      <c r="D100" s="263"/>
      <c r="E100" s="263"/>
      <c r="F100" s="263"/>
      <c r="G100" s="263"/>
      <c r="H100" s="263"/>
      <c r="I100" s="263"/>
      <c r="J100" s="263"/>
      <c r="K100" s="263"/>
      <c r="L100" s="263"/>
      <c r="M100" s="263"/>
      <c r="N100" s="263"/>
      <c r="O100" s="263"/>
      <c r="P100" s="263"/>
      <c r="Q100" s="263"/>
      <c r="R100" s="263"/>
      <c r="S100" s="263"/>
      <c r="T100" s="263"/>
      <c r="U100" s="263"/>
      <c r="V100" s="263"/>
      <c r="W100" s="263"/>
      <c r="X100" s="263"/>
      <c r="Y100" s="263"/>
      <c r="Z100" s="263"/>
      <c r="AA100" s="263"/>
      <c r="AB100" s="263"/>
      <c r="AC100" s="263"/>
      <c r="AD100" s="263"/>
      <c r="AE100" s="263"/>
      <c r="AF100" s="263"/>
      <c r="AG100" s="263"/>
      <c r="AH100" s="263"/>
      <c r="AI100" s="263"/>
      <c r="AJ100" s="263"/>
      <c r="AK100" s="263"/>
      <c r="AL100" s="263"/>
      <c r="AM100" s="263"/>
      <c r="AN100" s="263"/>
      <c r="AO100" s="263"/>
      <c r="AP100" s="263"/>
      <c r="AQ100" s="263"/>
      <c r="AR100" s="263"/>
      <c r="AS100" s="263"/>
      <c r="AT100" s="263"/>
      <c r="AU100" s="263"/>
      <c r="AV100" s="263"/>
      <c r="AW100" s="263"/>
      <c r="AX100" s="263"/>
      <c r="AY100" s="263"/>
      <c r="AZ100" s="263"/>
      <c r="BA100" s="263"/>
      <c r="BB100" s="263"/>
      <c r="BC100" s="263"/>
      <c r="BD100" s="263"/>
      <c r="BE100" s="263"/>
      <c r="BF100" s="263"/>
      <c r="BG100" s="263"/>
      <c r="BH100" s="263"/>
      <c r="BI100" s="263"/>
      <c r="BJ100" s="263"/>
      <c r="BK100" s="263"/>
      <c r="BL100" s="263"/>
      <c r="BM100" s="263"/>
      <c r="BN100" s="263"/>
      <c r="BO100" s="263"/>
      <c r="BP100" s="263"/>
      <c r="BQ100" s="263"/>
      <c r="BR100" s="263"/>
      <c r="BS100" s="263"/>
      <c r="BT100" s="263"/>
      <c r="BU100" s="263"/>
      <c r="BV100" s="263"/>
      <c r="BW100" s="263"/>
      <c r="BX100" s="263"/>
      <c r="BY100" s="263"/>
      <c r="BZ100" s="263"/>
      <c r="CA100" s="263"/>
      <c r="CB100" s="263"/>
      <c r="CC100" s="263"/>
      <c r="CD100" s="263"/>
      <c r="CE100" s="263"/>
      <c r="CF100" s="263"/>
      <c r="CG100" s="263"/>
      <c r="CH100" s="263"/>
      <c r="CI100" s="263"/>
      <c r="CJ100" s="263"/>
      <c r="CK100" s="263"/>
      <c r="CL100" s="263"/>
      <c r="CM100" s="263"/>
      <c r="CN100" s="263"/>
      <c r="CO100" s="263"/>
      <c r="CP100" s="263"/>
      <c r="CQ100" s="263"/>
      <c r="CR100" s="263"/>
      <c r="CS100" s="263"/>
      <c r="CT100" s="263"/>
      <c r="CU100" s="263"/>
      <c r="CV100" s="263"/>
      <c r="CW100" s="263"/>
      <c r="CX100" s="263"/>
      <c r="CY100" s="263"/>
      <c r="CZ100" s="263"/>
      <c r="DA100" s="263"/>
      <c r="DB100" s="263"/>
      <c r="DC100" s="263"/>
      <c r="DD100" s="263"/>
      <c r="DE100" s="263"/>
      <c r="DF100" s="263"/>
      <c r="DG100" s="263"/>
      <c r="DH100" s="263"/>
      <c r="DI100" s="263"/>
      <c r="DJ100" s="263"/>
      <c r="DK100" s="263"/>
      <c r="DL100" s="263"/>
      <c r="DM100" s="263"/>
      <c r="DN100" s="263"/>
      <c r="DO100" s="263"/>
      <c r="DP100" s="263"/>
      <c r="DQ100" s="263"/>
      <c r="DR100" s="263"/>
      <c r="DS100" s="263"/>
      <c r="DT100" s="263"/>
      <c r="DU100" s="263"/>
      <c r="DV100" s="263"/>
      <c r="DW100" s="263"/>
      <c r="DX100" s="263"/>
      <c r="DY100" s="263"/>
      <c r="DZ100" s="263"/>
      <c r="EA100" s="263"/>
      <c r="EB100" s="263"/>
      <c r="EC100" s="263"/>
      <c r="ED100" s="263"/>
      <c r="EE100" s="263"/>
      <c r="EF100" s="263"/>
      <c r="EG100" s="263"/>
      <c r="EH100" s="263"/>
      <c r="EI100" s="263"/>
      <c r="EJ100" s="263"/>
      <c r="EK100" s="263"/>
      <c r="EL100" s="263"/>
      <c r="EM100" s="263"/>
      <c r="EN100" s="263"/>
      <c r="EO100" s="263"/>
      <c r="EP100" s="263"/>
      <c r="EQ100" s="263"/>
      <c r="ER100" s="263"/>
      <c r="ES100" s="263"/>
      <c r="ET100" s="263"/>
      <c r="EU100" s="263"/>
      <c r="EV100" s="263"/>
      <c r="EW100" s="263"/>
      <c r="EX100" s="263"/>
      <c r="EY100" s="263"/>
      <c r="EZ100" s="263"/>
      <c r="FA100" s="263"/>
      <c r="FB100" s="263"/>
      <c r="FC100" s="263"/>
      <c r="FD100" s="263"/>
      <c r="FE100" s="263"/>
      <c r="FF100" s="263"/>
      <c r="FG100" s="263"/>
      <c r="FH100" s="263"/>
      <c r="FI100" s="263"/>
      <c r="FJ100" s="263"/>
      <c r="FK100" s="263"/>
      <c r="FL100" s="263"/>
      <c r="FM100" s="263"/>
      <c r="FN100" s="263"/>
      <c r="FO100" s="263"/>
      <c r="FP100" s="263"/>
      <c r="FQ100" s="263"/>
      <c r="FR100" s="263"/>
      <c r="FS100" s="263"/>
      <c r="FT100" s="263"/>
      <c r="FU100" s="263"/>
      <c r="FV100" s="263"/>
      <c r="FW100" s="263"/>
      <c r="FX100" s="263"/>
      <c r="FY100" s="263"/>
      <c r="FZ100" s="263"/>
      <c r="GA100" s="263"/>
      <c r="GB100" s="263"/>
      <c r="GC100" s="263"/>
      <c r="GD100" s="263"/>
      <c r="GE100" s="263"/>
      <c r="GF100" s="263"/>
      <c r="GG100" s="263"/>
      <c r="GH100" s="263"/>
      <c r="GI100" s="263"/>
      <c r="GJ100" s="263"/>
      <c r="GK100" s="263"/>
      <c r="GL100" s="263"/>
      <c r="GM100" s="263"/>
      <c r="GN100" s="263"/>
      <c r="GO100" s="263"/>
      <c r="GP100" s="263"/>
      <c r="GQ100" s="263"/>
      <c r="GR100" s="263"/>
    </row>
    <row r="101" spans="1:200" x14ac:dyDescent="0.25">
      <c r="A101" s="263"/>
      <c r="B101" s="263"/>
      <c r="C101" s="263"/>
      <c r="D101" s="263"/>
      <c r="E101" s="263"/>
      <c r="F101" s="263"/>
      <c r="G101" s="263"/>
      <c r="H101" s="263"/>
      <c r="I101" s="263"/>
      <c r="J101" s="263"/>
      <c r="K101" s="263"/>
      <c r="L101" s="263"/>
      <c r="M101" s="263"/>
      <c r="N101" s="263"/>
      <c r="O101" s="263"/>
      <c r="P101" s="263"/>
      <c r="Q101" s="263"/>
      <c r="R101" s="263"/>
      <c r="S101" s="263"/>
      <c r="T101" s="263"/>
      <c r="U101" s="263"/>
      <c r="V101" s="263"/>
      <c r="W101" s="263"/>
      <c r="X101" s="263"/>
      <c r="Y101" s="263"/>
      <c r="Z101" s="263"/>
      <c r="AA101" s="263"/>
      <c r="AB101" s="263"/>
      <c r="AC101" s="263"/>
      <c r="AD101" s="263"/>
      <c r="AE101" s="263"/>
      <c r="AF101" s="263"/>
      <c r="AG101" s="263"/>
      <c r="AH101" s="263"/>
      <c r="AI101" s="263"/>
      <c r="AJ101" s="263"/>
      <c r="AK101" s="263"/>
      <c r="AL101" s="263"/>
      <c r="AM101" s="263"/>
      <c r="AN101" s="263"/>
      <c r="AO101" s="263"/>
      <c r="AP101" s="263"/>
      <c r="AQ101" s="263"/>
      <c r="AR101" s="263"/>
      <c r="AS101" s="263"/>
      <c r="AT101" s="263"/>
      <c r="AU101" s="263"/>
      <c r="AV101" s="263"/>
      <c r="AW101" s="263"/>
      <c r="AX101" s="263"/>
      <c r="AY101" s="263"/>
      <c r="AZ101" s="263"/>
      <c r="BA101" s="263"/>
      <c r="BB101" s="263"/>
      <c r="BC101" s="263"/>
      <c r="BD101" s="263"/>
      <c r="BE101" s="263"/>
      <c r="BF101" s="263"/>
      <c r="BG101" s="263"/>
      <c r="BH101" s="263"/>
      <c r="BI101" s="263"/>
      <c r="BJ101" s="263"/>
      <c r="BK101" s="263"/>
      <c r="BL101" s="263"/>
      <c r="BM101" s="263"/>
      <c r="BN101" s="263"/>
      <c r="BO101" s="263"/>
      <c r="BP101" s="263"/>
      <c r="BQ101" s="263"/>
      <c r="BR101" s="263"/>
      <c r="BS101" s="263"/>
      <c r="BT101" s="263"/>
      <c r="BU101" s="263"/>
      <c r="BV101" s="263"/>
      <c r="BW101" s="263"/>
      <c r="BX101" s="263"/>
      <c r="BY101" s="263"/>
      <c r="BZ101" s="263"/>
      <c r="CA101" s="263"/>
      <c r="CB101" s="263"/>
      <c r="CC101" s="263"/>
      <c r="CD101" s="263"/>
      <c r="CE101" s="263"/>
      <c r="CF101" s="263"/>
      <c r="CG101" s="263"/>
      <c r="CH101" s="263"/>
      <c r="CI101" s="263"/>
      <c r="CJ101" s="263"/>
      <c r="CK101" s="263"/>
      <c r="CL101" s="263"/>
      <c r="CM101" s="263"/>
      <c r="CN101" s="263"/>
      <c r="CO101" s="263"/>
      <c r="CP101" s="263"/>
      <c r="CQ101" s="263"/>
      <c r="CR101" s="263"/>
      <c r="CS101" s="263"/>
      <c r="CT101" s="263"/>
      <c r="CU101" s="263"/>
      <c r="CV101" s="263"/>
      <c r="CW101" s="263"/>
      <c r="CX101" s="263"/>
      <c r="CY101" s="263"/>
      <c r="CZ101" s="263"/>
      <c r="DA101" s="263"/>
      <c r="DB101" s="263"/>
      <c r="DC101" s="263"/>
      <c r="DD101" s="263"/>
      <c r="DE101" s="263"/>
      <c r="DF101" s="263"/>
      <c r="DG101" s="263"/>
      <c r="DH101" s="263"/>
      <c r="DI101" s="263"/>
      <c r="DJ101" s="263"/>
      <c r="DK101" s="263"/>
      <c r="DL101" s="263"/>
      <c r="DM101" s="263"/>
      <c r="DN101" s="263"/>
      <c r="DO101" s="263"/>
      <c r="DP101" s="263"/>
      <c r="DQ101" s="263"/>
      <c r="DR101" s="263"/>
      <c r="DS101" s="263"/>
      <c r="DT101" s="263"/>
      <c r="DU101" s="263"/>
      <c r="DV101" s="263"/>
      <c r="DW101" s="263"/>
      <c r="DX101" s="263"/>
      <c r="DY101" s="263"/>
      <c r="DZ101" s="263"/>
      <c r="EA101" s="263"/>
      <c r="EB101" s="263"/>
      <c r="EC101" s="263"/>
      <c r="ED101" s="263"/>
      <c r="EE101" s="263"/>
      <c r="EF101" s="263"/>
      <c r="EG101" s="263"/>
      <c r="EH101" s="263"/>
      <c r="EI101" s="263"/>
      <c r="EJ101" s="263"/>
      <c r="EK101" s="263"/>
      <c r="EL101" s="263"/>
      <c r="EM101" s="263"/>
      <c r="EN101" s="263"/>
      <c r="EO101" s="263"/>
      <c r="EP101" s="263"/>
      <c r="EQ101" s="263"/>
      <c r="ER101" s="263"/>
      <c r="ES101" s="263"/>
      <c r="ET101" s="263"/>
      <c r="EU101" s="263"/>
      <c r="EV101" s="263"/>
      <c r="EW101" s="263"/>
      <c r="EX101" s="263"/>
      <c r="EY101" s="263"/>
      <c r="EZ101" s="263"/>
      <c r="FA101" s="263"/>
      <c r="FB101" s="263"/>
      <c r="FC101" s="263"/>
      <c r="FD101" s="263"/>
      <c r="FE101" s="263"/>
      <c r="FF101" s="263"/>
      <c r="FG101" s="263"/>
      <c r="FH101" s="263"/>
      <c r="FI101" s="263"/>
      <c r="FJ101" s="263"/>
      <c r="FK101" s="263"/>
      <c r="FL101" s="263"/>
      <c r="FM101" s="263"/>
      <c r="FN101" s="263"/>
      <c r="FO101" s="263"/>
      <c r="FP101" s="263"/>
      <c r="FQ101" s="263"/>
      <c r="FR101" s="263"/>
      <c r="FS101" s="263"/>
      <c r="FT101" s="263"/>
      <c r="FU101" s="263"/>
      <c r="FV101" s="263"/>
      <c r="FW101" s="263"/>
      <c r="FX101" s="263"/>
      <c r="FY101" s="263"/>
      <c r="FZ101" s="263"/>
      <c r="GA101" s="263"/>
      <c r="GB101" s="263"/>
      <c r="GC101" s="263"/>
      <c r="GD101" s="263"/>
      <c r="GE101" s="263"/>
      <c r="GF101" s="263"/>
      <c r="GG101" s="263"/>
      <c r="GH101" s="263"/>
      <c r="GI101" s="263"/>
      <c r="GJ101" s="263"/>
      <c r="GK101" s="263"/>
      <c r="GL101" s="263"/>
      <c r="GM101" s="263"/>
      <c r="GN101" s="263"/>
      <c r="GO101" s="263"/>
      <c r="GP101" s="263"/>
      <c r="GQ101" s="263"/>
      <c r="GR101" s="263"/>
    </row>
    <row r="102" spans="1:200" x14ac:dyDescent="0.25">
      <c r="A102" s="263"/>
      <c r="B102" s="263"/>
      <c r="C102" s="263"/>
      <c r="D102" s="263"/>
      <c r="E102" s="263"/>
      <c r="F102" s="263"/>
      <c r="G102" s="263"/>
      <c r="H102" s="263"/>
      <c r="I102" s="263"/>
      <c r="J102" s="263"/>
      <c r="K102" s="263"/>
      <c r="L102" s="263"/>
      <c r="M102" s="263"/>
      <c r="N102" s="263"/>
      <c r="O102" s="263"/>
      <c r="P102" s="263"/>
      <c r="Q102" s="263"/>
      <c r="R102" s="263"/>
      <c r="S102" s="263"/>
      <c r="T102" s="263"/>
      <c r="U102" s="263"/>
      <c r="V102" s="263"/>
      <c r="W102" s="263"/>
      <c r="X102" s="263"/>
      <c r="Y102" s="263"/>
      <c r="Z102" s="263"/>
      <c r="AA102" s="263"/>
      <c r="AB102" s="263"/>
      <c r="AC102" s="263"/>
      <c r="AD102" s="263"/>
      <c r="AE102" s="263"/>
      <c r="AF102" s="263"/>
      <c r="AG102" s="263"/>
      <c r="AH102" s="263"/>
      <c r="AI102" s="263"/>
      <c r="AJ102" s="263"/>
      <c r="AK102" s="263"/>
      <c r="AL102" s="263"/>
      <c r="AM102" s="263"/>
      <c r="AN102" s="263"/>
      <c r="AO102" s="263"/>
      <c r="AP102" s="263"/>
      <c r="AQ102" s="263"/>
      <c r="AR102" s="263"/>
      <c r="AS102" s="263"/>
      <c r="AT102" s="263"/>
      <c r="AU102" s="263"/>
      <c r="AV102" s="263"/>
      <c r="AW102" s="263"/>
      <c r="AX102" s="263"/>
      <c r="AY102" s="263"/>
      <c r="AZ102" s="263"/>
      <c r="BA102" s="263"/>
      <c r="BB102" s="263"/>
      <c r="BC102" s="263"/>
      <c r="BD102" s="263"/>
      <c r="BE102" s="263"/>
      <c r="BF102" s="263"/>
      <c r="BG102" s="263"/>
      <c r="BH102" s="263"/>
      <c r="BI102" s="263"/>
      <c r="BJ102" s="263"/>
      <c r="BK102" s="263"/>
      <c r="BL102" s="263"/>
      <c r="BM102" s="263"/>
      <c r="BN102" s="263"/>
      <c r="BO102" s="263"/>
      <c r="BP102" s="263"/>
      <c r="BQ102" s="263"/>
      <c r="BR102" s="263"/>
      <c r="BS102" s="263"/>
      <c r="BT102" s="263"/>
      <c r="BU102" s="263"/>
      <c r="BV102" s="263"/>
      <c r="BW102" s="263"/>
      <c r="BX102" s="263"/>
      <c r="BY102" s="263"/>
      <c r="BZ102" s="263"/>
      <c r="CA102" s="263"/>
      <c r="CB102" s="263"/>
      <c r="CC102" s="263"/>
      <c r="CD102" s="263"/>
      <c r="CE102" s="263"/>
      <c r="CF102" s="263"/>
      <c r="CG102" s="263"/>
      <c r="CH102" s="263"/>
      <c r="CI102" s="263"/>
      <c r="CJ102" s="263"/>
      <c r="CK102" s="263"/>
      <c r="CL102" s="263"/>
      <c r="CM102" s="263"/>
      <c r="CN102" s="263"/>
      <c r="CO102" s="263"/>
      <c r="CP102" s="263"/>
      <c r="CQ102" s="263"/>
      <c r="CR102" s="263"/>
      <c r="CS102" s="263"/>
      <c r="CT102" s="263"/>
      <c r="CU102" s="263"/>
      <c r="CV102" s="263"/>
      <c r="CW102" s="263"/>
      <c r="CX102" s="263"/>
      <c r="CY102" s="263"/>
      <c r="CZ102" s="263"/>
      <c r="DA102" s="263"/>
      <c r="DB102" s="263"/>
      <c r="DC102" s="263"/>
      <c r="DD102" s="263"/>
      <c r="DE102" s="263"/>
      <c r="DF102" s="263"/>
      <c r="DG102" s="263"/>
      <c r="DH102" s="263"/>
      <c r="DI102" s="263"/>
      <c r="DJ102" s="263"/>
      <c r="DK102" s="263"/>
      <c r="DL102" s="263"/>
      <c r="DM102" s="263"/>
      <c r="DN102" s="263"/>
      <c r="DO102" s="263"/>
      <c r="DP102" s="263"/>
      <c r="DQ102" s="263"/>
      <c r="DR102" s="263"/>
      <c r="DS102" s="263"/>
      <c r="DT102" s="263"/>
      <c r="DU102" s="263"/>
      <c r="DV102" s="263"/>
      <c r="DW102" s="263"/>
      <c r="DX102" s="263"/>
      <c r="DY102" s="263"/>
      <c r="DZ102" s="263"/>
      <c r="EA102" s="263"/>
      <c r="EB102" s="263"/>
      <c r="EC102" s="263"/>
      <c r="ED102" s="263"/>
      <c r="EE102" s="263"/>
      <c r="EF102" s="263"/>
      <c r="EG102" s="263"/>
      <c r="EH102" s="263"/>
      <c r="EI102" s="263"/>
      <c r="EJ102" s="263"/>
      <c r="EK102" s="263"/>
      <c r="EL102" s="263"/>
      <c r="EM102" s="263"/>
      <c r="EN102" s="263"/>
      <c r="EO102" s="263"/>
      <c r="EP102" s="263"/>
      <c r="EQ102" s="263"/>
      <c r="ER102" s="263"/>
      <c r="ES102" s="263"/>
      <c r="ET102" s="263"/>
      <c r="EU102" s="263"/>
      <c r="EV102" s="263"/>
      <c r="EW102" s="263"/>
      <c r="EX102" s="263"/>
      <c r="EY102" s="263"/>
      <c r="EZ102" s="263"/>
      <c r="FA102" s="263"/>
      <c r="FB102" s="263"/>
      <c r="FC102" s="263"/>
      <c r="FD102" s="263"/>
      <c r="FE102" s="263"/>
      <c r="FF102" s="263"/>
      <c r="FG102" s="263"/>
      <c r="FH102" s="263"/>
      <c r="FI102" s="263"/>
      <c r="FJ102" s="263"/>
      <c r="FK102" s="263"/>
      <c r="FL102" s="263"/>
      <c r="FM102" s="263"/>
      <c r="FN102" s="263"/>
      <c r="FO102" s="263"/>
      <c r="FP102" s="263"/>
      <c r="FQ102" s="263"/>
      <c r="FR102" s="263"/>
      <c r="FS102" s="263"/>
      <c r="FT102" s="263"/>
      <c r="FU102" s="263"/>
      <c r="FV102" s="263"/>
      <c r="FW102" s="263"/>
      <c r="FX102" s="263"/>
      <c r="FY102" s="263"/>
      <c r="FZ102" s="263"/>
      <c r="GA102" s="263"/>
      <c r="GB102" s="263"/>
      <c r="GC102" s="263"/>
      <c r="GD102" s="263"/>
      <c r="GE102" s="263"/>
      <c r="GF102" s="263"/>
      <c r="GG102" s="263"/>
      <c r="GH102" s="263"/>
      <c r="GI102" s="263"/>
      <c r="GJ102" s="263"/>
      <c r="GK102" s="263"/>
      <c r="GL102" s="263"/>
      <c r="GM102" s="263"/>
      <c r="GN102" s="263"/>
      <c r="GO102" s="263"/>
      <c r="GP102" s="263"/>
      <c r="GQ102" s="263"/>
      <c r="GR102" s="263"/>
    </row>
    <row r="103" spans="1:200" x14ac:dyDescent="0.25">
      <c r="A103" s="263"/>
      <c r="B103" s="263"/>
      <c r="C103" s="263"/>
      <c r="D103" s="263"/>
      <c r="E103" s="263"/>
      <c r="F103" s="263"/>
      <c r="G103" s="263"/>
      <c r="H103" s="263"/>
      <c r="I103" s="263"/>
      <c r="J103" s="263"/>
      <c r="K103" s="263"/>
      <c r="L103" s="263"/>
      <c r="M103" s="263"/>
      <c r="N103" s="263"/>
      <c r="O103" s="263"/>
      <c r="P103" s="263"/>
      <c r="Q103" s="263"/>
      <c r="R103" s="263"/>
      <c r="S103" s="263"/>
      <c r="T103" s="263"/>
      <c r="U103" s="263"/>
      <c r="V103" s="263"/>
      <c r="W103" s="263"/>
      <c r="X103" s="263"/>
      <c r="Y103" s="263"/>
      <c r="Z103" s="263"/>
      <c r="AA103" s="263"/>
      <c r="AB103" s="263"/>
      <c r="AC103" s="263"/>
      <c r="AD103" s="263"/>
      <c r="AE103" s="263"/>
      <c r="AF103" s="263"/>
      <c r="AG103" s="263"/>
      <c r="AH103" s="263"/>
      <c r="AI103" s="263"/>
      <c r="AJ103" s="263"/>
      <c r="AK103" s="263"/>
      <c r="AL103" s="263"/>
      <c r="AM103" s="263"/>
      <c r="AN103" s="263"/>
      <c r="AO103" s="263"/>
      <c r="AP103" s="263"/>
      <c r="AQ103" s="263"/>
      <c r="AR103" s="263"/>
      <c r="AS103" s="263"/>
      <c r="AT103" s="263"/>
      <c r="AU103" s="263"/>
      <c r="AV103" s="263"/>
      <c r="AW103" s="263"/>
      <c r="AX103" s="263"/>
      <c r="AY103" s="263"/>
      <c r="AZ103" s="263"/>
      <c r="BA103" s="263"/>
      <c r="BB103" s="263"/>
      <c r="BC103" s="263"/>
      <c r="BD103" s="263"/>
      <c r="BE103" s="263"/>
      <c r="BF103" s="263"/>
      <c r="BG103" s="263"/>
      <c r="BH103" s="263"/>
      <c r="BI103" s="263"/>
      <c r="BJ103" s="263"/>
      <c r="BK103" s="263"/>
      <c r="BL103" s="263"/>
      <c r="BM103" s="263"/>
      <c r="BN103" s="263"/>
      <c r="BO103" s="263"/>
      <c r="BP103" s="263"/>
      <c r="BQ103" s="263"/>
      <c r="BR103" s="263"/>
      <c r="BS103" s="263"/>
      <c r="BT103" s="263"/>
      <c r="BU103" s="263"/>
      <c r="BV103" s="263"/>
      <c r="BW103" s="263"/>
      <c r="BX103" s="263"/>
      <c r="BY103" s="263"/>
      <c r="BZ103" s="263"/>
      <c r="CA103" s="263"/>
      <c r="CB103" s="263"/>
      <c r="CC103" s="263"/>
      <c r="CD103" s="263"/>
      <c r="CE103" s="263"/>
      <c r="CF103" s="263"/>
      <c r="CG103" s="263"/>
      <c r="CH103" s="263"/>
      <c r="CI103" s="263"/>
      <c r="CJ103" s="263"/>
      <c r="CK103" s="263"/>
      <c r="CL103" s="263"/>
      <c r="CM103" s="263"/>
      <c r="CN103" s="263"/>
      <c r="CO103" s="263"/>
      <c r="CP103" s="263"/>
      <c r="CQ103" s="263"/>
      <c r="CR103" s="263"/>
      <c r="CS103" s="263"/>
      <c r="CT103" s="263"/>
      <c r="CU103" s="263"/>
      <c r="CV103" s="263"/>
      <c r="CW103" s="263"/>
      <c r="CX103" s="263"/>
      <c r="CY103" s="263"/>
      <c r="CZ103" s="263"/>
      <c r="DA103" s="263"/>
      <c r="DB103" s="263"/>
      <c r="DC103" s="263"/>
      <c r="DD103" s="263"/>
      <c r="DE103" s="263"/>
      <c r="DF103" s="263"/>
      <c r="DG103" s="263"/>
      <c r="DH103" s="263"/>
      <c r="DI103" s="263"/>
      <c r="DJ103" s="263"/>
      <c r="DK103" s="263"/>
      <c r="DL103" s="263"/>
      <c r="DM103" s="263"/>
      <c r="DN103" s="263"/>
      <c r="DO103" s="263"/>
      <c r="DP103" s="263"/>
      <c r="DQ103" s="263"/>
      <c r="DR103" s="263"/>
      <c r="DS103" s="263"/>
      <c r="DT103" s="263"/>
      <c r="DU103" s="263"/>
      <c r="DV103" s="263"/>
      <c r="DW103" s="263"/>
      <c r="DX103" s="263"/>
      <c r="DY103" s="263"/>
      <c r="DZ103" s="263"/>
      <c r="EA103" s="263"/>
      <c r="EB103" s="263"/>
      <c r="EC103" s="263"/>
      <c r="ED103" s="263"/>
      <c r="EE103" s="263"/>
      <c r="EF103" s="263"/>
      <c r="EG103" s="263"/>
      <c r="EH103" s="263"/>
      <c r="EI103" s="263"/>
      <c r="EJ103" s="263"/>
      <c r="EK103" s="263"/>
      <c r="EL103" s="263"/>
      <c r="EM103" s="263"/>
      <c r="EN103" s="263"/>
      <c r="EO103" s="263"/>
      <c r="EP103" s="263"/>
      <c r="EQ103" s="263"/>
      <c r="ER103" s="263"/>
      <c r="ES103" s="263"/>
      <c r="ET103" s="263"/>
      <c r="EU103" s="263"/>
      <c r="EV103" s="263"/>
      <c r="EW103" s="263"/>
      <c r="EX103" s="263"/>
      <c r="EY103" s="263"/>
      <c r="EZ103" s="263"/>
      <c r="FA103" s="263"/>
      <c r="FB103" s="263"/>
      <c r="FC103" s="263"/>
      <c r="FD103" s="263"/>
      <c r="FE103" s="263"/>
      <c r="FF103" s="263"/>
      <c r="FG103" s="263"/>
      <c r="FH103" s="263"/>
      <c r="FI103" s="263"/>
      <c r="FJ103" s="263"/>
      <c r="FK103" s="263"/>
      <c r="FL103" s="263"/>
      <c r="FM103" s="263"/>
      <c r="FN103" s="263"/>
      <c r="FO103" s="263"/>
      <c r="FP103" s="263"/>
      <c r="FQ103" s="263"/>
      <c r="FR103" s="263"/>
      <c r="FS103" s="263"/>
      <c r="FT103" s="263"/>
      <c r="FU103" s="263"/>
      <c r="FV103" s="263"/>
      <c r="FW103" s="263"/>
      <c r="FX103" s="263"/>
      <c r="FY103" s="263"/>
      <c r="FZ103" s="263"/>
      <c r="GA103" s="263"/>
      <c r="GB103" s="263"/>
      <c r="GC103" s="263"/>
      <c r="GD103" s="263"/>
      <c r="GE103" s="263"/>
      <c r="GF103" s="263"/>
      <c r="GG103" s="263"/>
      <c r="GH103" s="263"/>
      <c r="GI103" s="263"/>
      <c r="GJ103" s="263"/>
      <c r="GK103" s="263"/>
      <c r="GL103" s="263"/>
      <c r="GM103" s="263"/>
      <c r="GN103" s="263"/>
      <c r="GO103" s="263"/>
      <c r="GP103" s="263"/>
      <c r="GQ103" s="263"/>
      <c r="GR103" s="263"/>
    </row>
    <row r="104" spans="1:200" x14ac:dyDescent="0.25">
      <c r="A104" s="263"/>
      <c r="B104" s="263"/>
      <c r="C104" s="263"/>
      <c r="D104" s="263"/>
      <c r="E104" s="263"/>
      <c r="F104" s="263"/>
      <c r="G104" s="263"/>
      <c r="H104" s="263"/>
      <c r="I104" s="263"/>
      <c r="J104" s="263"/>
      <c r="K104" s="263"/>
      <c r="L104" s="263"/>
      <c r="M104" s="263"/>
      <c r="N104" s="263"/>
      <c r="O104" s="263"/>
      <c r="P104" s="263"/>
      <c r="Q104" s="263"/>
      <c r="R104" s="263"/>
      <c r="S104" s="263"/>
      <c r="T104" s="263"/>
      <c r="U104" s="263"/>
      <c r="V104" s="263"/>
      <c r="W104" s="263"/>
      <c r="X104" s="263"/>
      <c r="Y104" s="263"/>
      <c r="Z104" s="263"/>
      <c r="AA104" s="263"/>
      <c r="AB104" s="263"/>
      <c r="AC104" s="263"/>
      <c r="AD104" s="263"/>
      <c r="AE104" s="263"/>
      <c r="AF104" s="263"/>
      <c r="AG104" s="263"/>
      <c r="AH104" s="263"/>
      <c r="AI104" s="263"/>
      <c r="AJ104" s="263"/>
      <c r="AK104" s="263"/>
      <c r="AL104" s="263"/>
      <c r="AM104" s="263"/>
      <c r="AN104" s="263"/>
      <c r="AO104" s="263"/>
      <c r="AP104" s="263"/>
      <c r="AQ104" s="263"/>
      <c r="AR104" s="263"/>
      <c r="AS104" s="263"/>
      <c r="AT104" s="263"/>
      <c r="AU104" s="263"/>
      <c r="AV104" s="263"/>
      <c r="AW104" s="263"/>
      <c r="AX104" s="263"/>
      <c r="AY104" s="263"/>
      <c r="AZ104" s="263"/>
      <c r="BA104" s="263"/>
      <c r="BB104" s="263"/>
      <c r="BC104" s="263"/>
      <c r="BD104" s="263"/>
      <c r="BE104" s="263"/>
      <c r="BF104" s="263"/>
      <c r="BG104" s="263"/>
      <c r="BH104" s="263"/>
      <c r="BI104" s="263"/>
      <c r="BJ104" s="263"/>
      <c r="BK104" s="263"/>
      <c r="BL104" s="263"/>
      <c r="BM104" s="263"/>
      <c r="BN104" s="263"/>
      <c r="BO104" s="263"/>
      <c r="BP104" s="263"/>
      <c r="BQ104" s="263"/>
      <c r="BR104" s="263"/>
      <c r="BS104" s="263"/>
      <c r="BT104" s="263"/>
      <c r="BU104" s="263"/>
      <c r="BV104" s="263"/>
      <c r="BW104" s="263"/>
      <c r="BX104" s="263"/>
      <c r="BY104" s="263"/>
      <c r="BZ104" s="263"/>
      <c r="CA104" s="263"/>
      <c r="CB104" s="263"/>
      <c r="CC104" s="263"/>
      <c r="CD104" s="263"/>
      <c r="CE104" s="263"/>
      <c r="CF104" s="263"/>
      <c r="CG104" s="263"/>
      <c r="CH104" s="263"/>
      <c r="CI104" s="263"/>
      <c r="CJ104" s="263"/>
      <c r="CK104" s="263"/>
      <c r="CL104" s="263"/>
      <c r="CM104" s="263"/>
      <c r="CN104" s="263"/>
      <c r="CO104" s="263"/>
      <c r="CP104" s="263"/>
      <c r="CQ104" s="263"/>
      <c r="CR104" s="263"/>
      <c r="CS104" s="263"/>
      <c r="CT104" s="263"/>
      <c r="CU104" s="263"/>
      <c r="CV104" s="263"/>
      <c r="CW104" s="263"/>
      <c r="CX104" s="263"/>
      <c r="CY104" s="263"/>
      <c r="CZ104" s="263"/>
      <c r="DA104" s="263"/>
      <c r="DB104" s="263"/>
      <c r="DC104" s="263"/>
      <c r="DD104" s="263"/>
      <c r="DE104" s="263"/>
      <c r="DF104" s="263"/>
      <c r="DG104" s="263"/>
      <c r="DH104" s="263"/>
      <c r="DI104" s="263"/>
      <c r="DJ104" s="263"/>
      <c r="DK104" s="263"/>
      <c r="DL104" s="263"/>
      <c r="DM104" s="263"/>
      <c r="DN104" s="263"/>
      <c r="DO104" s="263"/>
      <c r="DP104" s="263"/>
      <c r="DQ104" s="263"/>
      <c r="DR104" s="263"/>
      <c r="DS104" s="263"/>
      <c r="DT104" s="263"/>
      <c r="DU104" s="263"/>
      <c r="DV104" s="263"/>
      <c r="DW104" s="263"/>
      <c r="DX104" s="263"/>
      <c r="DY104" s="263"/>
      <c r="DZ104" s="263"/>
      <c r="EA104" s="263"/>
      <c r="EB104" s="263"/>
      <c r="EC104" s="263"/>
      <c r="ED104" s="263"/>
      <c r="EE104" s="263"/>
      <c r="EF104" s="263"/>
      <c r="EG104" s="263"/>
      <c r="EH104" s="263"/>
      <c r="EI104" s="263"/>
      <c r="EJ104" s="263"/>
      <c r="EK104" s="263"/>
      <c r="EL104" s="263"/>
      <c r="EM104" s="263"/>
      <c r="EN104" s="263"/>
      <c r="EO104" s="263"/>
      <c r="EP104" s="263"/>
      <c r="EQ104" s="263"/>
      <c r="ER104" s="263"/>
      <c r="ES104" s="263"/>
      <c r="ET104" s="263"/>
      <c r="EU104" s="263"/>
      <c r="EV104" s="263"/>
      <c r="EW104" s="263"/>
      <c r="EX104" s="263"/>
      <c r="EY104" s="263"/>
      <c r="EZ104" s="263"/>
      <c r="FA104" s="263"/>
      <c r="FB104" s="263"/>
      <c r="FC104" s="263"/>
      <c r="FD104" s="263"/>
      <c r="FE104" s="263"/>
      <c r="FF104" s="263"/>
      <c r="FG104" s="263"/>
      <c r="FH104" s="263"/>
      <c r="FI104" s="263"/>
      <c r="FJ104" s="263"/>
      <c r="FK104" s="263"/>
      <c r="FL104" s="263"/>
      <c r="FM104" s="263"/>
      <c r="FN104" s="263"/>
      <c r="FO104" s="263"/>
      <c r="FP104" s="263"/>
      <c r="FQ104" s="263"/>
      <c r="FR104" s="263"/>
      <c r="FS104" s="263"/>
      <c r="FT104" s="263"/>
      <c r="FU104" s="263"/>
      <c r="FV104" s="263"/>
      <c r="FW104" s="263"/>
      <c r="FX104" s="263"/>
      <c r="FY104" s="263"/>
      <c r="FZ104" s="263"/>
      <c r="GA104" s="263"/>
      <c r="GB104" s="263"/>
      <c r="GC104" s="263"/>
      <c r="GD104" s="263"/>
      <c r="GE104" s="263"/>
      <c r="GF104" s="263"/>
      <c r="GG104" s="263"/>
      <c r="GH104" s="263"/>
      <c r="GI104" s="263"/>
      <c r="GJ104" s="263"/>
      <c r="GK104" s="263"/>
      <c r="GL104" s="263"/>
      <c r="GM104" s="263"/>
      <c r="GN104" s="263"/>
      <c r="GO104" s="263"/>
      <c r="GP104" s="263"/>
      <c r="GQ104" s="263"/>
      <c r="GR104" s="263"/>
    </row>
    <row r="105" spans="1:200" x14ac:dyDescent="0.25">
      <c r="A105" s="263"/>
      <c r="B105" s="263"/>
      <c r="C105" s="263"/>
      <c r="D105" s="263"/>
      <c r="E105" s="263"/>
      <c r="F105" s="263"/>
      <c r="G105" s="263"/>
      <c r="H105" s="263"/>
      <c r="I105" s="263"/>
      <c r="J105" s="263"/>
      <c r="K105" s="263"/>
      <c r="L105" s="263"/>
      <c r="M105" s="263"/>
      <c r="N105" s="263"/>
      <c r="O105" s="263"/>
      <c r="P105" s="263"/>
      <c r="Q105" s="263"/>
      <c r="R105" s="263"/>
      <c r="S105" s="263"/>
      <c r="T105" s="263"/>
      <c r="U105" s="263"/>
      <c r="V105" s="263"/>
      <c r="W105" s="263"/>
      <c r="X105" s="263"/>
      <c r="Y105" s="263"/>
      <c r="Z105" s="263"/>
      <c r="AA105" s="263"/>
      <c r="AB105" s="263"/>
      <c r="AC105" s="263"/>
      <c r="AD105" s="263"/>
      <c r="AE105" s="263"/>
      <c r="AF105" s="263"/>
      <c r="AG105" s="263"/>
      <c r="AH105" s="263"/>
      <c r="AI105" s="263"/>
      <c r="AJ105" s="263"/>
      <c r="AK105" s="263"/>
      <c r="AL105" s="263"/>
      <c r="AM105" s="263"/>
      <c r="AN105" s="263"/>
      <c r="AO105" s="263"/>
      <c r="AP105" s="263"/>
      <c r="AQ105" s="263"/>
      <c r="AR105" s="263"/>
      <c r="AS105" s="263"/>
      <c r="AT105" s="263"/>
      <c r="AU105" s="263"/>
      <c r="AV105" s="263"/>
      <c r="AW105" s="263"/>
      <c r="AX105" s="263"/>
      <c r="AY105" s="263"/>
      <c r="AZ105" s="263"/>
      <c r="BA105" s="263"/>
      <c r="BB105" s="263"/>
      <c r="BC105" s="263"/>
      <c r="BD105" s="263"/>
      <c r="BE105" s="263"/>
      <c r="BF105" s="263"/>
      <c r="BG105" s="263"/>
      <c r="BH105" s="263"/>
      <c r="BI105" s="263"/>
      <c r="BJ105" s="263"/>
      <c r="BK105" s="263"/>
      <c r="BL105" s="263"/>
      <c r="BM105" s="263"/>
      <c r="BN105" s="263"/>
      <c r="BO105" s="263"/>
      <c r="BP105" s="263"/>
      <c r="BQ105" s="263"/>
      <c r="BR105" s="263"/>
      <c r="BS105" s="263"/>
      <c r="BT105" s="263"/>
      <c r="BU105" s="263"/>
      <c r="BV105" s="263"/>
      <c r="BW105" s="263"/>
      <c r="BX105" s="263"/>
      <c r="BY105" s="263"/>
      <c r="BZ105" s="263"/>
      <c r="CA105" s="263"/>
      <c r="CB105" s="263"/>
      <c r="CC105" s="263"/>
      <c r="CD105" s="263"/>
      <c r="CE105" s="263"/>
      <c r="CF105" s="263"/>
      <c r="CG105" s="263"/>
      <c r="CH105" s="263"/>
      <c r="CI105" s="263"/>
      <c r="CJ105" s="263"/>
      <c r="CK105" s="263"/>
      <c r="CL105" s="263"/>
      <c r="CM105" s="263"/>
      <c r="CN105" s="263"/>
      <c r="CO105" s="263"/>
      <c r="CP105" s="263"/>
      <c r="CQ105" s="263"/>
      <c r="CR105" s="263"/>
      <c r="CS105" s="263"/>
      <c r="CT105" s="263"/>
      <c r="CU105" s="263"/>
      <c r="CV105" s="263"/>
      <c r="CW105" s="263"/>
      <c r="CX105" s="263"/>
      <c r="CY105" s="263"/>
      <c r="CZ105" s="263"/>
      <c r="DA105" s="263"/>
      <c r="DB105" s="263"/>
      <c r="DC105" s="263"/>
      <c r="DD105" s="263"/>
      <c r="DE105" s="263"/>
      <c r="DF105" s="263"/>
      <c r="DG105" s="263"/>
      <c r="DH105" s="263"/>
      <c r="DI105" s="263"/>
      <c r="DJ105" s="263"/>
      <c r="DK105" s="263"/>
      <c r="DL105" s="263"/>
      <c r="DM105" s="263"/>
      <c r="DN105" s="263"/>
      <c r="DO105" s="263"/>
      <c r="DP105" s="263"/>
      <c r="DQ105" s="263"/>
      <c r="DR105" s="263"/>
      <c r="DS105" s="263"/>
      <c r="DT105" s="263"/>
      <c r="DU105" s="263"/>
      <c r="DV105" s="263"/>
      <c r="DW105" s="263"/>
      <c r="DX105" s="263"/>
      <c r="DY105" s="263"/>
      <c r="DZ105" s="263"/>
      <c r="EA105" s="263"/>
      <c r="EB105" s="263"/>
      <c r="EC105" s="263"/>
      <c r="ED105" s="263"/>
      <c r="EE105" s="263"/>
      <c r="EF105" s="263"/>
      <c r="EG105" s="263"/>
      <c r="EH105" s="263"/>
      <c r="EI105" s="263"/>
      <c r="EJ105" s="263"/>
      <c r="EK105" s="263"/>
      <c r="EL105" s="263"/>
      <c r="EM105" s="263"/>
      <c r="EN105" s="263"/>
      <c r="EO105" s="263"/>
      <c r="EP105" s="263"/>
      <c r="EQ105" s="263"/>
      <c r="ER105" s="263"/>
      <c r="ES105" s="263"/>
      <c r="ET105" s="263"/>
      <c r="EU105" s="263"/>
      <c r="EV105" s="263"/>
      <c r="EW105" s="263"/>
      <c r="EX105" s="263"/>
      <c r="EY105" s="263"/>
      <c r="EZ105" s="263"/>
      <c r="FA105" s="263"/>
      <c r="FB105" s="263"/>
      <c r="FC105" s="263"/>
      <c r="FD105" s="263"/>
      <c r="FE105" s="263"/>
      <c r="FF105" s="263"/>
      <c r="FG105" s="263"/>
      <c r="FH105" s="263"/>
      <c r="FI105" s="263"/>
      <c r="FJ105" s="263"/>
      <c r="FK105" s="263"/>
      <c r="FL105" s="263"/>
      <c r="FM105" s="263"/>
      <c r="FN105" s="263"/>
      <c r="FO105" s="263"/>
      <c r="FP105" s="263"/>
      <c r="FQ105" s="263"/>
      <c r="FR105" s="263"/>
      <c r="FS105" s="263"/>
      <c r="FT105" s="263"/>
      <c r="FU105" s="263"/>
      <c r="FV105" s="263"/>
      <c r="FW105" s="263"/>
      <c r="FX105" s="263"/>
      <c r="FY105" s="263"/>
      <c r="FZ105" s="263"/>
      <c r="GA105" s="263"/>
      <c r="GB105" s="263"/>
      <c r="GC105" s="263"/>
      <c r="GD105" s="263"/>
      <c r="GE105" s="263"/>
      <c r="GF105" s="263"/>
      <c r="GG105" s="263"/>
      <c r="GH105" s="263"/>
      <c r="GI105" s="263"/>
      <c r="GJ105" s="263"/>
      <c r="GK105" s="263"/>
      <c r="GL105" s="263"/>
      <c r="GM105" s="263"/>
      <c r="GN105" s="263"/>
      <c r="GO105" s="263"/>
      <c r="GP105" s="263"/>
      <c r="GQ105" s="263"/>
      <c r="GR105" s="263"/>
    </row>
    <row r="106" spans="1:200" x14ac:dyDescent="0.25">
      <c r="A106" s="263"/>
      <c r="B106" s="263"/>
      <c r="C106" s="263"/>
      <c r="D106" s="263"/>
      <c r="E106" s="263"/>
      <c r="F106" s="263"/>
      <c r="G106" s="263"/>
      <c r="H106" s="263"/>
      <c r="I106" s="263"/>
      <c r="J106" s="263"/>
      <c r="K106" s="263"/>
      <c r="L106" s="263"/>
      <c r="M106" s="263"/>
      <c r="N106" s="263"/>
      <c r="O106" s="263"/>
      <c r="P106" s="263"/>
      <c r="Q106" s="263"/>
      <c r="R106" s="263"/>
      <c r="S106" s="263"/>
      <c r="T106" s="263"/>
      <c r="U106" s="263"/>
      <c r="V106" s="263"/>
      <c r="W106" s="263"/>
      <c r="X106" s="263"/>
      <c r="Y106" s="263"/>
      <c r="Z106" s="263"/>
      <c r="AA106" s="263"/>
      <c r="AB106" s="263"/>
      <c r="AC106" s="263"/>
      <c r="AD106" s="263"/>
      <c r="AE106" s="263"/>
      <c r="AF106" s="263"/>
      <c r="AG106" s="263"/>
      <c r="AH106" s="263"/>
      <c r="AI106" s="263"/>
      <c r="AJ106" s="263"/>
      <c r="AK106" s="263"/>
      <c r="AL106" s="263"/>
      <c r="AM106" s="263"/>
      <c r="AN106" s="263"/>
      <c r="AO106" s="263"/>
      <c r="AP106" s="263"/>
      <c r="AQ106" s="263"/>
      <c r="AR106" s="263"/>
      <c r="AS106" s="263"/>
      <c r="AT106" s="263"/>
      <c r="AU106" s="263"/>
      <c r="AV106" s="263"/>
      <c r="AW106" s="263"/>
      <c r="AX106" s="263"/>
      <c r="AY106" s="263"/>
      <c r="AZ106" s="263"/>
      <c r="BA106" s="263"/>
      <c r="BB106" s="263"/>
      <c r="BC106" s="263"/>
      <c r="BD106" s="263"/>
      <c r="BE106" s="263"/>
      <c r="BF106" s="263"/>
      <c r="BG106" s="263"/>
      <c r="BH106" s="263"/>
      <c r="BI106" s="263"/>
      <c r="BJ106" s="263"/>
      <c r="BK106" s="263"/>
      <c r="BL106" s="263"/>
      <c r="BM106" s="263"/>
      <c r="BN106" s="263"/>
      <c r="BO106" s="263"/>
      <c r="BP106" s="263"/>
      <c r="BQ106" s="263"/>
      <c r="BR106" s="263"/>
      <c r="BS106" s="263"/>
      <c r="BT106" s="263"/>
      <c r="BU106" s="263"/>
      <c r="BV106" s="263"/>
      <c r="BW106" s="263"/>
      <c r="BX106" s="263"/>
      <c r="BY106" s="263"/>
      <c r="BZ106" s="263"/>
      <c r="CA106" s="263"/>
      <c r="CB106" s="263"/>
      <c r="CC106" s="263"/>
      <c r="CD106" s="263"/>
      <c r="CE106" s="263"/>
      <c r="CF106" s="263"/>
      <c r="CG106" s="263"/>
      <c r="CH106" s="263"/>
      <c r="CI106" s="263"/>
      <c r="CJ106" s="263"/>
      <c r="CK106" s="263"/>
      <c r="CL106" s="263"/>
      <c r="CM106" s="263"/>
      <c r="CN106" s="263"/>
      <c r="CO106" s="263"/>
      <c r="CP106" s="263"/>
      <c r="CQ106" s="263"/>
      <c r="CR106" s="263"/>
      <c r="CS106" s="263"/>
      <c r="CT106" s="263"/>
      <c r="CU106" s="263"/>
      <c r="CV106" s="263"/>
      <c r="CW106" s="263"/>
      <c r="CX106" s="263"/>
      <c r="CY106" s="263"/>
      <c r="CZ106" s="263"/>
      <c r="DA106" s="263"/>
      <c r="DB106" s="263"/>
      <c r="DC106" s="263"/>
      <c r="DD106" s="263"/>
      <c r="DE106" s="263"/>
      <c r="DF106" s="263"/>
      <c r="DG106" s="263"/>
      <c r="DH106" s="263"/>
      <c r="DI106" s="263"/>
      <c r="DJ106" s="263"/>
      <c r="DK106" s="263"/>
      <c r="DL106" s="263"/>
      <c r="DM106" s="263"/>
      <c r="DN106" s="263"/>
      <c r="DO106" s="263"/>
      <c r="DP106" s="263"/>
      <c r="DQ106" s="263"/>
      <c r="DR106" s="263"/>
      <c r="DS106" s="263"/>
      <c r="DT106" s="263"/>
      <c r="DU106" s="263"/>
      <c r="DV106" s="263"/>
      <c r="DW106" s="263"/>
      <c r="DX106" s="263"/>
      <c r="DY106" s="263"/>
      <c r="DZ106" s="263"/>
      <c r="EA106" s="263"/>
      <c r="EB106" s="263"/>
      <c r="EC106" s="263"/>
      <c r="ED106" s="263"/>
      <c r="EE106" s="263"/>
      <c r="EF106" s="263"/>
      <c r="EG106" s="263"/>
      <c r="EH106" s="263"/>
      <c r="EI106" s="263"/>
      <c r="EJ106" s="263"/>
      <c r="EK106" s="263"/>
      <c r="EL106" s="263"/>
      <c r="EM106" s="263"/>
      <c r="EN106" s="263"/>
      <c r="EO106" s="263"/>
      <c r="EP106" s="263"/>
      <c r="EQ106" s="263"/>
      <c r="ER106" s="263"/>
      <c r="ES106" s="263"/>
      <c r="ET106" s="263"/>
      <c r="EU106" s="263"/>
      <c r="EV106" s="263"/>
      <c r="EW106" s="263"/>
      <c r="EX106" s="263"/>
      <c r="EY106" s="263"/>
      <c r="EZ106" s="263"/>
      <c r="FA106" s="263"/>
      <c r="FB106" s="263"/>
      <c r="FC106" s="263"/>
      <c r="FD106" s="263"/>
      <c r="FE106" s="263"/>
      <c r="FF106" s="263"/>
      <c r="FG106" s="263"/>
      <c r="FH106" s="263"/>
      <c r="FI106" s="263"/>
      <c r="FJ106" s="263"/>
      <c r="FK106" s="263"/>
      <c r="FL106" s="263"/>
      <c r="FM106" s="263"/>
      <c r="FN106" s="263"/>
      <c r="FO106" s="263"/>
      <c r="FP106" s="263"/>
      <c r="FQ106" s="263"/>
      <c r="FR106" s="263"/>
      <c r="FS106" s="263"/>
      <c r="FT106" s="263"/>
      <c r="FU106" s="263"/>
      <c r="FV106" s="263"/>
      <c r="FW106" s="263"/>
      <c r="FX106" s="263"/>
      <c r="FY106" s="263"/>
      <c r="FZ106" s="263"/>
      <c r="GA106" s="263"/>
      <c r="GB106" s="263"/>
      <c r="GC106" s="263"/>
      <c r="GD106" s="263"/>
      <c r="GE106" s="263"/>
      <c r="GF106" s="263"/>
      <c r="GG106" s="263"/>
      <c r="GH106" s="263"/>
      <c r="GI106" s="263"/>
      <c r="GJ106" s="263"/>
      <c r="GK106" s="263"/>
      <c r="GL106" s="263"/>
      <c r="GM106" s="263"/>
      <c r="GN106" s="263"/>
      <c r="GO106" s="263"/>
      <c r="GP106" s="263"/>
      <c r="GQ106" s="263"/>
      <c r="GR106" s="263"/>
    </row>
    <row r="107" spans="1:200" x14ac:dyDescent="0.25">
      <c r="A107" s="263"/>
      <c r="B107" s="263"/>
      <c r="C107" s="263"/>
      <c r="D107" s="263"/>
      <c r="E107" s="263"/>
      <c r="F107" s="263"/>
      <c r="G107" s="263"/>
      <c r="H107" s="263"/>
      <c r="I107" s="263"/>
      <c r="J107" s="263"/>
      <c r="K107" s="263"/>
      <c r="L107" s="263"/>
      <c r="M107" s="263"/>
      <c r="N107" s="263"/>
      <c r="O107" s="263"/>
      <c r="P107" s="263"/>
      <c r="Q107" s="263"/>
      <c r="R107" s="263"/>
      <c r="S107" s="263"/>
      <c r="T107" s="263"/>
      <c r="U107" s="263"/>
      <c r="V107" s="263"/>
      <c r="W107" s="263"/>
      <c r="X107" s="263"/>
      <c r="Y107" s="263"/>
      <c r="Z107" s="263"/>
      <c r="AA107" s="263"/>
      <c r="AB107" s="263"/>
      <c r="AC107" s="263"/>
      <c r="AD107" s="263"/>
      <c r="AE107" s="263"/>
      <c r="AF107" s="263"/>
      <c r="AG107" s="263"/>
      <c r="AH107" s="263"/>
      <c r="AI107" s="263"/>
      <c r="AJ107" s="263"/>
      <c r="AK107" s="263"/>
      <c r="AL107" s="263"/>
      <c r="AM107" s="263"/>
      <c r="AN107" s="263"/>
      <c r="AO107" s="263"/>
      <c r="AP107" s="263"/>
      <c r="AQ107" s="263"/>
      <c r="AR107" s="263"/>
      <c r="AS107" s="263"/>
      <c r="AT107" s="263"/>
      <c r="AU107" s="263"/>
      <c r="AV107" s="263"/>
      <c r="AW107" s="263"/>
      <c r="AX107" s="263"/>
      <c r="AY107" s="263"/>
      <c r="AZ107" s="263"/>
      <c r="BA107" s="263"/>
      <c r="BB107" s="263"/>
      <c r="BC107" s="263"/>
      <c r="BD107" s="263"/>
      <c r="BE107" s="263"/>
      <c r="BF107" s="263"/>
      <c r="BG107" s="263"/>
      <c r="BH107" s="263"/>
      <c r="BI107" s="263"/>
      <c r="BJ107" s="263"/>
      <c r="BK107" s="263"/>
      <c r="BL107" s="263"/>
      <c r="BM107" s="263"/>
      <c r="BN107" s="263"/>
      <c r="BO107" s="263"/>
      <c r="BP107" s="263"/>
      <c r="BQ107" s="263"/>
      <c r="BR107" s="263"/>
      <c r="BS107" s="263"/>
      <c r="BT107" s="263"/>
      <c r="BU107" s="263"/>
      <c r="BV107" s="263"/>
      <c r="BW107" s="263"/>
      <c r="BX107" s="263"/>
      <c r="BY107" s="263"/>
      <c r="BZ107" s="263"/>
      <c r="CA107" s="263"/>
      <c r="CB107" s="263"/>
      <c r="CC107" s="263"/>
      <c r="CD107" s="263"/>
      <c r="CE107" s="263"/>
      <c r="CF107" s="263"/>
      <c r="CG107" s="263"/>
      <c r="CH107" s="263"/>
      <c r="CI107" s="263"/>
      <c r="CJ107" s="263"/>
      <c r="CK107" s="263"/>
      <c r="CL107" s="263"/>
      <c r="CM107" s="263"/>
      <c r="CN107" s="263"/>
      <c r="CO107" s="263"/>
      <c r="CP107" s="263"/>
      <c r="CQ107" s="263"/>
      <c r="CR107" s="263"/>
      <c r="CS107" s="263"/>
      <c r="CT107" s="263"/>
      <c r="CU107" s="263"/>
      <c r="CV107" s="263"/>
      <c r="CW107" s="263"/>
      <c r="CX107" s="263"/>
      <c r="CY107" s="263"/>
      <c r="CZ107" s="263"/>
      <c r="DA107" s="263"/>
      <c r="DB107" s="263"/>
      <c r="DC107" s="263"/>
      <c r="DD107" s="263"/>
      <c r="DE107" s="263"/>
      <c r="DF107" s="263"/>
      <c r="DG107" s="263"/>
      <c r="DH107" s="263"/>
      <c r="DI107" s="263"/>
      <c r="DJ107" s="263"/>
      <c r="DK107" s="263"/>
      <c r="DL107" s="263"/>
      <c r="DM107" s="263"/>
      <c r="DN107" s="263"/>
      <c r="DO107" s="263"/>
      <c r="DP107" s="263"/>
      <c r="DQ107" s="263"/>
      <c r="DR107" s="263"/>
      <c r="DS107" s="263"/>
      <c r="DT107" s="263"/>
      <c r="DU107" s="263"/>
      <c r="DV107" s="263"/>
      <c r="DW107" s="263"/>
      <c r="DX107" s="263"/>
      <c r="DY107" s="263"/>
      <c r="DZ107" s="263"/>
      <c r="EA107" s="263"/>
      <c r="EB107" s="263"/>
      <c r="EC107" s="263"/>
      <c r="ED107" s="263"/>
      <c r="EE107" s="263"/>
      <c r="EF107" s="263"/>
      <c r="EG107" s="263"/>
      <c r="EH107" s="263"/>
      <c r="EI107" s="263"/>
      <c r="EJ107" s="263"/>
      <c r="EK107" s="263"/>
      <c r="EL107" s="263"/>
      <c r="EM107" s="263"/>
      <c r="EN107" s="263"/>
      <c r="EO107" s="263"/>
      <c r="EP107" s="263"/>
      <c r="EQ107" s="263"/>
      <c r="ER107" s="263"/>
      <c r="ES107" s="263"/>
      <c r="ET107" s="263"/>
      <c r="EU107" s="263"/>
      <c r="EV107" s="263"/>
      <c r="EW107" s="263"/>
      <c r="EX107" s="263"/>
      <c r="EY107" s="263"/>
      <c r="EZ107" s="263"/>
      <c r="FA107" s="263"/>
      <c r="FB107" s="263"/>
      <c r="FC107" s="263"/>
      <c r="FD107" s="263"/>
      <c r="FE107" s="263"/>
      <c r="FF107" s="263"/>
      <c r="FG107" s="263"/>
      <c r="FH107" s="263"/>
      <c r="FI107" s="263"/>
      <c r="FJ107" s="263"/>
      <c r="FK107" s="263"/>
      <c r="FL107" s="263"/>
      <c r="FM107" s="263"/>
      <c r="FN107" s="263"/>
      <c r="FO107" s="263"/>
      <c r="FP107" s="263"/>
      <c r="FQ107" s="263"/>
      <c r="FR107" s="263"/>
      <c r="FS107" s="263"/>
      <c r="FT107" s="263"/>
      <c r="FU107" s="263"/>
      <c r="FV107" s="263"/>
      <c r="FW107" s="263"/>
      <c r="FX107" s="263"/>
      <c r="FY107" s="263"/>
      <c r="FZ107" s="263"/>
      <c r="GA107" s="263"/>
      <c r="GB107" s="263"/>
      <c r="GC107" s="263"/>
      <c r="GD107" s="263"/>
      <c r="GE107" s="263"/>
      <c r="GF107" s="263"/>
      <c r="GG107" s="263"/>
      <c r="GH107" s="263"/>
      <c r="GI107" s="263"/>
      <c r="GJ107" s="263"/>
      <c r="GK107" s="263"/>
      <c r="GL107" s="263"/>
      <c r="GM107" s="263"/>
      <c r="GN107" s="263"/>
      <c r="GO107" s="263"/>
      <c r="GP107" s="263"/>
      <c r="GQ107" s="263"/>
      <c r="GR107" s="263"/>
    </row>
    <row r="108" spans="1:200" x14ac:dyDescent="0.25">
      <c r="A108" s="263"/>
      <c r="B108" s="263"/>
      <c r="C108" s="263"/>
      <c r="D108" s="263"/>
      <c r="E108" s="263"/>
      <c r="F108" s="263"/>
      <c r="G108" s="263"/>
      <c r="H108" s="263"/>
      <c r="I108" s="263"/>
      <c r="J108" s="263"/>
      <c r="K108" s="263"/>
      <c r="L108" s="263"/>
      <c r="M108" s="263"/>
      <c r="N108" s="263"/>
      <c r="O108" s="263"/>
      <c r="P108" s="263"/>
      <c r="Q108" s="263"/>
      <c r="R108" s="263"/>
      <c r="S108" s="263"/>
      <c r="T108" s="263"/>
      <c r="U108" s="263"/>
      <c r="V108" s="263"/>
      <c r="W108" s="263"/>
      <c r="X108" s="263"/>
      <c r="Y108" s="263"/>
      <c r="Z108" s="263"/>
      <c r="AA108" s="263"/>
      <c r="AB108" s="263"/>
      <c r="AC108" s="263"/>
      <c r="AD108" s="263"/>
      <c r="AE108" s="263"/>
      <c r="AF108" s="263"/>
      <c r="AG108" s="263"/>
      <c r="AH108" s="263"/>
      <c r="AI108" s="263"/>
      <c r="AJ108" s="263"/>
      <c r="AK108" s="263"/>
      <c r="AL108" s="263"/>
      <c r="AM108" s="263"/>
      <c r="AN108" s="263"/>
      <c r="AO108" s="263"/>
      <c r="AP108" s="263"/>
      <c r="AQ108" s="263"/>
      <c r="AR108" s="263"/>
      <c r="AS108" s="263"/>
      <c r="AT108" s="263"/>
      <c r="AU108" s="263"/>
      <c r="AV108" s="263"/>
      <c r="AW108" s="263"/>
      <c r="AX108" s="263"/>
      <c r="AY108" s="263"/>
      <c r="AZ108" s="263"/>
      <c r="BA108" s="263"/>
      <c r="BB108" s="263"/>
      <c r="BC108" s="263"/>
      <c r="BD108" s="263"/>
      <c r="BE108" s="263"/>
      <c r="BF108" s="263"/>
      <c r="BG108" s="263"/>
      <c r="BH108" s="263"/>
      <c r="BI108" s="263"/>
      <c r="BJ108" s="263"/>
      <c r="BK108" s="263"/>
      <c r="BL108" s="263"/>
      <c r="BM108" s="263"/>
      <c r="BN108" s="263"/>
      <c r="BO108" s="263"/>
      <c r="BP108" s="263"/>
      <c r="BQ108" s="263"/>
      <c r="BR108" s="263"/>
      <c r="BS108" s="263"/>
      <c r="BT108" s="263"/>
      <c r="BU108" s="263"/>
      <c r="BV108" s="263"/>
      <c r="BW108" s="263"/>
      <c r="BX108" s="263"/>
      <c r="BY108" s="263"/>
      <c r="BZ108" s="263"/>
      <c r="CA108" s="263"/>
      <c r="CB108" s="263"/>
      <c r="CC108" s="263"/>
      <c r="CD108" s="263"/>
      <c r="CE108" s="263"/>
      <c r="CF108" s="263"/>
      <c r="CG108" s="263"/>
      <c r="CH108" s="263"/>
      <c r="CI108" s="263"/>
      <c r="CJ108" s="263"/>
      <c r="CK108" s="263"/>
      <c r="CL108" s="263"/>
      <c r="CM108" s="263"/>
      <c r="CN108" s="263"/>
      <c r="CO108" s="263"/>
      <c r="CP108" s="263"/>
      <c r="CQ108" s="263"/>
      <c r="CR108" s="263"/>
      <c r="CS108" s="263"/>
      <c r="CT108" s="263"/>
      <c r="CU108" s="263"/>
      <c r="CV108" s="263"/>
      <c r="CW108" s="263"/>
      <c r="CX108" s="263"/>
      <c r="CY108" s="263"/>
      <c r="CZ108" s="263"/>
      <c r="DA108" s="263"/>
      <c r="DB108" s="263"/>
      <c r="DC108" s="263"/>
      <c r="DD108" s="263"/>
      <c r="DE108" s="263"/>
      <c r="DF108" s="263"/>
      <c r="DG108" s="263"/>
      <c r="DH108" s="263"/>
      <c r="DI108" s="263"/>
      <c r="DJ108" s="263"/>
      <c r="DK108" s="263"/>
      <c r="DL108" s="263"/>
      <c r="DM108" s="263"/>
      <c r="DN108" s="263"/>
      <c r="DO108" s="263"/>
      <c r="DP108" s="263"/>
      <c r="DQ108" s="263"/>
      <c r="DR108" s="263"/>
      <c r="DS108" s="263"/>
      <c r="DT108" s="263"/>
      <c r="DU108" s="263"/>
      <c r="DV108" s="263"/>
      <c r="DW108" s="263"/>
      <c r="DX108" s="263"/>
      <c r="DY108" s="263"/>
      <c r="DZ108" s="263"/>
      <c r="EA108" s="263"/>
      <c r="EB108" s="263"/>
      <c r="EC108" s="263"/>
      <c r="ED108" s="263"/>
      <c r="EE108" s="263"/>
      <c r="EF108" s="263"/>
      <c r="EG108" s="263"/>
      <c r="EH108" s="263"/>
      <c r="EI108" s="263"/>
      <c r="EJ108" s="263"/>
      <c r="EK108" s="263"/>
      <c r="EL108" s="263"/>
      <c r="EM108" s="263"/>
      <c r="EN108" s="263"/>
      <c r="EO108" s="263"/>
      <c r="EP108" s="263"/>
      <c r="EQ108" s="263"/>
      <c r="ER108" s="263"/>
      <c r="ES108" s="263"/>
      <c r="ET108" s="263"/>
      <c r="EU108" s="263"/>
      <c r="EV108" s="263"/>
      <c r="EW108" s="263"/>
      <c r="EX108" s="263"/>
      <c r="EY108" s="263"/>
      <c r="EZ108" s="263"/>
      <c r="FA108" s="263"/>
      <c r="FB108" s="263"/>
      <c r="FC108" s="263"/>
      <c r="FD108" s="263"/>
      <c r="FE108" s="263"/>
      <c r="FF108" s="263"/>
      <c r="FG108" s="263"/>
      <c r="FH108" s="263"/>
      <c r="FI108" s="263"/>
      <c r="FJ108" s="263"/>
      <c r="FK108" s="263"/>
      <c r="FL108" s="263"/>
      <c r="FM108" s="263"/>
      <c r="FN108" s="263"/>
      <c r="FO108" s="263"/>
      <c r="FP108" s="263"/>
      <c r="FQ108" s="263"/>
      <c r="FR108" s="263"/>
      <c r="FS108" s="263"/>
      <c r="FT108" s="263"/>
      <c r="FU108" s="263"/>
      <c r="FV108" s="263"/>
      <c r="FW108" s="263"/>
      <c r="FX108" s="263"/>
      <c r="FY108" s="263"/>
      <c r="FZ108" s="263"/>
      <c r="GA108" s="263"/>
      <c r="GB108" s="263"/>
      <c r="GC108" s="263"/>
      <c r="GD108" s="263"/>
      <c r="GE108" s="263"/>
      <c r="GF108" s="263"/>
      <c r="GG108" s="263"/>
      <c r="GH108" s="263"/>
      <c r="GI108" s="263"/>
      <c r="GJ108" s="263"/>
      <c r="GK108" s="263"/>
      <c r="GL108" s="263"/>
      <c r="GM108" s="263"/>
      <c r="GN108" s="263"/>
      <c r="GO108" s="263"/>
      <c r="GP108" s="263"/>
      <c r="GQ108" s="263"/>
      <c r="GR108" s="263"/>
    </row>
    <row r="109" spans="1:200" x14ac:dyDescent="0.25">
      <c r="A109" s="263"/>
      <c r="B109" s="263"/>
      <c r="C109" s="263"/>
      <c r="D109" s="263"/>
      <c r="E109" s="263"/>
      <c r="F109" s="263"/>
      <c r="G109" s="263"/>
      <c r="H109" s="263"/>
      <c r="I109" s="263"/>
      <c r="J109" s="263"/>
      <c r="K109" s="263"/>
      <c r="L109" s="263"/>
      <c r="M109" s="263"/>
      <c r="N109" s="263"/>
      <c r="O109" s="263"/>
      <c r="P109" s="263"/>
      <c r="Q109" s="263"/>
      <c r="R109" s="263"/>
      <c r="S109" s="263"/>
      <c r="T109" s="263"/>
      <c r="U109" s="263"/>
      <c r="V109" s="263"/>
      <c r="W109" s="263"/>
      <c r="X109" s="263"/>
      <c r="Y109" s="263"/>
      <c r="Z109" s="263"/>
      <c r="AA109" s="263"/>
      <c r="AB109" s="263"/>
      <c r="AC109" s="263"/>
      <c r="AD109" s="263"/>
      <c r="AE109" s="263"/>
      <c r="AF109" s="263"/>
      <c r="AG109" s="263"/>
      <c r="AH109" s="263"/>
      <c r="AI109" s="263"/>
      <c r="AJ109" s="263"/>
      <c r="AK109" s="263"/>
      <c r="AL109" s="263"/>
      <c r="AM109" s="263"/>
      <c r="AN109" s="263"/>
      <c r="AO109" s="263"/>
      <c r="AP109" s="263"/>
      <c r="AQ109" s="263"/>
      <c r="AR109" s="263"/>
      <c r="AS109" s="263"/>
      <c r="AT109" s="263"/>
      <c r="AU109" s="263"/>
      <c r="AV109" s="263"/>
      <c r="AW109" s="263"/>
      <c r="AX109" s="263"/>
      <c r="AY109" s="263"/>
      <c r="AZ109" s="263"/>
      <c r="BA109" s="263"/>
      <c r="BB109" s="263"/>
      <c r="BC109" s="263"/>
      <c r="BD109" s="263"/>
      <c r="BE109" s="263"/>
      <c r="BF109" s="263"/>
      <c r="BG109" s="263"/>
      <c r="BH109" s="263"/>
      <c r="BI109" s="263"/>
      <c r="BJ109" s="263"/>
      <c r="BK109" s="263"/>
      <c r="BL109" s="263"/>
      <c r="BM109" s="263"/>
      <c r="BN109" s="263"/>
      <c r="BO109" s="263"/>
      <c r="BP109" s="263"/>
      <c r="BQ109" s="263"/>
      <c r="BR109" s="263"/>
      <c r="BS109" s="263"/>
      <c r="BT109" s="263"/>
      <c r="BU109" s="263"/>
      <c r="BV109" s="263"/>
      <c r="BW109" s="263"/>
      <c r="BX109" s="263"/>
      <c r="BY109" s="263"/>
      <c r="BZ109" s="263"/>
      <c r="CA109" s="263"/>
      <c r="CB109" s="263"/>
      <c r="CC109" s="263"/>
      <c r="CD109" s="263"/>
      <c r="CE109" s="263"/>
      <c r="CF109" s="263"/>
      <c r="CG109" s="263"/>
      <c r="CH109" s="263"/>
      <c r="CI109" s="263"/>
      <c r="CJ109" s="263"/>
      <c r="CK109" s="263"/>
      <c r="CL109" s="263"/>
      <c r="CM109" s="263"/>
      <c r="CN109" s="263"/>
      <c r="CO109" s="263"/>
      <c r="CP109" s="263"/>
      <c r="CQ109" s="263"/>
      <c r="CR109" s="263"/>
      <c r="CS109" s="263"/>
      <c r="CT109" s="263"/>
      <c r="CU109" s="263"/>
      <c r="CV109" s="263"/>
      <c r="CW109" s="263"/>
      <c r="CX109" s="263"/>
      <c r="CY109" s="263"/>
      <c r="CZ109" s="263"/>
      <c r="DA109" s="263"/>
      <c r="DB109" s="263"/>
      <c r="DC109" s="263"/>
      <c r="DD109" s="263"/>
      <c r="DE109" s="263"/>
      <c r="DF109" s="263"/>
      <c r="DG109" s="263"/>
      <c r="DH109" s="263"/>
      <c r="DI109" s="263"/>
      <c r="DJ109" s="263"/>
      <c r="DK109" s="263"/>
      <c r="DL109" s="263"/>
      <c r="DM109" s="263"/>
      <c r="DN109" s="263"/>
      <c r="DO109" s="263"/>
      <c r="DP109" s="263"/>
      <c r="DQ109" s="263"/>
      <c r="DR109" s="263"/>
      <c r="DS109" s="263"/>
      <c r="DT109" s="263"/>
      <c r="DU109" s="263"/>
      <c r="DV109" s="263"/>
      <c r="DW109" s="263"/>
      <c r="DX109" s="263"/>
      <c r="DY109" s="263"/>
      <c r="DZ109" s="263"/>
      <c r="EA109" s="263"/>
      <c r="EB109" s="263"/>
      <c r="EC109" s="263"/>
      <c r="ED109" s="263"/>
      <c r="EE109" s="263"/>
      <c r="EF109" s="263"/>
      <c r="EG109" s="263"/>
      <c r="EH109" s="263"/>
      <c r="EI109" s="263"/>
      <c r="EJ109" s="263"/>
      <c r="EK109" s="263"/>
      <c r="EL109" s="263"/>
      <c r="EM109" s="263"/>
      <c r="EN109" s="263"/>
      <c r="EO109" s="263"/>
      <c r="EP109" s="263"/>
      <c r="EQ109" s="263"/>
      <c r="ER109" s="263"/>
      <c r="ES109" s="263"/>
      <c r="ET109" s="263"/>
      <c r="EU109" s="263"/>
      <c r="EV109" s="263"/>
      <c r="EW109" s="263"/>
      <c r="EX109" s="263"/>
      <c r="EY109" s="263"/>
      <c r="EZ109" s="263"/>
      <c r="FA109" s="263"/>
      <c r="FB109" s="263"/>
      <c r="FC109" s="263"/>
      <c r="FD109" s="263"/>
      <c r="FE109" s="263"/>
      <c r="FF109" s="263"/>
      <c r="FG109" s="263"/>
      <c r="FH109" s="263"/>
      <c r="FI109" s="263"/>
      <c r="FJ109" s="263"/>
      <c r="FK109" s="263"/>
      <c r="FL109" s="263"/>
      <c r="FM109" s="263"/>
      <c r="FN109" s="263"/>
      <c r="FO109" s="263"/>
      <c r="FP109" s="263"/>
      <c r="FQ109" s="263"/>
      <c r="FR109" s="263"/>
      <c r="FS109" s="263"/>
      <c r="FT109" s="263"/>
      <c r="FU109" s="263"/>
      <c r="FV109" s="263"/>
      <c r="FW109" s="263"/>
      <c r="FX109" s="263"/>
      <c r="FY109" s="263"/>
      <c r="FZ109" s="263"/>
      <c r="GA109" s="263"/>
      <c r="GB109" s="263"/>
      <c r="GC109" s="263"/>
      <c r="GD109" s="263"/>
      <c r="GE109" s="263"/>
      <c r="GF109" s="263"/>
      <c r="GG109" s="263"/>
      <c r="GH109" s="263"/>
      <c r="GI109" s="263"/>
      <c r="GJ109" s="263"/>
      <c r="GK109" s="263"/>
      <c r="GL109" s="263"/>
      <c r="GM109" s="263"/>
      <c r="GN109" s="263"/>
      <c r="GO109" s="263"/>
      <c r="GP109" s="263"/>
      <c r="GQ109" s="263"/>
      <c r="GR109" s="263"/>
    </row>
    <row r="110" spans="1:200" x14ac:dyDescent="0.25">
      <c r="A110" s="263"/>
      <c r="B110" s="263"/>
      <c r="C110" s="263"/>
      <c r="D110" s="263"/>
      <c r="E110" s="263"/>
      <c r="F110" s="263"/>
      <c r="G110" s="263"/>
      <c r="H110" s="263"/>
      <c r="I110" s="263"/>
      <c r="J110" s="263"/>
      <c r="K110" s="263"/>
      <c r="L110" s="263"/>
      <c r="M110" s="263"/>
      <c r="N110" s="263"/>
      <c r="O110" s="263"/>
      <c r="P110" s="263"/>
      <c r="Q110" s="263"/>
      <c r="R110" s="263"/>
      <c r="S110" s="263"/>
      <c r="T110" s="263"/>
      <c r="U110" s="263"/>
      <c r="V110" s="263"/>
      <c r="W110" s="263"/>
      <c r="X110" s="263"/>
      <c r="Y110" s="263"/>
      <c r="Z110" s="263"/>
      <c r="AA110" s="263"/>
      <c r="AB110" s="263"/>
      <c r="AC110" s="263"/>
      <c r="AD110" s="263"/>
      <c r="AE110" s="263"/>
      <c r="AF110" s="263"/>
      <c r="AG110" s="263"/>
      <c r="AH110" s="263"/>
      <c r="AI110" s="263"/>
      <c r="AJ110" s="263"/>
      <c r="AK110" s="263"/>
      <c r="AL110" s="263"/>
      <c r="AM110" s="263"/>
      <c r="AN110" s="263"/>
      <c r="AO110" s="263"/>
      <c r="AP110" s="263"/>
      <c r="AQ110" s="263"/>
      <c r="AR110" s="263"/>
      <c r="AS110" s="263"/>
      <c r="AT110" s="263"/>
      <c r="AU110" s="263"/>
      <c r="AV110" s="263"/>
      <c r="AW110" s="263"/>
      <c r="AX110" s="263"/>
      <c r="AY110" s="263"/>
      <c r="AZ110" s="263"/>
      <c r="BA110" s="263"/>
      <c r="BB110" s="263"/>
      <c r="BC110" s="263"/>
      <c r="BD110" s="263"/>
      <c r="BE110" s="263"/>
      <c r="BF110" s="263"/>
      <c r="BG110" s="263"/>
      <c r="BH110" s="263"/>
      <c r="BI110" s="263"/>
      <c r="BJ110" s="263"/>
      <c r="BK110" s="263"/>
      <c r="BL110" s="263"/>
      <c r="BM110" s="263"/>
      <c r="BN110" s="263"/>
      <c r="BO110" s="263"/>
      <c r="BP110" s="263"/>
      <c r="BQ110" s="263"/>
      <c r="BR110" s="263"/>
      <c r="BS110" s="263"/>
      <c r="BT110" s="263"/>
      <c r="BU110" s="263"/>
      <c r="BV110" s="263"/>
      <c r="BW110" s="263"/>
      <c r="BX110" s="263"/>
      <c r="BY110" s="263"/>
      <c r="BZ110" s="263"/>
      <c r="CA110" s="263"/>
      <c r="CB110" s="263"/>
      <c r="CC110" s="263"/>
      <c r="CD110" s="263"/>
      <c r="CE110" s="263"/>
      <c r="CF110" s="263"/>
      <c r="CG110" s="263"/>
      <c r="CH110" s="263"/>
      <c r="CI110" s="263"/>
      <c r="CJ110" s="263"/>
      <c r="CK110" s="263"/>
      <c r="CL110" s="263"/>
      <c r="CM110" s="263"/>
      <c r="CN110" s="263"/>
      <c r="CO110" s="263"/>
      <c r="CP110" s="263"/>
      <c r="CQ110" s="263"/>
      <c r="CR110" s="263"/>
      <c r="CS110" s="263"/>
      <c r="CT110" s="263"/>
      <c r="CU110" s="263"/>
      <c r="CV110" s="263"/>
      <c r="CW110" s="263"/>
      <c r="CX110" s="263"/>
      <c r="CY110" s="263"/>
      <c r="CZ110" s="263"/>
      <c r="DA110" s="263"/>
      <c r="DB110" s="263"/>
      <c r="DC110" s="263"/>
      <c r="DD110" s="263"/>
      <c r="DE110" s="263"/>
      <c r="DF110" s="263"/>
      <c r="DG110" s="263"/>
      <c r="DH110" s="263"/>
      <c r="DI110" s="263"/>
      <c r="DJ110" s="263"/>
      <c r="DK110" s="263"/>
      <c r="DL110" s="263"/>
      <c r="DM110" s="263"/>
      <c r="DN110" s="263"/>
      <c r="DO110" s="263"/>
      <c r="DP110" s="263"/>
      <c r="DQ110" s="263"/>
      <c r="DR110" s="263"/>
      <c r="DS110" s="263"/>
      <c r="DT110" s="263"/>
      <c r="DU110" s="263"/>
      <c r="DV110" s="263"/>
      <c r="DW110" s="263"/>
      <c r="DX110" s="263"/>
      <c r="DY110" s="263"/>
      <c r="DZ110" s="263"/>
      <c r="EA110" s="263"/>
      <c r="EB110" s="263"/>
      <c r="EC110" s="263"/>
      <c r="ED110" s="263"/>
      <c r="EE110" s="263"/>
      <c r="EF110" s="263"/>
      <c r="EG110" s="263"/>
      <c r="EH110" s="263"/>
      <c r="EI110" s="263"/>
      <c r="EJ110" s="263"/>
      <c r="EK110" s="263"/>
      <c r="EL110" s="263"/>
      <c r="EM110" s="263"/>
      <c r="EN110" s="263"/>
      <c r="EO110" s="263"/>
      <c r="EP110" s="263"/>
      <c r="EQ110" s="263"/>
      <c r="ER110" s="263"/>
      <c r="ES110" s="263"/>
      <c r="ET110" s="263"/>
      <c r="EU110" s="263"/>
      <c r="EV110" s="263"/>
      <c r="EW110" s="263"/>
      <c r="EX110" s="263"/>
      <c r="EY110" s="263"/>
      <c r="EZ110" s="263"/>
      <c r="FA110" s="263"/>
      <c r="FB110" s="263"/>
      <c r="FC110" s="263"/>
      <c r="FD110" s="263"/>
      <c r="FE110" s="263"/>
      <c r="FF110" s="263"/>
      <c r="FG110" s="263"/>
      <c r="FH110" s="263"/>
      <c r="FI110" s="263"/>
      <c r="FJ110" s="263"/>
      <c r="FK110" s="263"/>
      <c r="FL110" s="263"/>
      <c r="FM110" s="263"/>
      <c r="FN110" s="263"/>
      <c r="FO110" s="263"/>
      <c r="FP110" s="263"/>
      <c r="FQ110" s="263"/>
      <c r="FR110" s="263"/>
      <c r="FS110" s="263"/>
      <c r="FT110" s="263"/>
      <c r="FU110" s="263"/>
      <c r="FV110" s="263"/>
      <c r="FW110" s="263"/>
      <c r="FX110" s="263"/>
      <c r="FY110" s="263"/>
      <c r="FZ110" s="263"/>
      <c r="GA110" s="263"/>
      <c r="GB110" s="263"/>
      <c r="GC110" s="263"/>
      <c r="GD110" s="263"/>
      <c r="GE110" s="263"/>
      <c r="GF110" s="263"/>
      <c r="GG110" s="263"/>
      <c r="GH110" s="263"/>
      <c r="GI110" s="263"/>
      <c r="GJ110" s="263"/>
      <c r="GK110" s="263"/>
      <c r="GL110" s="263"/>
      <c r="GM110" s="263"/>
      <c r="GN110" s="263"/>
      <c r="GO110" s="263"/>
      <c r="GP110" s="263"/>
      <c r="GQ110" s="263"/>
      <c r="GR110" s="263"/>
    </row>
    <row r="111" spans="1:200" x14ac:dyDescent="0.25">
      <c r="A111" s="263"/>
      <c r="B111" s="263"/>
      <c r="C111" s="263"/>
      <c r="D111" s="263"/>
      <c r="E111" s="263"/>
      <c r="F111" s="263"/>
      <c r="G111" s="263"/>
      <c r="H111" s="263"/>
      <c r="I111" s="263"/>
      <c r="J111" s="263"/>
      <c r="K111" s="263"/>
      <c r="L111" s="263"/>
      <c r="M111" s="263"/>
      <c r="N111" s="263"/>
      <c r="O111" s="263"/>
      <c r="P111" s="263"/>
      <c r="Q111" s="263"/>
      <c r="R111" s="263"/>
      <c r="S111" s="263"/>
      <c r="T111" s="263"/>
      <c r="U111" s="263"/>
      <c r="V111" s="263"/>
      <c r="W111" s="263"/>
      <c r="X111" s="263"/>
      <c r="Y111" s="263"/>
      <c r="Z111" s="263"/>
      <c r="AA111" s="263"/>
      <c r="AB111" s="263"/>
      <c r="AC111" s="263"/>
      <c r="AD111" s="263"/>
      <c r="AE111" s="263"/>
      <c r="AF111" s="263"/>
      <c r="AG111" s="263"/>
      <c r="AH111" s="263"/>
      <c r="AI111" s="263"/>
      <c r="AJ111" s="263"/>
      <c r="AK111" s="263"/>
      <c r="AL111" s="263"/>
      <c r="AM111" s="263"/>
      <c r="AN111" s="263"/>
      <c r="AO111" s="263"/>
      <c r="AP111" s="263"/>
      <c r="AQ111" s="263"/>
      <c r="AR111" s="263"/>
      <c r="AS111" s="263"/>
      <c r="AT111" s="263"/>
      <c r="AU111" s="263"/>
      <c r="AV111" s="263"/>
      <c r="AW111" s="263"/>
      <c r="AX111" s="263"/>
      <c r="AY111" s="263"/>
      <c r="AZ111" s="263"/>
      <c r="BA111" s="263"/>
      <c r="BB111" s="263"/>
      <c r="BC111" s="263"/>
      <c r="BD111" s="263"/>
      <c r="BE111" s="263"/>
      <c r="BF111" s="263"/>
      <c r="BG111" s="263"/>
      <c r="BH111" s="263"/>
      <c r="BI111" s="263"/>
      <c r="BJ111" s="263"/>
      <c r="BK111" s="263"/>
      <c r="BL111" s="263"/>
      <c r="BM111" s="263"/>
      <c r="BN111" s="263"/>
      <c r="BO111" s="263"/>
      <c r="BP111" s="263"/>
      <c r="BQ111" s="263"/>
      <c r="BR111" s="263"/>
      <c r="BS111" s="263"/>
      <c r="BT111" s="263"/>
      <c r="BU111" s="263"/>
      <c r="BV111" s="263"/>
      <c r="BW111" s="263"/>
      <c r="BX111" s="263"/>
      <c r="BY111" s="263"/>
      <c r="BZ111" s="263"/>
      <c r="CA111" s="263"/>
      <c r="CB111" s="263"/>
      <c r="CC111" s="263"/>
      <c r="CD111" s="263"/>
      <c r="CE111" s="263"/>
      <c r="CF111" s="263"/>
      <c r="CG111" s="263"/>
      <c r="CH111" s="263"/>
      <c r="CI111" s="263"/>
      <c r="CJ111" s="263"/>
      <c r="CK111" s="263"/>
      <c r="CL111" s="263"/>
      <c r="CM111" s="263"/>
      <c r="CN111" s="263"/>
      <c r="CO111" s="263"/>
      <c r="CP111" s="263"/>
      <c r="CQ111" s="263"/>
      <c r="CR111" s="263"/>
      <c r="CS111" s="263"/>
      <c r="CT111" s="263"/>
      <c r="CU111" s="263"/>
      <c r="CV111" s="263"/>
      <c r="CW111" s="263"/>
      <c r="CX111" s="263"/>
      <c r="CY111" s="263"/>
      <c r="CZ111" s="263"/>
      <c r="DA111" s="263"/>
      <c r="DB111" s="263"/>
      <c r="DC111" s="263"/>
      <c r="DD111" s="263"/>
      <c r="DE111" s="263"/>
      <c r="DF111" s="263"/>
      <c r="DG111" s="263"/>
      <c r="DH111" s="263"/>
      <c r="DI111" s="263"/>
      <c r="DJ111" s="263"/>
      <c r="DK111" s="263"/>
      <c r="DL111" s="263"/>
      <c r="DM111" s="263"/>
      <c r="DN111" s="263"/>
      <c r="DO111" s="263"/>
      <c r="DP111" s="263"/>
      <c r="DQ111" s="263"/>
      <c r="DR111" s="263"/>
      <c r="DS111" s="263"/>
      <c r="DT111" s="263"/>
      <c r="DU111" s="263"/>
      <c r="DV111" s="263"/>
      <c r="DW111" s="263"/>
      <c r="DX111" s="263"/>
      <c r="DY111" s="263"/>
      <c r="DZ111" s="263"/>
      <c r="EA111" s="263"/>
      <c r="EB111" s="263"/>
      <c r="EC111" s="263"/>
      <c r="ED111" s="263"/>
      <c r="EE111" s="263"/>
      <c r="EF111" s="263"/>
      <c r="EG111" s="263"/>
      <c r="EH111" s="263"/>
      <c r="EI111" s="263"/>
      <c r="EJ111" s="263"/>
      <c r="EK111" s="263"/>
      <c r="EL111" s="263"/>
      <c r="EM111" s="263"/>
      <c r="EN111" s="263"/>
      <c r="EO111" s="263"/>
      <c r="EP111" s="263"/>
      <c r="EQ111" s="263"/>
      <c r="ER111" s="263"/>
      <c r="ES111" s="263"/>
      <c r="ET111" s="263"/>
      <c r="EU111" s="263"/>
      <c r="EV111" s="263"/>
      <c r="EW111" s="263"/>
      <c r="EX111" s="263"/>
      <c r="EY111" s="263"/>
      <c r="EZ111" s="263"/>
      <c r="FA111" s="263"/>
      <c r="FB111" s="263"/>
      <c r="FC111" s="263"/>
      <c r="FD111" s="263"/>
      <c r="FE111" s="263"/>
      <c r="FF111" s="263"/>
      <c r="FG111" s="263"/>
      <c r="FH111" s="263"/>
      <c r="FI111" s="263"/>
      <c r="FJ111" s="263"/>
      <c r="FK111" s="263"/>
      <c r="FL111" s="263"/>
      <c r="FM111" s="263"/>
      <c r="FN111" s="263"/>
      <c r="FO111" s="263"/>
      <c r="FP111" s="263"/>
      <c r="FQ111" s="263"/>
      <c r="FR111" s="263"/>
      <c r="FS111" s="263"/>
      <c r="FT111" s="263"/>
      <c r="FU111" s="263"/>
      <c r="FV111" s="263"/>
      <c r="FW111" s="263"/>
      <c r="FX111" s="263"/>
      <c r="FY111" s="263"/>
      <c r="FZ111" s="263"/>
      <c r="GA111" s="263"/>
      <c r="GB111" s="263"/>
      <c r="GC111" s="263"/>
      <c r="GD111" s="263"/>
      <c r="GE111" s="263"/>
      <c r="GF111" s="263"/>
      <c r="GG111" s="263"/>
      <c r="GH111" s="263"/>
      <c r="GI111" s="263"/>
      <c r="GJ111" s="263"/>
      <c r="GK111" s="263"/>
      <c r="GL111" s="263"/>
      <c r="GM111" s="263"/>
      <c r="GN111" s="263"/>
      <c r="GO111" s="263"/>
      <c r="GP111" s="263"/>
      <c r="GQ111" s="263"/>
      <c r="GR111" s="263"/>
    </row>
    <row r="112" spans="1:200" x14ac:dyDescent="0.25">
      <c r="A112" s="263"/>
      <c r="B112" s="263"/>
      <c r="C112" s="263"/>
      <c r="D112" s="263"/>
      <c r="E112" s="263"/>
      <c r="F112" s="263"/>
      <c r="G112" s="263"/>
      <c r="H112" s="263"/>
      <c r="I112" s="263"/>
      <c r="J112" s="263"/>
      <c r="K112" s="263"/>
      <c r="L112" s="263"/>
      <c r="M112" s="263"/>
      <c r="N112" s="263"/>
      <c r="O112" s="263"/>
      <c r="P112" s="263"/>
      <c r="Q112" s="263"/>
      <c r="R112" s="263"/>
      <c r="S112" s="263"/>
      <c r="T112" s="263"/>
      <c r="U112" s="263"/>
      <c r="V112" s="263"/>
      <c r="W112" s="263"/>
      <c r="X112" s="263"/>
      <c r="Y112" s="263"/>
      <c r="Z112" s="263"/>
      <c r="AA112" s="263"/>
      <c r="AB112" s="263"/>
      <c r="AC112" s="263"/>
      <c r="AD112" s="263"/>
      <c r="AE112" s="263"/>
      <c r="AF112" s="263"/>
      <c r="AG112" s="263"/>
      <c r="AH112" s="263"/>
      <c r="AI112" s="263"/>
      <c r="AJ112" s="263"/>
      <c r="AK112" s="263"/>
      <c r="AL112" s="263"/>
      <c r="AM112" s="263"/>
      <c r="AN112" s="263"/>
      <c r="AO112" s="263"/>
      <c r="AP112" s="263"/>
      <c r="AQ112" s="263"/>
      <c r="AR112" s="263"/>
      <c r="AS112" s="263"/>
      <c r="AT112" s="263"/>
      <c r="AU112" s="263"/>
      <c r="AV112" s="263"/>
      <c r="AW112" s="263"/>
      <c r="AX112" s="263"/>
      <c r="AY112" s="263"/>
      <c r="AZ112" s="263"/>
      <c r="BA112" s="263"/>
      <c r="BB112" s="263"/>
      <c r="BC112" s="263"/>
      <c r="BD112" s="263"/>
      <c r="BE112" s="263"/>
      <c r="BF112" s="263"/>
      <c r="BG112" s="263"/>
      <c r="BH112" s="263"/>
      <c r="BI112" s="263"/>
      <c r="BJ112" s="263"/>
      <c r="BK112" s="263"/>
      <c r="BL112" s="263"/>
      <c r="BM112" s="263"/>
      <c r="BN112" s="263"/>
      <c r="BO112" s="263"/>
      <c r="BP112" s="263"/>
      <c r="BQ112" s="263"/>
      <c r="BR112" s="263"/>
      <c r="BS112" s="263"/>
      <c r="BT112" s="263"/>
      <c r="BU112" s="263"/>
      <c r="BV112" s="263"/>
      <c r="BW112" s="263"/>
      <c r="BX112" s="263"/>
      <c r="BY112" s="263"/>
      <c r="BZ112" s="263"/>
      <c r="CA112" s="263"/>
      <c r="CB112" s="263"/>
      <c r="CC112" s="263"/>
      <c r="CD112" s="263"/>
      <c r="CE112" s="263"/>
      <c r="CF112" s="263"/>
      <c r="CG112" s="263"/>
      <c r="CH112" s="263"/>
      <c r="CI112" s="263"/>
      <c r="CJ112" s="263"/>
      <c r="CK112" s="263"/>
      <c r="CL112" s="263"/>
      <c r="CM112" s="263"/>
      <c r="CN112" s="263"/>
      <c r="CO112" s="263"/>
      <c r="CP112" s="263"/>
      <c r="CQ112" s="263"/>
      <c r="CR112" s="263"/>
      <c r="CS112" s="263"/>
      <c r="CT112" s="263"/>
      <c r="CU112" s="263"/>
      <c r="CV112" s="263"/>
      <c r="CW112" s="263"/>
      <c r="CX112" s="263"/>
      <c r="CY112" s="263"/>
      <c r="CZ112" s="263"/>
      <c r="DA112" s="263"/>
      <c r="DB112" s="263"/>
      <c r="DC112" s="263"/>
      <c r="DD112" s="263"/>
      <c r="DE112" s="263"/>
      <c r="DF112" s="263"/>
      <c r="DG112" s="263"/>
      <c r="DH112" s="263"/>
      <c r="DI112" s="263"/>
      <c r="DJ112" s="263"/>
      <c r="DK112" s="263"/>
      <c r="DL112" s="263"/>
      <c r="DM112" s="263"/>
      <c r="DN112" s="263"/>
      <c r="DO112" s="263"/>
      <c r="DP112" s="263"/>
      <c r="DQ112" s="263"/>
      <c r="DR112" s="263"/>
      <c r="DS112" s="263"/>
      <c r="DT112" s="263"/>
      <c r="DU112" s="263"/>
      <c r="DV112" s="263"/>
      <c r="DW112" s="263"/>
      <c r="DX112" s="263"/>
      <c r="DY112" s="263"/>
      <c r="DZ112" s="263"/>
      <c r="EA112" s="263"/>
      <c r="EB112" s="263"/>
      <c r="EC112" s="263"/>
      <c r="ED112" s="263"/>
      <c r="EE112" s="263"/>
      <c r="EF112" s="263"/>
      <c r="EG112" s="263"/>
      <c r="EH112" s="263"/>
      <c r="EI112" s="263"/>
      <c r="EJ112" s="263"/>
      <c r="EK112" s="263"/>
      <c r="EL112" s="263"/>
      <c r="EM112" s="263"/>
      <c r="EN112" s="263"/>
      <c r="EO112" s="263"/>
      <c r="EP112" s="263"/>
      <c r="EQ112" s="263"/>
      <c r="ER112" s="263"/>
      <c r="ES112" s="263"/>
      <c r="ET112" s="263"/>
      <c r="EU112" s="263"/>
      <c r="EV112" s="263"/>
      <c r="EW112" s="263"/>
      <c r="EX112" s="263"/>
      <c r="EY112" s="263"/>
      <c r="EZ112" s="263"/>
      <c r="FA112" s="263"/>
      <c r="FB112" s="263"/>
      <c r="FC112" s="263"/>
      <c r="FD112" s="263"/>
      <c r="FE112" s="263"/>
      <c r="FF112" s="263"/>
      <c r="FG112" s="263"/>
      <c r="FH112" s="263"/>
      <c r="FI112" s="263"/>
      <c r="FJ112" s="263"/>
      <c r="FK112" s="263"/>
      <c r="FL112" s="263"/>
      <c r="FM112" s="263"/>
      <c r="FN112" s="263"/>
      <c r="FO112" s="263"/>
      <c r="FP112" s="263"/>
      <c r="FQ112" s="263"/>
      <c r="FR112" s="263"/>
      <c r="FS112" s="263"/>
      <c r="FT112" s="263"/>
      <c r="FU112" s="263"/>
      <c r="FV112" s="263"/>
      <c r="FW112" s="263"/>
      <c r="FX112" s="263"/>
      <c r="FY112" s="263"/>
      <c r="FZ112" s="263"/>
      <c r="GA112" s="263"/>
      <c r="GB112" s="263"/>
      <c r="GC112" s="263"/>
      <c r="GD112" s="263"/>
      <c r="GE112" s="263"/>
      <c r="GF112" s="263"/>
      <c r="GG112" s="263"/>
      <c r="GH112" s="263"/>
      <c r="GI112" s="263"/>
      <c r="GJ112" s="263"/>
      <c r="GK112" s="263"/>
      <c r="GL112" s="263"/>
      <c r="GM112" s="263"/>
      <c r="GN112" s="263"/>
      <c r="GO112" s="263"/>
      <c r="GP112" s="263"/>
      <c r="GQ112" s="263"/>
      <c r="GR112" s="263"/>
    </row>
    <row r="113" spans="1:200" x14ac:dyDescent="0.25">
      <c r="A113" s="263"/>
      <c r="B113" s="263"/>
      <c r="C113" s="263"/>
      <c r="D113" s="263"/>
      <c r="E113" s="263"/>
      <c r="F113" s="263"/>
      <c r="G113" s="263"/>
      <c r="H113" s="263"/>
      <c r="I113" s="263"/>
      <c r="J113" s="263"/>
      <c r="K113" s="263"/>
      <c r="L113" s="263"/>
      <c r="M113" s="263"/>
      <c r="N113" s="263"/>
      <c r="O113" s="263"/>
      <c r="P113" s="263"/>
      <c r="Q113" s="263"/>
      <c r="R113" s="263"/>
      <c r="S113" s="263"/>
      <c r="T113" s="263"/>
      <c r="U113" s="263"/>
      <c r="V113" s="263"/>
      <c r="W113" s="263"/>
      <c r="X113" s="263"/>
      <c r="Y113" s="263"/>
      <c r="Z113" s="263"/>
      <c r="AA113" s="263"/>
      <c r="AB113" s="263"/>
      <c r="AC113" s="263"/>
      <c r="AD113" s="263"/>
      <c r="AE113" s="263"/>
      <c r="AF113" s="263"/>
      <c r="AG113" s="263"/>
      <c r="AH113" s="263"/>
      <c r="AI113" s="263"/>
      <c r="AJ113" s="263"/>
      <c r="AK113" s="263"/>
      <c r="AL113" s="263"/>
      <c r="AM113" s="263"/>
      <c r="AN113" s="263"/>
      <c r="AO113" s="263"/>
      <c r="AP113" s="263"/>
      <c r="AQ113" s="263"/>
      <c r="AR113" s="263"/>
      <c r="AS113" s="263"/>
      <c r="AT113" s="263"/>
      <c r="AU113" s="263"/>
      <c r="AV113" s="263"/>
      <c r="AW113" s="263"/>
      <c r="AX113" s="263"/>
      <c r="AY113" s="263"/>
      <c r="AZ113" s="263"/>
      <c r="BA113" s="263"/>
      <c r="BB113" s="263"/>
      <c r="BC113" s="263"/>
      <c r="BD113" s="263"/>
      <c r="BE113" s="263"/>
      <c r="BF113" s="263"/>
      <c r="BG113" s="263"/>
      <c r="BH113" s="263"/>
      <c r="BI113" s="263"/>
      <c r="BJ113" s="263"/>
      <c r="BK113" s="263"/>
      <c r="BL113" s="263"/>
      <c r="BM113" s="263"/>
      <c r="BN113" s="263"/>
      <c r="BO113" s="263"/>
      <c r="BP113" s="263"/>
      <c r="BQ113" s="263"/>
      <c r="BR113" s="263"/>
      <c r="BS113" s="263"/>
      <c r="BT113" s="263"/>
      <c r="BU113" s="263"/>
      <c r="BV113" s="263"/>
      <c r="BW113" s="263"/>
      <c r="BX113" s="263"/>
      <c r="BY113" s="263"/>
      <c r="BZ113" s="263"/>
      <c r="CA113" s="263"/>
      <c r="CB113" s="263"/>
      <c r="CC113" s="263"/>
      <c r="CD113" s="263"/>
      <c r="CE113" s="263"/>
      <c r="CF113" s="263"/>
      <c r="CG113" s="263"/>
      <c r="CH113" s="263"/>
      <c r="CI113" s="263"/>
      <c r="CJ113" s="263"/>
      <c r="CK113" s="263"/>
      <c r="CL113" s="263"/>
      <c r="CM113" s="263"/>
      <c r="CN113" s="263"/>
      <c r="CO113" s="263"/>
      <c r="CP113" s="263"/>
      <c r="CQ113" s="263"/>
      <c r="CR113" s="263"/>
      <c r="CS113" s="263"/>
      <c r="CT113" s="263"/>
      <c r="CU113" s="263"/>
      <c r="CV113" s="263"/>
      <c r="CW113" s="263"/>
      <c r="CX113" s="263"/>
      <c r="CY113" s="263"/>
      <c r="CZ113" s="263"/>
      <c r="DA113" s="263"/>
      <c r="DB113" s="263"/>
      <c r="DC113" s="263"/>
      <c r="DD113" s="263"/>
      <c r="DE113" s="263"/>
      <c r="DF113" s="263"/>
      <c r="DG113" s="263"/>
      <c r="DH113" s="263"/>
      <c r="DI113" s="263"/>
      <c r="DJ113" s="263"/>
      <c r="DK113" s="263"/>
      <c r="DL113" s="263"/>
      <c r="DM113" s="263"/>
      <c r="DN113" s="263"/>
      <c r="DO113" s="263"/>
      <c r="DP113" s="263"/>
      <c r="DQ113" s="263"/>
      <c r="DR113" s="263"/>
      <c r="DS113" s="263"/>
      <c r="DT113" s="263"/>
      <c r="DU113" s="263"/>
      <c r="DV113" s="263"/>
      <c r="DW113" s="263"/>
      <c r="DX113" s="263"/>
      <c r="DY113" s="263"/>
      <c r="DZ113" s="263"/>
      <c r="EA113" s="263"/>
      <c r="EB113" s="263"/>
      <c r="EC113" s="263"/>
      <c r="ED113" s="263"/>
      <c r="EE113" s="263"/>
      <c r="EF113" s="263"/>
      <c r="EG113" s="263"/>
      <c r="EH113" s="263"/>
      <c r="EI113" s="263"/>
      <c r="EJ113" s="263"/>
      <c r="EK113" s="263"/>
      <c r="EL113" s="263"/>
      <c r="EM113" s="263"/>
      <c r="EN113" s="263"/>
      <c r="EO113" s="263"/>
      <c r="EP113" s="263"/>
      <c r="EQ113" s="263"/>
      <c r="ER113" s="263"/>
      <c r="ES113" s="263"/>
      <c r="ET113" s="263"/>
      <c r="EU113" s="263"/>
      <c r="EV113" s="263"/>
      <c r="EW113" s="263"/>
      <c r="EX113" s="263"/>
      <c r="EY113" s="263"/>
      <c r="EZ113" s="263"/>
      <c r="FA113" s="263"/>
      <c r="FB113" s="263"/>
      <c r="FC113" s="263"/>
      <c r="FD113" s="263"/>
      <c r="FE113" s="263"/>
      <c r="FF113" s="263"/>
      <c r="FG113" s="263"/>
      <c r="FH113" s="263"/>
      <c r="FI113" s="263"/>
      <c r="FJ113" s="263"/>
      <c r="FK113" s="263"/>
      <c r="FL113" s="263"/>
      <c r="FM113" s="263"/>
      <c r="FN113" s="263"/>
      <c r="FO113" s="263"/>
      <c r="FP113" s="263"/>
      <c r="FQ113" s="263"/>
      <c r="FR113" s="263"/>
      <c r="FS113" s="263"/>
      <c r="FT113" s="263"/>
      <c r="FU113" s="263"/>
      <c r="FV113" s="263"/>
      <c r="FW113" s="263"/>
      <c r="FX113" s="263"/>
      <c r="FY113" s="263"/>
      <c r="FZ113" s="263"/>
      <c r="GA113" s="263"/>
      <c r="GB113" s="263"/>
      <c r="GC113" s="263"/>
      <c r="GD113" s="263"/>
      <c r="GE113" s="263"/>
      <c r="GF113" s="263"/>
      <c r="GG113" s="263"/>
      <c r="GH113" s="263"/>
      <c r="GI113" s="263"/>
      <c r="GJ113" s="263"/>
      <c r="GK113" s="263"/>
      <c r="GL113" s="263"/>
      <c r="GM113" s="263"/>
      <c r="GN113" s="263"/>
      <c r="GO113" s="263"/>
      <c r="GP113" s="263"/>
      <c r="GQ113" s="263"/>
      <c r="GR113" s="263"/>
    </row>
    <row r="114" spans="1:200" x14ac:dyDescent="0.25">
      <c r="A114" s="263"/>
      <c r="B114" s="263"/>
      <c r="C114" s="263"/>
      <c r="D114" s="263"/>
      <c r="E114" s="263"/>
      <c r="F114" s="263"/>
      <c r="G114" s="263"/>
      <c r="H114" s="263"/>
      <c r="I114" s="263"/>
      <c r="J114" s="263"/>
      <c r="K114" s="263"/>
      <c r="L114" s="263"/>
      <c r="M114" s="263"/>
      <c r="N114" s="263"/>
      <c r="O114" s="263"/>
      <c r="P114" s="263"/>
      <c r="Q114" s="263"/>
      <c r="R114" s="263"/>
      <c r="S114" s="263"/>
      <c r="T114" s="263"/>
      <c r="U114" s="263"/>
      <c r="V114" s="263"/>
      <c r="W114" s="263"/>
      <c r="X114" s="263"/>
      <c r="Y114" s="263"/>
      <c r="Z114" s="263"/>
      <c r="AA114" s="263"/>
      <c r="AB114" s="263"/>
      <c r="AC114" s="263"/>
      <c r="AD114" s="263"/>
      <c r="AE114" s="263"/>
      <c r="AF114" s="263"/>
      <c r="AG114" s="263"/>
      <c r="AH114" s="263"/>
      <c r="AI114" s="263"/>
      <c r="AJ114" s="263"/>
      <c r="AK114" s="263"/>
      <c r="AL114" s="263"/>
      <c r="AM114" s="263"/>
      <c r="AN114" s="263"/>
      <c r="AO114" s="263"/>
      <c r="AP114" s="263"/>
      <c r="AQ114" s="263"/>
      <c r="AR114" s="263"/>
      <c r="AS114" s="263"/>
      <c r="AT114" s="263"/>
      <c r="AU114" s="263"/>
      <c r="AV114" s="263"/>
      <c r="AW114" s="263"/>
      <c r="AX114" s="263"/>
      <c r="AY114" s="263"/>
      <c r="AZ114" s="263"/>
      <c r="BA114" s="263"/>
      <c r="BB114" s="263"/>
      <c r="BC114" s="263"/>
      <c r="BD114" s="263"/>
      <c r="BE114" s="263"/>
      <c r="BF114" s="263"/>
      <c r="BG114" s="263"/>
      <c r="BH114" s="263"/>
      <c r="BI114" s="263"/>
      <c r="BJ114" s="263"/>
      <c r="BK114" s="263"/>
      <c r="BL114" s="263"/>
      <c r="BM114" s="263"/>
      <c r="BN114" s="263"/>
      <c r="BO114" s="263"/>
      <c r="BP114" s="263"/>
      <c r="BQ114" s="263"/>
      <c r="BR114" s="263"/>
      <c r="BS114" s="263"/>
      <c r="BT114" s="263"/>
      <c r="BU114" s="263"/>
      <c r="BV114" s="263"/>
      <c r="BW114" s="263"/>
      <c r="BX114" s="263"/>
      <c r="BY114" s="263"/>
      <c r="BZ114" s="263"/>
      <c r="CA114" s="263"/>
      <c r="CB114" s="263"/>
      <c r="CC114" s="263"/>
      <c r="CD114" s="263"/>
      <c r="CE114" s="263"/>
      <c r="CF114" s="263"/>
      <c r="CG114" s="263"/>
      <c r="CH114" s="263"/>
      <c r="CI114" s="263"/>
      <c r="CJ114" s="263"/>
      <c r="CK114" s="263"/>
      <c r="CL114" s="263"/>
      <c r="CM114" s="263"/>
      <c r="CN114" s="263"/>
      <c r="CO114" s="263"/>
      <c r="CP114" s="263"/>
      <c r="CQ114" s="263"/>
      <c r="CR114" s="263"/>
      <c r="CS114" s="263"/>
      <c r="CT114" s="263"/>
      <c r="CU114" s="263"/>
      <c r="CV114" s="263"/>
      <c r="CW114" s="263"/>
      <c r="CX114" s="263"/>
      <c r="CY114" s="263"/>
      <c r="CZ114" s="263"/>
      <c r="DA114" s="263"/>
      <c r="DB114" s="263"/>
      <c r="DC114" s="263"/>
      <c r="DD114" s="263"/>
      <c r="DE114" s="263"/>
      <c r="DF114" s="263"/>
      <c r="DG114" s="263"/>
      <c r="DH114" s="263"/>
      <c r="DI114" s="263"/>
      <c r="DJ114" s="263"/>
      <c r="DK114" s="263"/>
      <c r="DL114" s="263"/>
      <c r="DM114" s="263"/>
      <c r="DN114" s="263"/>
      <c r="DO114" s="263"/>
      <c r="DP114" s="263"/>
      <c r="DQ114" s="263"/>
      <c r="DR114" s="263"/>
      <c r="DS114" s="263"/>
      <c r="DT114" s="263"/>
      <c r="DU114" s="263"/>
      <c r="DV114" s="263"/>
      <c r="DW114" s="263"/>
      <c r="DX114" s="263"/>
      <c r="DY114" s="263"/>
      <c r="DZ114" s="263"/>
      <c r="EA114" s="263"/>
      <c r="EB114" s="263"/>
      <c r="EC114" s="263"/>
      <c r="ED114" s="263"/>
      <c r="EE114" s="263"/>
      <c r="EF114" s="263"/>
      <c r="EG114" s="263"/>
      <c r="EH114" s="263"/>
      <c r="EI114" s="263"/>
      <c r="EJ114" s="263"/>
      <c r="EK114" s="263"/>
      <c r="EL114" s="263"/>
      <c r="EM114" s="263"/>
      <c r="EN114" s="263"/>
      <c r="EO114" s="263"/>
      <c r="EP114" s="263"/>
      <c r="EQ114" s="263"/>
      <c r="ER114" s="263"/>
      <c r="ES114" s="263"/>
      <c r="ET114" s="263"/>
      <c r="EU114" s="263"/>
      <c r="EV114" s="263"/>
      <c r="EW114" s="263"/>
      <c r="EX114" s="263"/>
      <c r="EY114" s="263"/>
      <c r="EZ114" s="263"/>
      <c r="FA114" s="263"/>
      <c r="FB114" s="263"/>
      <c r="FC114" s="263"/>
      <c r="FD114" s="263"/>
      <c r="FE114" s="263"/>
      <c r="FF114" s="263"/>
      <c r="FG114" s="263"/>
      <c r="FH114" s="263"/>
      <c r="FI114" s="263"/>
      <c r="FJ114" s="263"/>
      <c r="FK114" s="263"/>
      <c r="FL114" s="263"/>
      <c r="FM114" s="263"/>
      <c r="FN114" s="263"/>
      <c r="FO114" s="263"/>
      <c r="FP114" s="263"/>
      <c r="FQ114" s="263"/>
      <c r="FR114" s="263"/>
      <c r="FS114" s="263"/>
      <c r="FT114" s="263"/>
      <c r="FU114" s="263"/>
      <c r="FV114" s="263"/>
      <c r="FW114" s="263"/>
      <c r="FX114" s="263"/>
      <c r="FY114" s="263"/>
      <c r="FZ114" s="263"/>
      <c r="GA114" s="263"/>
      <c r="GB114" s="263"/>
      <c r="GC114" s="263"/>
      <c r="GD114" s="263"/>
      <c r="GE114" s="263"/>
      <c r="GF114" s="263"/>
      <c r="GG114" s="263"/>
      <c r="GH114" s="263"/>
      <c r="GI114" s="263"/>
      <c r="GJ114" s="263"/>
      <c r="GK114" s="263"/>
      <c r="GL114" s="263"/>
      <c r="GM114" s="263"/>
      <c r="GN114" s="263"/>
      <c r="GO114" s="263"/>
      <c r="GP114" s="263"/>
      <c r="GQ114" s="263"/>
      <c r="GR114" s="263"/>
    </row>
    <row r="115" spans="1:200" x14ac:dyDescent="0.25">
      <c r="A115" s="263"/>
      <c r="B115" s="263"/>
      <c r="C115" s="263"/>
      <c r="D115" s="263"/>
      <c r="E115" s="263"/>
      <c r="F115" s="263"/>
      <c r="G115" s="263"/>
      <c r="H115" s="263"/>
      <c r="I115" s="263"/>
      <c r="J115" s="263"/>
      <c r="K115" s="263"/>
      <c r="L115" s="263"/>
      <c r="M115" s="263"/>
      <c r="N115" s="263"/>
      <c r="O115" s="263"/>
      <c r="P115" s="263"/>
      <c r="Q115" s="263"/>
      <c r="R115" s="263"/>
      <c r="S115" s="263"/>
      <c r="T115" s="263"/>
      <c r="U115" s="263"/>
      <c r="V115" s="263"/>
      <c r="W115" s="263"/>
      <c r="X115" s="263"/>
      <c r="Y115" s="263"/>
      <c r="Z115" s="263"/>
      <c r="AA115" s="263"/>
      <c r="AB115" s="263"/>
      <c r="AC115" s="263"/>
      <c r="AD115" s="263"/>
      <c r="AE115" s="263"/>
      <c r="AF115" s="263"/>
      <c r="AG115" s="263"/>
      <c r="AH115" s="263"/>
      <c r="AI115" s="263"/>
      <c r="AJ115" s="263"/>
      <c r="AK115" s="263"/>
      <c r="AL115" s="263"/>
      <c r="AM115" s="263"/>
      <c r="AN115" s="263"/>
      <c r="AO115" s="263"/>
      <c r="AP115" s="263"/>
      <c r="AQ115" s="263"/>
      <c r="AR115" s="263"/>
      <c r="AS115" s="263"/>
      <c r="AT115" s="263"/>
      <c r="AU115" s="263"/>
      <c r="AV115" s="263"/>
      <c r="AW115" s="263"/>
      <c r="AX115" s="263"/>
      <c r="AY115" s="263"/>
      <c r="AZ115" s="263"/>
      <c r="BA115" s="263"/>
      <c r="BB115" s="263"/>
      <c r="BC115" s="263"/>
      <c r="BD115" s="263"/>
      <c r="BE115" s="263"/>
      <c r="BF115" s="263"/>
      <c r="BG115" s="263"/>
      <c r="BH115" s="263"/>
      <c r="BI115" s="263"/>
      <c r="BJ115" s="263"/>
      <c r="BK115" s="263"/>
      <c r="BL115" s="263"/>
      <c r="BM115" s="263"/>
      <c r="BN115" s="263"/>
      <c r="BO115" s="263"/>
      <c r="BP115" s="263"/>
      <c r="BQ115" s="263"/>
      <c r="BR115" s="263"/>
      <c r="BS115" s="263"/>
      <c r="BT115" s="263"/>
      <c r="BU115" s="263"/>
      <c r="BV115" s="263"/>
      <c r="BW115" s="263"/>
      <c r="BX115" s="263"/>
      <c r="BY115" s="263"/>
      <c r="BZ115" s="263"/>
      <c r="CA115" s="263"/>
      <c r="CB115" s="263"/>
      <c r="CC115" s="263"/>
      <c r="CD115" s="263"/>
      <c r="CE115" s="263"/>
      <c r="CF115" s="263"/>
      <c r="CG115" s="263"/>
      <c r="CH115" s="263"/>
      <c r="CI115" s="263"/>
      <c r="CJ115" s="263"/>
      <c r="CK115" s="263"/>
      <c r="CL115" s="263"/>
      <c r="CM115" s="263"/>
      <c r="CN115" s="263"/>
      <c r="CO115" s="263"/>
      <c r="CP115" s="263"/>
      <c r="CQ115" s="263"/>
      <c r="CR115" s="263"/>
      <c r="CS115" s="263"/>
      <c r="CT115" s="263"/>
      <c r="CU115" s="263"/>
      <c r="CV115" s="263"/>
      <c r="CW115" s="263"/>
      <c r="CX115" s="263"/>
      <c r="CY115" s="263"/>
      <c r="CZ115" s="263"/>
      <c r="DA115" s="263"/>
      <c r="DB115" s="263"/>
      <c r="DC115" s="263"/>
      <c r="DD115" s="263"/>
      <c r="DE115" s="263"/>
      <c r="DF115" s="263"/>
      <c r="DG115" s="263"/>
      <c r="DH115" s="263"/>
      <c r="DI115" s="263"/>
      <c r="DJ115" s="263"/>
      <c r="DK115" s="263"/>
      <c r="DL115" s="263"/>
      <c r="DM115" s="263"/>
      <c r="DN115" s="263"/>
      <c r="DO115" s="263"/>
      <c r="DP115" s="263"/>
      <c r="DQ115" s="263"/>
      <c r="DR115" s="263"/>
      <c r="DS115" s="263"/>
      <c r="DT115" s="263"/>
      <c r="DU115" s="263"/>
      <c r="DV115" s="263"/>
      <c r="DW115" s="263"/>
      <c r="DX115" s="263"/>
      <c r="DY115" s="263"/>
      <c r="DZ115" s="263"/>
      <c r="EA115" s="263"/>
      <c r="EB115" s="263"/>
      <c r="EC115" s="263"/>
      <c r="ED115" s="263"/>
      <c r="EE115" s="263"/>
      <c r="EF115" s="263"/>
      <c r="EG115" s="263"/>
      <c r="EH115" s="263"/>
      <c r="EI115" s="263"/>
      <c r="EJ115" s="263"/>
      <c r="EK115" s="263"/>
      <c r="EL115" s="263"/>
      <c r="EM115" s="263"/>
      <c r="EN115" s="263"/>
      <c r="EO115" s="263"/>
      <c r="EP115" s="263"/>
      <c r="EQ115" s="263"/>
      <c r="ER115" s="263"/>
      <c r="ES115" s="263"/>
      <c r="ET115" s="263"/>
      <c r="EU115" s="263"/>
      <c r="EV115" s="263"/>
      <c r="EW115" s="263"/>
      <c r="EX115" s="263"/>
      <c r="EY115" s="263"/>
      <c r="EZ115" s="263"/>
      <c r="FA115" s="263"/>
      <c r="FB115" s="263"/>
      <c r="FC115" s="263"/>
      <c r="FD115" s="263"/>
      <c r="FE115" s="263"/>
      <c r="FF115" s="263"/>
      <c r="FG115" s="263"/>
      <c r="FH115" s="263"/>
      <c r="FI115" s="263"/>
      <c r="FJ115" s="263"/>
      <c r="FK115" s="263"/>
      <c r="FL115" s="263"/>
      <c r="FM115" s="263"/>
      <c r="FN115" s="263"/>
      <c r="FO115" s="263"/>
      <c r="FP115" s="263"/>
      <c r="FQ115" s="263"/>
      <c r="FR115" s="263"/>
      <c r="FS115" s="263"/>
      <c r="FT115" s="263"/>
      <c r="FU115" s="263"/>
      <c r="FV115" s="263"/>
      <c r="FW115" s="263"/>
      <c r="FX115" s="263"/>
      <c r="FY115" s="263"/>
      <c r="FZ115" s="263"/>
      <c r="GA115" s="263"/>
      <c r="GB115" s="263"/>
      <c r="GC115" s="263"/>
      <c r="GD115" s="263"/>
      <c r="GE115" s="263"/>
      <c r="GF115" s="263"/>
      <c r="GG115" s="263"/>
      <c r="GH115" s="263"/>
      <c r="GI115" s="263"/>
      <c r="GJ115" s="263"/>
      <c r="GK115" s="263"/>
      <c r="GL115" s="263"/>
      <c r="GM115" s="263"/>
      <c r="GN115" s="263"/>
      <c r="GO115" s="263"/>
      <c r="GP115" s="263"/>
      <c r="GQ115" s="263"/>
      <c r="GR115" s="263"/>
    </row>
    <row r="116" spans="1:200" x14ac:dyDescent="0.25">
      <c r="A116" s="263"/>
      <c r="B116" s="263"/>
      <c r="C116" s="263"/>
      <c r="D116" s="263"/>
      <c r="E116" s="263"/>
      <c r="F116" s="263"/>
      <c r="G116" s="263"/>
      <c r="H116" s="263"/>
      <c r="I116" s="263"/>
      <c r="J116" s="263"/>
      <c r="K116" s="263"/>
      <c r="L116" s="263"/>
      <c r="M116" s="263"/>
      <c r="N116" s="263"/>
      <c r="O116" s="263"/>
      <c r="P116" s="263"/>
      <c r="Q116" s="263"/>
      <c r="R116" s="263"/>
      <c r="S116" s="263"/>
      <c r="T116" s="263"/>
      <c r="U116" s="263"/>
      <c r="V116" s="263"/>
      <c r="W116" s="263"/>
      <c r="X116" s="263"/>
      <c r="Y116" s="263"/>
      <c r="Z116" s="263"/>
      <c r="AA116" s="263"/>
      <c r="AB116" s="263"/>
      <c r="AC116" s="263"/>
      <c r="AD116" s="263"/>
      <c r="AE116" s="263"/>
      <c r="AF116" s="263"/>
      <c r="AG116" s="263"/>
      <c r="AH116" s="263"/>
      <c r="AI116" s="263"/>
      <c r="AJ116" s="263"/>
      <c r="AK116" s="263"/>
      <c r="AL116" s="263"/>
      <c r="AM116" s="263"/>
      <c r="AN116" s="263"/>
      <c r="AO116" s="263"/>
      <c r="AP116" s="263"/>
      <c r="AQ116" s="263"/>
      <c r="AR116" s="263"/>
      <c r="AS116" s="263"/>
      <c r="AT116" s="263"/>
      <c r="AU116" s="263"/>
      <c r="AV116" s="263"/>
      <c r="AW116" s="263"/>
      <c r="AX116" s="263"/>
      <c r="AY116" s="263"/>
      <c r="AZ116" s="263"/>
      <c r="BA116" s="263"/>
      <c r="BB116" s="263"/>
      <c r="BC116" s="263"/>
      <c r="BD116" s="263"/>
      <c r="BE116" s="263"/>
      <c r="BF116" s="263"/>
      <c r="BG116" s="263"/>
      <c r="BH116" s="263"/>
      <c r="BI116" s="263"/>
      <c r="BJ116" s="263"/>
      <c r="BK116" s="263"/>
      <c r="BL116" s="263"/>
      <c r="BM116" s="263"/>
      <c r="BN116" s="263"/>
      <c r="BO116" s="263"/>
      <c r="BP116" s="263"/>
      <c r="BQ116" s="263"/>
      <c r="BR116" s="263"/>
      <c r="BS116" s="263"/>
      <c r="BT116" s="263"/>
      <c r="BU116" s="263"/>
      <c r="BV116" s="263"/>
      <c r="BW116" s="263"/>
      <c r="BX116" s="263"/>
      <c r="BY116" s="263"/>
      <c r="BZ116" s="263"/>
      <c r="CA116" s="263"/>
      <c r="CB116" s="263"/>
      <c r="CC116" s="263"/>
      <c r="CD116" s="263"/>
      <c r="CE116" s="263"/>
      <c r="CF116" s="263"/>
      <c r="CG116" s="263"/>
      <c r="CH116" s="263"/>
      <c r="CI116" s="263"/>
      <c r="CJ116" s="263"/>
      <c r="CK116" s="263"/>
      <c r="CL116" s="263"/>
      <c r="CM116" s="263"/>
      <c r="CN116" s="263"/>
      <c r="CO116" s="263"/>
      <c r="CP116" s="263"/>
      <c r="CQ116" s="263"/>
      <c r="CR116" s="263"/>
      <c r="CS116" s="263"/>
      <c r="CT116" s="263"/>
      <c r="CU116" s="263"/>
      <c r="CV116" s="263"/>
      <c r="CW116" s="263"/>
      <c r="CX116" s="263"/>
      <c r="CY116" s="263"/>
      <c r="CZ116" s="263"/>
      <c r="DA116" s="263"/>
      <c r="DB116" s="263"/>
      <c r="DC116" s="263"/>
      <c r="DD116" s="263"/>
      <c r="DE116" s="263"/>
      <c r="DF116" s="263"/>
      <c r="DG116" s="263"/>
      <c r="DH116" s="263"/>
      <c r="DI116" s="263"/>
      <c r="DJ116" s="263"/>
      <c r="DK116" s="263"/>
      <c r="DL116" s="263"/>
      <c r="DM116" s="263"/>
      <c r="DN116" s="263"/>
      <c r="DO116" s="263"/>
      <c r="DP116" s="263"/>
      <c r="DQ116" s="263"/>
      <c r="DR116" s="263"/>
      <c r="DS116" s="263"/>
      <c r="DT116" s="263"/>
      <c r="DU116" s="263"/>
      <c r="DV116" s="263"/>
      <c r="DW116" s="263"/>
      <c r="DX116" s="263"/>
      <c r="DY116" s="263"/>
      <c r="DZ116" s="263"/>
      <c r="EA116" s="263"/>
      <c r="EB116" s="263"/>
      <c r="EC116" s="263"/>
      <c r="ED116" s="263"/>
      <c r="EE116" s="263"/>
      <c r="EF116" s="263"/>
      <c r="EG116" s="263"/>
      <c r="EH116" s="263"/>
      <c r="EI116" s="263"/>
      <c r="EJ116" s="263"/>
      <c r="EK116" s="263"/>
      <c r="EL116" s="263"/>
      <c r="EM116" s="263"/>
      <c r="EN116" s="263"/>
      <c r="EO116" s="263"/>
      <c r="EP116" s="263"/>
      <c r="EQ116" s="263"/>
      <c r="ER116" s="263"/>
      <c r="ES116" s="263"/>
      <c r="ET116" s="263"/>
      <c r="EU116" s="263"/>
      <c r="EV116" s="263"/>
      <c r="EW116" s="263"/>
      <c r="EX116" s="263"/>
      <c r="EY116" s="263"/>
      <c r="EZ116" s="263"/>
      <c r="FA116" s="263"/>
      <c r="FB116" s="263"/>
      <c r="FC116" s="263"/>
      <c r="FD116" s="263"/>
      <c r="FE116" s="263"/>
      <c r="FF116" s="263"/>
      <c r="FG116" s="263"/>
      <c r="FH116" s="263"/>
      <c r="FI116" s="263"/>
      <c r="FJ116" s="263"/>
      <c r="FK116" s="263"/>
      <c r="FL116" s="263"/>
      <c r="FM116" s="263"/>
      <c r="FN116" s="263"/>
      <c r="FO116" s="263"/>
      <c r="FP116" s="263"/>
      <c r="FQ116" s="263"/>
      <c r="FR116" s="263"/>
      <c r="FS116" s="263"/>
      <c r="FT116" s="263"/>
      <c r="FU116" s="263"/>
      <c r="FV116" s="263"/>
      <c r="FW116" s="263"/>
      <c r="FX116" s="263"/>
      <c r="FY116" s="263"/>
      <c r="FZ116" s="263"/>
      <c r="GA116" s="263"/>
      <c r="GB116" s="263"/>
      <c r="GC116" s="263"/>
      <c r="GD116" s="263"/>
      <c r="GE116" s="263"/>
      <c r="GF116" s="263"/>
      <c r="GG116" s="263"/>
      <c r="GH116" s="263"/>
      <c r="GI116" s="263"/>
      <c r="GJ116" s="263"/>
      <c r="GK116" s="263"/>
      <c r="GL116" s="263"/>
      <c r="GM116" s="263"/>
      <c r="GN116" s="263"/>
      <c r="GO116" s="263"/>
      <c r="GP116" s="263"/>
      <c r="GQ116" s="263"/>
      <c r="GR116" s="263"/>
    </row>
    <row r="117" spans="1:200" x14ac:dyDescent="0.25">
      <c r="A117" s="263"/>
      <c r="B117" s="263"/>
      <c r="C117" s="263"/>
      <c r="D117" s="263"/>
      <c r="E117" s="263"/>
      <c r="F117" s="263"/>
      <c r="G117" s="263"/>
      <c r="H117" s="263"/>
      <c r="I117" s="263"/>
      <c r="J117" s="263"/>
      <c r="K117" s="263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3"/>
      <c r="AA117" s="263"/>
      <c r="AB117" s="263"/>
      <c r="AC117" s="263"/>
      <c r="AD117" s="263"/>
      <c r="AE117" s="263"/>
      <c r="AF117" s="263"/>
      <c r="AG117" s="263"/>
      <c r="AH117" s="263"/>
      <c r="AI117" s="263"/>
      <c r="AJ117" s="263"/>
      <c r="AK117" s="263"/>
      <c r="AL117" s="263"/>
      <c r="AM117" s="263"/>
      <c r="AN117" s="263"/>
      <c r="AO117" s="263"/>
      <c r="AP117" s="263"/>
      <c r="AQ117" s="263"/>
      <c r="AR117" s="263"/>
      <c r="AS117" s="263"/>
      <c r="AT117" s="263"/>
      <c r="AU117" s="263"/>
      <c r="AV117" s="263"/>
      <c r="AW117" s="263"/>
      <c r="AX117" s="263"/>
      <c r="AY117" s="263"/>
      <c r="AZ117" s="263"/>
      <c r="BA117" s="263"/>
      <c r="BB117" s="263"/>
      <c r="BC117" s="263"/>
      <c r="BD117" s="263"/>
      <c r="BE117" s="263"/>
      <c r="BF117" s="263"/>
      <c r="BG117" s="263"/>
      <c r="BH117" s="263"/>
      <c r="BI117" s="263"/>
      <c r="BJ117" s="263"/>
      <c r="BK117" s="263"/>
      <c r="BL117" s="263"/>
      <c r="BM117" s="263"/>
      <c r="BN117" s="263"/>
      <c r="BO117" s="263"/>
      <c r="BP117" s="263"/>
      <c r="BQ117" s="263"/>
      <c r="BR117" s="263"/>
      <c r="BS117" s="263"/>
      <c r="BT117" s="263"/>
      <c r="BU117" s="263"/>
      <c r="BV117" s="263"/>
      <c r="BW117" s="263"/>
      <c r="BX117" s="263"/>
      <c r="BY117" s="263"/>
      <c r="BZ117" s="263"/>
      <c r="CA117" s="263"/>
      <c r="CB117" s="263"/>
      <c r="CC117" s="263"/>
      <c r="CD117" s="263"/>
      <c r="CE117" s="263"/>
      <c r="CF117" s="263"/>
      <c r="CG117" s="263"/>
      <c r="CH117" s="263"/>
      <c r="CI117" s="263"/>
      <c r="CJ117" s="263"/>
      <c r="CK117" s="263"/>
      <c r="CL117" s="263"/>
      <c r="CM117" s="263"/>
      <c r="CN117" s="263"/>
      <c r="CO117" s="263"/>
      <c r="CP117" s="263"/>
      <c r="CQ117" s="263"/>
      <c r="CR117" s="263"/>
      <c r="CS117" s="263"/>
      <c r="CT117" s="263"/>
      <c r="CU117" s="263"/>
      <c r="CV117" s="263"/>
      <c r="CW117" s="263"/>
      <c r="CX117" s="263"/>
      <c r="CY117" s="263"/>
      <c r="CZ117" s="263"/>
      <c r="DA117" s="263"/>
      <c r="DB117" s="263"/>
      <c r="DC117" s="263"/>
      <c r="DD117" s="263"/>
      <c r="DE117" s="263"/>
      <c r="DF117" s="263"/>
      <c r="DG117" s="263"/>
      <c r="DH117" s="263"/>
      <c r="DI117" s="263"/>
      <c r="DJ117" s="263"/>
      <c r="DK117" s="263"/>
      <c r="DL117" s="263"/>
      <c r="DM117" s="263"/>
      <c r="DN117" s="263"/>
      <c r="DO117" s="263"/>
      <c r="DP117" s="263"/>
      <c r="DQ117" s="263"/>
      <c r="DR117" s="263"/>
      <c r="DS117" s="263"/>
      <c r="DT117" s="263"/>
      <c r="DU117" s="263"/>
      <c r="DV117" s="263"/>
      <c r="DW117" s="263"/>
      <c r="DX117" s="263"/>
      <c r="DY117" s="263"/>
      <c r="DZ117" s="263"/>
      <c r="EA117" s="263"/>
      <c r="EB117" s="263"/>
      <c r="EC117" s="263"/>
      <c r="ED117" s="263"/>
      <c r="EE117" s="263"/>
      <c r="EF117" s="263"/>
      <c r="EG117" s="263"/>
      <c r="EH117" s="263"/>
      <c r="EI117" s="263"/>
      <c r="EJ117" s="263"/>
      <c r="EK117" s="263"/>
      <c r="EL117" s="263"/>
      <c r="EM117" s="263"/>
      <c r="EN117" s="263"/>
      <c r="EO117" s="263"/>
      <c r="EP117" s="263"/>
      <c r="EQ117" s="263"/>
      <c r="ER117" s="263"/>
      <c r="ES117" s="263"/>
      <c r="ET117" s="263"/>
      <c r="EU117" s="263"/>
      <c r="EV117" s="263"/>
      <c r="EW117" s="263"/>
      <c r="EX117" s="263"/>
      <c r="EY117" s="263"/>
      <c r="EZ117" s="263"/>
      <c r="FA117" s="263"/>
      <c r="FB117" s="263"/>
      <c r="FC117" s="263"/>
      <c r="FD117" s="263"/>
      <c r="FE117" s="263"/>
      <c r="FF117" s="263"/>
      <c r="FG117" s="263"/>
      <c r="FH117" s="263"/>
      <c r="FI117" s="263"/>
      <c r="FJ117" s="263"/>
      <c r="FK117" s="263"/>
      <c r="FL117" s="263"/>
      <c r="FM117" s="263"/>
      <c r="FN117" s="263"/>
      <c r="FO117" s="263"/>
      <c r="FP117" s="263"/>
      <c r="FQ117" s="263"/>
      <c r="FR117" s="263"/>
      <c r="FS117" s="263"/>
      <c r="FT117" s="263"/>
      <c r="FU117" s="263"/>
      <c r="FV117" s="263"/>
      <c r="FW117" s="263"/>
      <c r="FX117" s="263"/>
      <c r="FY117" s="263"/>
      <c r="FZ117" s="263"/>
      <c r="GA117" s="263"/>
      <c r="GB117" s="263"/>
      <c r="GC117" s="263"/>
      <c r="GD117" s="263"/>
      <c r="GE117" s="263"/>
      <c r="GF117" s="263"/>
      <c r="GG117" s="263"/>
      <c r="GH117" s="263"/>
      <c r="GI117" s="263"/>
      <c r="GJ117" s="263"/>
      <c r="GK117" s="263"/>
      <c r="GL117" s="263"/>
      <c r="GM117" s="263"/>
      <c r="GN117" s="263"/>
      <c r="GO117" s="263"/>
      <c r="GP117" s="263"/>
      <c r="GQ117" s="263"/>
      <c r="GR117" s="263"/>
    </row>
    <row r="118" spans="1:200" x14ac:dyDescent="0.25">
      <c r="A118" s="263"/>
      <c r="B118" s="263"/>
      <c r="C118" s="263"/>
      <c r="D118" s="263"/>
      <c r="E118" s="263"/>
      <c r="F118" s="263"/>
      <c r="G118" s="263"/>
      <c r="H118" s="263"/>
      <c r="I118" s="263"/>
      <c r="J118" s="263"/>
      <c r="K118" s="263"/>
      <c r="L118" s="263"/>
      <c r="M118" s="263"/>
      <c r="N118" s="263"/>
      <c r="O118" s="263"/>
      <c r="P118" s="263"/>
      <c r="Q118" s="263"/>
      <c r="R118" s="263"/>
      <c r="S118" s="263"/>
      <c r="T118" s="263"/>
      <c r="U118" s="263"/>
      <c r="V118" s="263"/>
      <c r="W118" s="263"/>
      <c r="X118" s="263"/>
      <c r="Y118" s="263"/>
      <c r="Z118" s="263"/>
      <c r="AA118" s="263"/>
      <c r="AB118" s="263"/>
      <c r="AC118" s="263"/>
      <c r="AD118" s="263"/>
      <c r="AE118" s="263"/>
      <c r="AF118" s="263"/>
      <c r="AG118" s="263"/>
      <c r="AH118" s="263"/>
      <c r="AI118" s="263"/>
      <c r="AJ118" s="263"/>
      <c r="AK118" s="263"/>
      <c r="AL118" s="263"/>
      <c r="AM118" s="263"/>
      <c r="AN118" s="263"/>
      <c r="AO118" s="263"/>
      <c r="AP118" s="263"/>
      <c r="AQ118" s="263"/>
      <c r="AR118" s="263"/>
      <c r="AS118" s="263"/>
      <c r="AT118" s="263"/>
      <c r="AU118" s="263"/>
      <c r="AV118" s="263"/>
      <c r="AW118" s="263"/>
      <c r="AX118" s="263"/>
      <c r="AY118" s="263"/>
      <c r="AZ118" s="263"/>
      <c r="BA118" s="263"/>
      <c r="BB118" s="263"/>
      <c r="BC118" s="263"/>
      <c r="BD118" s="263"/>
      <c r="BE118" s="263"/>
      <c r="BF118" s="263"/>
      <c r="BG118" s="263"/>
      <c r="BH118" s="263"/>
      <c r="BI118" s="263"/>
      <c r="BJ118" s="263"/>
      <c r="BK118" s="263"/>
      <c r="BL118" s="263"/>
      <c r="BM118" s="263"/>
      <c r="BN118" s="263"/>
      <c r="BO118" s="263"/>
      <c r="BP118" s="263"/>
      <c r="BQ118" s="263"/>
      <c r="BR118" s="263"/>
      <c r="BS118" s="263"/>
      <c r="BT118" s="263"/>
      <c r="BU118" s="263"/>
      <c r="BV118" s="263"/>
      <c r="BW118" s="263"/>
      <c r="BX118" s="263"/>
      <c r="BY118" s="263"/>
      <c r="BZ118" s="263"/>
      <c r="CA118" s="263"/>
      <c r="CB118" s="263"/>
      <c r="CC118" s="263"/>
      <c r="CD118" s="263"/>
      <c r="CE118" s="263"/>
      <c r="CF118" s="263"/>
      <c r="CG118" s="263"/>
      <c r="CH118" s="263"/>
      <c r="CI118" s="263"/>
      <c r="CJ118" s="263"/>
      <c r="CK118" s="263"/>
      <c r="CL118" s="263"/>
      <c r="CM118" s="263"/>
      <c r="CN118" s="263"/>
      <c r="CO118" s="263"/>
      <c r="CP118" s="263"/>
      <c r="CQ118" s="263"/>
      <c r="CR118" s="263"/>
      <c r="CS118" s="263"/>
      <c r="CT118" s="263"/>
      <c r="CU118" s="263"/>
      <c r="CV118" s="263"/>
      <c r="CW118" s="263"/>
      <c r="CX118" s="263"/>
      <c r="CY118" s="263"/>
      <c r="CZ118" s="263"/>
      <c r="DA118" s="263"/>
      <c r="DB118" s="263"/>
      <c r="DC118" s="263"/>
      <c r="DD118" s="263"/>
      <c r="DE118" s="263"/>
      <c r="DF118" s="263"/>
      <c r="DG118" s="263"/>
      <c r="DH118" s="263"/>
      <c r="DI118" s="263"/>
      <c r="DJ118" s="263"/>
      <c r="DK118" s="263"/>
      <c r="DL118" s="263"/>
      <c r="DM118" s="263"/>
      <c r="DN118" s="263"/>
      <c r="DO118" s="263"/>
      <c r="DP118" s="263"/>
      <c r="DQ118" s="263"/>
      <c r="DR118" s="263"/>
      <c r="DS118" s="263"/>
      <c r="DT118" s="263"/>
      <c r="DU118" s="263"/>
      <c r="DV118" s="263"/>
      <c r="DW118" s="263"/>
      <c r="DX118" s="263"/>
      <c r="DY118" s="263"/>
      <c r="DZ118" s="263"/>
      <c r="EA118" s="263"/>
      <c r="EB118" s="263"/>
      <c r="EC118" s="263"/>
      <c r="ED118" s="263"/>
      <c r="EE118" s="263"/>
      <c r="EF118" s="263"/>
      <c r="EG118" s="263"/>
      <c r="EH118" s="263"/>
      <c r="EI118" s="263"/>
      <c r="EJ118" s="263"/>
      <c r="EK118" s="263"/>
      <c r="EL118" s="263"/>
      <c r="EM118" s="263"/>
      <c r="EN118" s="263"/>
      <c r="EO118" s="263"/>
      <c r="EP118" s="263"/>
      <c r="EQ118" s="263"/>
      <c r="ER118" s="263"/>
      <c r="ES118" s="263"/>
      <c r="ET118" s="263"/>
      <c r="EU118" s="263"/>
      <c r="EV118" s="263"/>
      <c r="EW118" s="263"/>
      <c r="EX118" s="263"/>
      <c r="EY118" s="263"/>
      <c r="EZ118" s="263"/>
      <c r="FA118" s="263"/>
      <c r="FB118" s="263"/>
      <c r="FC118" s="263"/>
      <c r="FD118" s="263"/>
      <c r="FE118" s="263"/>
      <c r="FF118" s="263"/>
      <c r="FG118" s="263"/>
      <c r="FH118" s="263"/>
      <c r="FI118" s="263"/>
      <c r="FJ118" s="263"/>
      <c r="FK118" s="263"/>
      <c r="FL118" s="263"/>
      <c r="FM118" s="263"/>
      <c r="FN118" s="263"/>
      <c r="FO118" s="263"/>
      <c r="FP118" s="263"/>
      <c r="FQ118" s="263"/>
      <c r="FR118" s="263"/>
      <c r="FS118" s="263"/>
      <c r="FT118" s="263"/>
      <c r="FU118" s="263"/>
      <c r="FV118" s="263"/>
      <c r="FW118" s="263"/>
      <c r="FX118" s="263"/>
      <c r="FY118" s="263"/>
      <c r="FZ118" s="263"/>
      <c r="GA118" s="263"/>
      <c r="GB118" s="263"/>
      <c r="GC118" s="263"/>
      <c r="GD118" s="263"/>
      <c r="GE118" s="263"/>
      <c r="GF118" s="263"/>
      <c r="GG118" s="263"/>
      <c r="GH118" s="263"/>
      <c r="GI118" s="263"/>
      <c r="GJ118" s="263"/>
      <c r="GK118" s="263"/>
      <c r="GL118" s="263"/>
      <c r="GM118" s="263"/>
      <c r="GN118" s="263"/>
      <c r="GO118" s="263"/>
      <c r="GP118" s="263"/>
      <c r="GQ118" s="263"/>
      <c r="GR118" s="263"/>
    </row>
    <row r="119" spans="1:200" x14ac:dyDescent="0.25">
      <c r="A119" s="263"/>
      <c r="B119" s="263"/>
      <c r="C119" s="263"/>
      <c r="D119" s="263"/>
      <c r="E119" s="263"/>
      <c r="F119" s="263"/>
      <c r="G119" s="263"/>
      <c r="H119" s="263"/>
      <c r="I119" s="263"/>
      <c r="J119" s="263"/>
      <c r="K119" s="263"/>
      <c r="L119" s="263"/>
      <c r="M119" s="263"/>
      <c r="N119" s="263"/>
      <c r="O119" s="263"/>
      <c r="P119" s="263"/>
      <c r="Q119" s="263"/>
      <c r="R119" s="263"/>
      <c r="S119" s="263"/>
      <c r="T119" s="263"/>
      <c r="U119" s="263"/>
      <c r="V119" s="263"/>
      <c r="W119" s="263"/>
      <c r="X119" s="263"/>
      <c r="Y119" s="263"/>
      <c r="Z119" s="263"/>
      <c r="AA119" s="263"/>
      <c r="AB119" s="263"/>
      <c r="AC119" s="263"/>
      <c r="AD119" s="263"/>
      <c r="AE119" s="263"/>
      <c r="AF119" s="263"/>
      <c r="AG119" s="263"/>
      <c r="AH119" s="263"/>
      <c r="AI119" s="263"/>
      <c r="AJ119" s="263"/>
      <c r="AK119" s="263"/>
      <c r="AL119" s="263"/>
      <c r="AM119" s="263"/>
      <c r="AN119" s="263"/>
      <c r="AO119" s="263"/>
      <c r="AP119" s="263"/>
      <c r="AQ119" s="263"/>
      <c r="AR119" s="263"/>
      <c r="AS119" s="263"/>
      <c r="AT119" s="263"/>
      <c r="AU119" s="263"/>
      <c r="AV119" s="263"/>
      <c r="AW119" s="263"/>
      <c r="AX119" s="263"/>
      <c r="AY119" s="263"/>
      <c r="AZ119" s="263"/>
      <c r="BA119" s="263"/>
      <c r="BB119" s="263"/>
      <c r="BC119" s="263"/>
      <c r="BD119" s="263"/>
      <c r="BE119" s="263"/>
      <c r="BF119" s="263"/>
      <c r="BG119" s="263"/>
      <c r="BH119" s="263"/>
      <c r="BI119" s="263"/>
      <c r="BJ119" s="263"/>
      <c r="BK119" s="263"/>
      <c r="BL119" s="263"/>
      <c r="BM119" s="263"/>
      <c r="BN119" s="263"/>
      <c r="BO119" s="263"/>
      <c r="BP119" s="263"/>
      <c r="BQ119" s="263"/>
      <c r="BR119" s="263"/>
      <c r="BS119" s="263"/>
      <c r="BT119" s="263"/>
      <c r="BU119" s="263"/>
      <c r="BV119" s="263"/>
      <c r="BW119" s="263"/>
      <c r="BX119" s="263"/>
      <c r="BY119" s="263"/>
      <c r="BZ119" s="263"/>
      <c r="CA119" s="263"/>
      <c r="CB119" s="263"/>
      <c r="CC119" s="263"/>
      <c r="CD119" s="263"/>
      <c r="CE119" s="263"/>
      <c r="CF119" s="263"/>
      <c r="CG119" s="263"/>
      <c r="CH119" s="263"/>
      <c r="CI119" s="263"/>
      <c r="CJ119" s="263"/>
      <c r="CK119" s="263"/>
      <c r="CL119" s="263"/>
      <c r="CM119" s="263"/>
      <c r="CN119" s="263"/>
      <c r="CO119" s="263"/>
      <c r="CP119" s="263"/>
      <c r="CQ119" s="263"/>
      <c r="CR119" s="263"/>
      <c r="CS119" s="263"/>
      <c r="CT119" s="263"/>
      <c r="CU119" s="263"/>
      <c r="CV119" s="263"/>
      <c r="CW119" s="263"/>
      <c r="CX119" s="263"/>
      <c r="CY119" s="263"/>
      <c r="CZ119" s="263"/>
      <c r="DA119" s="263"/>
      <c r="DB119" s="263"/>
      <c r="DC119" s="263"/>
      <c r="DD119" s="263"/>
      <c r="DE119" s="263"/>
      <c r="DF119" s="263"/>
      <c r="DG119" s="263"/>
      <c r="DH119" s="263"/>
      <c r="DI119" s="263"/>
      <c r="DJ119" s="263"/>
      <c r="DK119" s="263"/>
      <c r="DL119" s="263"/>
      <c r="DM119" s="263"/>
      <c r="DN119" s="263"/>
      <c r="DO119" s="263"/>
      <c r="DP119" s="263"/>
      <c r="DQ119" s="263"/>
      <c r="DR119" s="263"/>
      <c r="DS119" s="263"/>
      <c r="DT119" s="263"/>
      <c r="DU119" s="263"/>
      <c r="DV119" s="263"/>
      <c r="DW119" s="263"/>
      <c r="DX119" s="263"/>
      <c r="DY119" s="263"/>
      <c r="DZ119" s="263"/>
      <c r="EA119" s="263"/>
      <c r="EB119" s="263"/>
      <c r="EC119" s="263"/>
      <c r="ED119" s="263"/>
      <c r="EE119" s="263"/>
      <c r="EF119" s="263"/>
      <c r="EG119" s="263"/>
      <c r="EH119" s="263"/>
      <c r="EI119" s="263"/>
      <c r="EJ119" s="263"/>
      <c r="EK119" s="263"/>
      <c r="EL119" s="263"/>
      <c r="EM119" s="263"/>
      <c r="EN119" s="263"/>
      <c r="EO119" s="263"/>
      <c r="EP119" s="263"/>
      <c r="EQ119" s="263"/>
      <c r="ER119" s="263"/>
      <c r="ES119" s="263"/>
      <c r="ET119" s="263"/>
      <c r="EU119" s="263"/>
      <c r="EV119" s="263"/>
      <c r="EW119" s="263"/>
      <c r="EX119" s="263"/>
      <c r="EY119" s="263"/>
      <c r="EZ119" s="263"/>
      <c r="FA119" s="263"/>
      <c r="FB119" s="263"/>
      <c r="FC119" s="263"/>
      <c r="FD119" s="263"/>
      <c r="FE119" s="263"/>
      <c r="FF119" s="263"/>
      <c r="FG119" s="263"/>
      <c r="FH119" s="263"/>
      <c r="FI119" s="263"/>
      <c r="FJ119" s="263"/>
      <c r="FK119" s="263"/>
      <c r="FL119" s="263"/>
      <c r="FM119" s="263"/>
      <c r="FN119" s="263"/>
      <c r="FO119" s="263"/>
      <c r="FP119" s="263"/>
      <c r="FQ119" s="263"/>
      <c r="FR119" s="263"/>
      <c r="FS119" s="263"/>
      <c r="FT119" s="263"/>
      <c r="FU119" s="263"/>
      <c r="FV119" s="263"/>
      <c r="FW119" s="263"/>
      <c r="FX119" s="263"/>
      <c r="FY119" s="263"/>
      <c r="FZ119" s="263"/>
      <c r="GA119" s="263"/>
      <c r="GB119" s="263"/>
      <c r="GC119" s="263"/>
      <c r="GD119" s="263"/>
      <c r="GE119" s="263"/>
      <c r="GF119" s="263"/>
      <c r="GG119" s="263"/>
      <c r="GH119" s="263"/>
      <c r="GI119" s="263"/>
      <c r="GJ119" s="263"/>
      <c r="GK119" s="263"/>
      <c r="GL119" s="263"/>
      <c r="GM119" s="263"/>
      <c r="GN119" s="263"/>
      <c r="GO119" s="263"/>
      <c r="GP119" s="263"/>
      <c r="GQ119" s="263"/>
      <c r="GR119" s="263"/>
    </row>
    <row r="120" spans="1:200" x14ac:dyDescent="0.25">
      <c r="A120" s="263"/>
      <c r="B120" s="263"/>
      <c r="C120" s="263"/>
      <c r="D120" s="263"/>
      <c r="E120" s="263"/>
      <c r="F120" s="263"/>
      <c r="G120" s="263"/>
      <c r="H120" s="263"/>
      <c r="I120" s="263"/>
      <c r="J120" s="263"/>
      <c r="K120" s="263"/>
      <c r="L120" s="263"/>
      <c r="M120" s="263"/>
      <c r="N120" s="263"/>
      <c r="O120" s="263"/>
      <c r="P120" s="263"/>
      <c r="Q120" s="263"/>
      <c r="R120" s="263"/>
      <c r="S120" s="263"/>
      <c r="T120" s="263"/>
      <c r="U120" s="263"/>
      <c r="V120" s="263"/>
      <c r="W120" s="263"/>
      <c r="X120" s="263"/>
      <c r="Y120" s="263"/>
      <c r="Z120" s="263"/>
      <c r="AA120" s="263"/>
      <c r="AB120" s="263"/>
      <c r="AC120" s="263"/>
      <c r="AD120" s="263"/>
      <c r="AE120" s="263"/>
      <c r="AF120" s="263"/>
      <c r="AG120" s="263"/>
      <c r="AH120" s="263"/>
      <c r="AI120" s="263"/>
      <c r="AJ120" s="263"/>
      <c r="AK120" s="263"/>
      <c r="AL120" s="263"/>
      <c r="AM120" s="263"/>
      <c r="AN120" s="263"/>
      <c r="AO120" s="263"/>
      <c r="AP120" s="263"/>
      <c r="AQ120" s="263"/>
      <c r="AR120" s="263"/>
      <c r="AS120" s="263"/>
      <c r="AT120" s="263"/>
      <c r="AU120" s="263"/>
      <c r="AV120" s="263"/>
      <c r="AW120" s="263"/>
      <c r="AX120" s="263"/>
      <c r="AY120" s="263"/>
      <c r="AZ120" s="263"/>
      <c r="BA120" s="263"/>
      <c r="BB120" s="263"/>
      <c r="BC120" s="263"/>
      <c r="BD120" s="263"/>
      <c r="BE120" s="263"/>
      <c r="BF120" s="263"/>
      <c r="BG120" s="263"/>
      <c r="BH120" s="263"/>
      <c r="BI120" s="263"/>
      <c r="BJ120" s="263"/>
      <c r="BK120" s="263"/>
      <c r="BL120" s="263"/>
      <c r="BM120" s="263"/>
      <c r="BN120" s="263"/>
      <c r="BO120" s="263"/>
      <c r="BP120" s="263"/>
      <c r="BQ120" s="263"/>
      <c r="BR120" s="263"/>
      <c r="BS120" s="263"/>
      <c r="BT120" s="263"/>
      <c r="BU120" s="263"/>
      <c r="BV120" s="263"/>
      <c r="BW120" s="263"/>
      <c r="BX120" s="263"/>
      <c r="BY120" s="263"/>
      <c r="BZ120" s="263"/>
      <c r="CA120" s="263"/>
      <c r="CB120" s="263"/>
      <c r="CC120" s="263"/>
      <c r="CD120" s="263"/>
      <c r="CE120" s="263"/>
      <c r="CF120" s="263"/>
      <c r="CG120" s="263"/>
      <c r="CH120" s="263"/>
      <c r="CI120" s="263"/>
      <c r="CJ120" s="263"/>
      <c r="CK120" s="263"/>
      <c r="CL120" s="263"/>
      <c r="CM120" s="263"/>
      <c r="CN120" s="263"/>
      <c r="CO120" s="263"/>
      <c r="CP120" s="263"/>
      <c r="CQ120" s="263"/>
      <c r="CR120" s="263"/>
      <c r="CS120" s="263"/>
      <c r="CT120" s="263"/>
      <c r="CU120" s="263"/>
      <c r="CV120" s="263"/>
      <c r="CW120" s="263"/>
      <c r="CX120" s="263"/>
      <c r="CY120" s="263"/>
      <c r="CZ120" s="263"/>
      <c r="DA120" s="263"/>
      <c r="DB120" s="263"/>
      <c r="DC120" s="263"/>
      <c r="DD120" s="263"/>
      <c r="DE120" s="263"/>
      <c r="DF120" s="263"/>
      <c r="DG120" s="263"/>
      <c r="DH120" s="263"/>
      <c r="DI120" s="263"/>
      <c r="DJ120" s="263"/>
      <c r="DK120" s="263"/>
      <c r="DL120" s="263"/>
      <c r="DM120" s="263"/>
      <c r="DN120" s="263"/>
      <c r="DO120" s="263"/>
      <c r="DP120" s="263"/>
      <c r="DQ120" s="263"/>
      <c r="DR120" s="263"/>
      <c r="DS120" s="263"/>
      <c r="DT120" s="263"/>
      <c r="DU120" s="263"/>
      <c r="DV120" s="263"/>
      <c r="DW120" s="263"/>
      <c r="DX120" s="263"/>
      <c r="DY120" s="263"/>
      <c r="DZ120" s="263"/>
      <c r="EA120" s="263"/>
      <c r="EB120" s="263"/>
      <c r="EC120" s="263"/>
      <c r="ED120" s="263"/>
      <c r="EE120" s="263"/>
      <c r="EF120" s="263"/>
      <c r="EG120" s="263"/>
      <c r="EH120" s="263"/>
      <c r="EI120" s="263"/>
      <c r="EJ120" s="263"/>
      <c r="EK120" s="263"/>
      <c r="EL120" s="263"/>
      <c r="EM120" s="263"/>
      <c r="EN120" s="263"/>
      <c r="EO120" s="263"/>
      <c r="EP120" s="263"/>
      <c r="EQ120" s="263"/>
      <c r="ER120" s="263"/>
      <c r="ES120" s="263"/>
      <c r="ET120" s="263"/>
      <c r="EU120" s="263"/>
      <c r="EV120" s="263"/>
      <c r="EW120" s="263"/>
      <c r="EX120" s="263"/>
      <c r="EY120" s="263"/>
      <c r="EZ120" s="263"/>
      <c r="FA120" s="263"/>
      <c r="FB120" s="263"/>
      <c r="FC120" s="263"/>
      <c r="FD120" s="263"/>
      <c r="FE120" s="263"/>
      <c r="FF120" s="263"/>
      <c r="FG120" s="263"/>
      <c r="FH120" s="263"/>
      <c r="FI120" s="263"/>
      <c r="FJ120" s="263"/>
      <c r="FK120" s="263"/>
      <c r="FL120" s="263"/>
      <c r="FM120" s="263"/>
      <c r="FN120" s="263"/>
      <c r="FO120" s="263"/>
      <c r="FP120" s="263"/>
      <c r="FQ120" s="263"/>
      <c r="FR120" s="263"/>
      <c r="FS120" s="263"/>
      <c r="FT120" s="263"/>
      <c r="FU120" s="263"/>
      <c r="FV120" s="263"/>
      <c r="FW120" s="263"/>
      <c r="FX120" s="263"/>
      <c r="FY120" s="263"/>
      <c r="FZ120" s="263"/>
      <c r="GA120" s="263"/>
      <c r="GB120" s="263"/>
      <c r="GC120" s="263"/>
      <c r="GD120" s="263"/>
      <c r="GE120" s="263"/>
      <c r="GF120" s="263"/>
      <c r="GG120" s="263"/>
      <c r="GH120" s="263"/>
      <c r="GI120" s="263"/>
      <c r="GJ120" s="263"/>
      <c r="GK120" s="263"/>
      <c r="GL120" s="263"/>
      <c r="GM120" s="263"/>
      <c r="GN120" s="263"/>
      <c r="GO120" s="263"/>
      <c r="GP120" s="263"/>
      <c r="GQ120" s="263"/>
      <c r="GR120" s="263"/>
    </row>
    <row r="121" spans="1:200" x14ac:dyDescent="0.25">
      <c r="A121" s="263"/>
      <c r="B121" s="263"/>
      <c r="C121" s="263"/>
      <c r="D121" s="263"/>
      <c r="E121" s="263"/>
      <c r="F121" s="263"/>
      <c r="G121" s="263"/>
      <c r="H121" s="263"/>
      <c r="I121" s="263"/>
      <c r="J121" s="263"/>
      <c r="K121" s="263"/>
      <c r="L121" s="263"/>
      <c r="M121" s="263"/>
      <c r="N121" s="263"/>
      <c r="O121" s="263"/>
      <c r="P121" s="263"/>
      <c r="Q121" s="263"/>
      <c r="R121" s="263"/>
      <c r="S121" s="263"/>
      <c r="T121" s="263"/>
      <c r="U121" s="263"/>
      <c r="V121" s="263"/>
      <c r="W121" s="263"/>
      <c r="X121" s="263"/>
      <c r="Y121" s="263"/>
      <c r="Z121" s="263"/>
      <c r="AA121" s="263"/>
      <c r="AB121" s="263"/>
      <c r="AC121" s="263"/>
      <c r="AD121" s="263"/>
      <c r="AE121" s="263"/>
      <c r="AF121" s="263"/>
      <c r="AG121" s="263"/>
      <c r="AH121" s="263"/>
      <c r="AI121" s="263"/>
      <c r="AJ121" s="263"/>
      <c r="AK121" s="263"/>
      <c r="AL121" s="263"/>
      <c r="AM121" s="263"/>
      <c r="AN121" s="263"/>
      <c r="AO121" s="263"/>
      <c r="AP121" s="263"/>
      <c r="AQ121" s="263"/>
      <c r="AR121" s="263"/>
      <c r="AS121" s="263"/>
      <c r="AT121" s="263"/>
      <c r="AU121" s="263"/>
      <c r="AV121" s="263"/>
      <c r="AW121" s="263"/>
      <c r="AX121" s="263"/>
      <c r="AY121" s="263"/>
      <c r="AZ121" s="263"/>
      <c r="BA121" s="263"/>
      <c r="BB121" s="263"/>
      <c r="BC121" s="263"/>
      <c r="BD121" s="263"/>
      <c r="BE121" s="263"/>
      <c r="BF121" s="263"/>
      <c r="BG121" s="263"/>
      <c r="BH121" s="263"/>
      <c r="BI121" s="263"/>
      <c r="BJ121" s="263"/>
      <c r="BK121" s="263"/>
      <c r="BL121" s="263"/>
      <c r="BM121" s="263"/>
      <c r="BN121" s="263"/>
      <c r="BO121" s="263"/>
      <c r="BP121" s="263"/>
      <c r="BQ121" s="263"/>
      <c r="BR121" s="263"/>
      <c r="BS121" s="263"/>
      <c r="BT121" s="263"/>
      <c r="BU121" s="263"/>
      <c r="BV121" s="263"/>
      <c r="BW121" s="263"/>
      <c r="BX121" s="263"/>
      <c r="BY121" s="263"/>
      <c r="BZ121" s="263"/>
      <c r="CA121" s="263"/>
      <c r="CB121" s="263"/>
      <c r="CC121" s="263"/>
      <c r="CD121" s="263"/>
      <c r="CE121" s="263"/>
      <c r="CF121" s="263"/>
      <c r="CG121" s="263"/>
      <c r="CH121" s="263"/>
      <c r="CI121" s="263"/>
      <c r="CJ121" s="263"/>
      <c r="CK121" s="263"/>
      <c r="CL121" s="263"/>
      <c r="CM121" s="263"/>
      <c r="CN121" s="263"/>
      <c r="CO121" s="263"/>
      <c r="CP121" s="263"/>
      <c r="CQ121" s="263"/>
      <c r="CR121" s="263"/>
      <c r="CS121" s="263"/>
      <c r="CT121" s="263"/>
      <c r="CU121" s="263"/>
      <c r="CV121" s="263"/>
      <c r="CW121" s="263"/>
      <c r="CX121" s="263"/>
      <c r="CY121" s="263"/>
      <c r="CZ121" s="263"/>
      <c r="DA121" s="263"/>
      <c r="DB121" s="263"/>
      <c r="DC121" s="263"/>
      <c r="DD121" s="263"/>
      <c r="DE121" s="263"/>
      <c r="DF121" s="263"/>
      <c r="DG121" s="263"/>
      <c r="DH121" s="263"/>
      <c r="DI121" s="263"/>
      <c r="DJ121" s="263"/>
      <c r="DK121" s="263"/>
      <c r="DL121" s="263"/>
      <c r="DM121" s="263"/>
      <c r="DN121" s="263"/>
      <c r="DO121" s="263"/>
      <c r="DP121" s="263"/>
      <c r="DQ121" s="263"/>
      <c r="DR121" s="263"/>
      <c r="DS121" s="263"/>
      <c r="DT121" s="263"/>
      <c r="DU121" s="263"/>
      <c r="DV121" s="263"/>
      <c r="DW121" s="263"/>
      <c r="DX121" s="263"/>
      <c r="DY121" s="263"/>
      <c r="DZ121" s="263"/>
      <c r="EA121" s="263"/>
      <c r="EB121" s="263"/>
      <c r="EC121" s="263"/>
      <c r="ED121" s="263"/>
      <c r="EE121" s="263"/>
      <c r="EF121" s="263"/>
      <c r="EG121" s="263"/>
      <c r="EH121" s="263"/>
      <c r="EI121" s="263"/>
      <c r="EJ121" s="263"/>
      <c r="EK121" s="263"/>
      <c r="EL121" s="263"/>
      <c r="EM121" s="263"/>
      <c r="EN121" s="263"/>
      <c r="EO121" s="263"/>
      <c r="EP121" s="263"/>
      <c r="EQ121" s="263"/>
      <c r="ER121" s="263"/>
      <c r="ES121" s="263"/>
      <c r="ET121" s="263"/>
      <c r="EU121" s="263"/>
      <c r="EV121" s="263"/>
      <c r="EW121" s="263"/>
      <c r="EX121" s="263"/>
      <c r="EY121" s="263"/>
      <c r="EZ121" s="263"/>
      <c r="FA121" s="263"/>
      <c r="FB121" s="263"/>
      <c r="FC121" s="263"/>
      <c r="FD121" s="263"/>
      <c r="FE121" s="263"/>
      <c r="FF121" s="263"/>
      <c r="FG121" s="263"/>
      <c r="FH121" s="263"/>
      <c r="FI121" s="263"/>
      <c r="FJ121" s="263"/>
      <c r="FK121" s="263"/>
      <c r="FL121" s="263"/>
      <c r="FM121" s="263"/>
      <c r="FN121" s="263"/>
      <c r="FO121" s="263"/>
      <c r="FP121" s="263"/>
      <c r="FQ121" s="263"/>
      <c r="FR121" s="263"/>
      <c r="FS121" s="263"/>
      <c r="FT121" s="263"/>
      <c r="FU121" s="263"/>
      <c r="FV121" s="263"/>
      <c r="FW121" s="263"/>
      <c r="FX121" s="263"/>
      <c r="FY121" s="263"/>
      <c r="FZ121" s="263"/>
      <c r="GA121" s="263"/>
      <c r="GB121" s="263"/>
      <c r="GC121" s="263"/>
      <c r="GD121" s="263"/>
      <c r="GE121" s="263"/>
      <c r="GF121" s="263"/>
      <c r="GG121" s="263"/>
      <c r="GH121" s="263"/>
      <c r="GI121" s="263"/>
      <c r="GJ121" s="263"/>
      <c r="GK121" s="263"/>
      <c r="GL121" s="263"/>
      <c r="GM121" s="263"/>
      <c r="GN121" s="263"/>
      <c r="GO121" s="263"/>
      <c r="GP121" s="263"/>
      <c r="GQ121" s="263"/>
      <c r="GR121" s="263"/>
    </row>
    <row r="122" spans="1:200" x14ac:dyDescent="0.25">
      <c r="A122" s="263"/>
      <c r="B122" s="263"/>
      <c r="C122" s="263"/>
      <c r="D122" s="263"/>
      <c r="E122" s="263"/>
      <c r="F122" s="263"/>
      <c r="G122" s="263"/>
      <c r="H122" s="263"/>
      <c r="I122" s="263"/>
      <c r="J122" s="263"/>
      <c r="K122" s="263"/>
      <c r="L122" s="263"/>
      <c r="M122" s="263"/>
      <c r="N122" s="263"/>
      <c r="O122" s="263"/>
      <c r="P122" s="263"/>
      <c r="Q122" s="263"/>
      <c r="R122" s="263"/>
      <c r="S122" s="263"/>
      <c r="T122" s="263"/>
      <c r="U122" s="263"/>
      <c r="V122" s="263"/>
      <c r="W122" s="263"/>
      <c r="X122" s="263"/>
      <c r="Y122" s="263"/>
      <c r="Z122" s="263"/>
      <c r="AA122" s="263"/>
      <c r="AB122" s="263"/>
      <c r="AC122" s="263"/>
      <c r="AD122" s="263"/>
      <c r="AE122" s="263"/>
      <c r="AF122" s="263"/>
      <c r="AG122" s="263"/>
      <c r="AH122" s="263"/>
      <c r="AI122" s="263"/>
      <c r="AJ122" s="263"/>
      <c r="AK122" s="263"/>
      <c r="AL122" s="263"/>
      <c r="AM122" s="263"/>
      <c r="AN122" s="263"/>
      <c r="AO122" s="263"/>
      <c r="AP122" s="263"/>
      <c r="AQ122" s="263"/>
      <c r="AR122" s="263"/>
      <c r="AS122" s="263"/>
      <c r="AT122" s="263"/>
      <c r="AU122" s="263"/>
      <c r="AV122" s="263"/>
      <c r="AW122" s="263"/>
      <c r="AX122" s="263"/>
      <c r="AY122" s="263"/>
      <c r="AZ122" s="263"/>
      <c r="BA122" s="263"/>
      <c r="BB122" s="263"/>
      <c r="BC122" s="263"/>
      <c r="BD122" s="263"/>
      <c r="BE122" s="263"/>
      <c r="BF122" s="263"/>
      <c r="BG122" s="263"/>
      <c r="BH122" s="263"/>
      <c r="BI122" s="263"/>
      <c r="BJ122" s="263"/>
      <c r="BK122" s="263"/>
      <c r="BL122" s="263"/>
      <c r="BM122" s="263"/>
      <c r="BN122" s="263"/>
      <c r="BO122" s="263"/>
      <c r="BP122" s="263"/>
      <c r="BQ122" s="263"/>
      <c r="BR122" s="263"/>
      <c r="BS122" s="263"/>
      <c r="BT122" s="263"/>
      <c r="BU122" s="263"/>
      <c r="BV122" s="263"/>
      <c r="BW122" s="263"/>
      <c r="BX122" s="263"/>
      <c r="BY122" s="263"/>
      <c r="BZ122" s="263"/>
      <c r="CA122" s="263"/>
      <c r="CB122" s="263"/>
      <c r="CC122" s="263"/>
      <c r="CD122" s="263"/>
      <c r="CE122" s="263"/>
      <c r="CF122" s="263"/>
      <c r="CG122" s="263"/>
      <c r="CH122" s="263"/>
      <c r="CI122" s="263"/>
      <c r="CJ122" s="263"/>
      <c r="CK122" s="263"/>
      <c r="CL122" s="263"/>
      <c r="CM122" s="263"/>
      <c r="CN122" s="263"/>
      <c r="CO122" s="263"/>
      <c r="CP122" s="263"/>
      <c r="CQ122" s="263"/>
      <c r="CR122" s="263"/>
      <c r="CS122" s="263"/>
      <c r="CT122" s="263"/>
      <c r="CU122" s="263"/>
      <c r="CV122" s="263"/>
      <c r="CW122" s="263"/>
      <c r="CX122" s="263"/>
      <c r="CY122" s="263"/>
      <c r="CZ122" s="263"/>
      <c r="DA122" s="263"/>
      <c r="DB122" s="263"/>
      <c r="DC122" s="263"/>
      <c r="DD122" s="263"/>
      <c r="DE122" s="263"/>
      <c r="DF122" s="263"/>
      <c r="DG122" s="263"/>
      <c r="DH122" s="263"/>
      <c r="DI122" s="263"/>
      <c r="DJ122" s="263"/>
      <c r="DK122" s="263"/>
      <c r="DL122" s="263"/>
      <c r="DM122" s="263"/>
      <c r="DN122" s="263"/>
      <c r="DO122" s="263"/>
      <c r="DP122" s="263"/>
      <c r="DQ122" s="263"/>
      <c r="DR122" s="263"/>
      <c r="DS122" s="263"/>
      <c r="DT122" s="263"/>
      <c r="DU122" s="263"/>
      <c r="DV122" s="263"/>
      <c r="DW122" s="263"/>
      <c r="DX122" s="263"/>
      <c r="DY122" s="263"/>
      <c r="DZ122" s="263"/>
      <c r="EA122" s="263"/>
      <c r="EB122" s="263"/>
      <c r="EC122" s="263"/>
      <c r="ED122" s="263"/>
      <c r="EE122" s="263"/>
      <c r="EF122" s="263"/>
      <c r="EG122" s="263"/>
      <c r="EH122" s="263"/>
      <c r="EI122" s="263"/>
      <c r="EJ122" s="263"/>
      <c r="EK122" s="263"/>
      <c r="EL122" s="263"/>
      <c r="EM122" s="263"/>
      <c r="EN122" s="263"/>
      <c r="EO122" s="263"/>
      <c r="EP122" s="263"/>
      <c r="EQ122" s="263"/>
      <c r="ER122" s="263"/>
      <c r="ES122" s="263"/>
      <c r="ET122" s="263"/>
      <c r="EU122" s="263"/>
      <c r="EV122" s="263"/>
      <c r="EW122" s="263"/>
      <c r="EX122" s="263"/>
      <c r="EY122" s="263"/>
      <c r="EZ122" s="263"/>
      <c r="FA122" s="263"/>
      <c r="FB122" s="263"/>
      <c r="FC122" s="263"/>
      <c r="FD122" s="263"/>
      <c r="FE122" s="263"/>
      <c r="FF122" s="263"/>
      <c r="FG122" s="263"/>
      <c r="FH122" s="263"/>
      <c r="FI122" s="263"/>
      <c r="FJ122" s="263"/>
      <c r="FK122" s="263"/>
      <c r="FL122" s="263"/>
      <c r="FM122" s="263"/>
      <c r="FN122" s="263"/>
      <c r="FO122" s="263"/>
      <c r="FP122" s="263"/>
      <c r="FQ122" s="263"/>
      <c r="FR122" s="263"/>
      <c r="FS122" s="263"/>
      <c r="FT122" s="263"/>
      <c r="FU122" s="263"/>
      <c r="FV122" s="263"/>
      <c r="FW122" s="263"/>
      <c r="FX122" s="263"/>
      <c r="FY122" s="263"/>
      <c r="FZ122" s="263"/>
      <c r="GA122" s="263"/>
      <c r="GB122" s="263"/>
      <c r="GC122" s="263"/>
      <c r="GD122" s="263"/>
      <c r="GE122" s="263"/>
      <c r="GF122" s="263"/>
      <c r="GG122" s="263"/>
      <c r="GH122" s="263"/>
      <c r="GI122" s="263"/>
      <c r="GJ122" s="263"/>
      <c r="GK122" s="263"/>
      <c r="GL122" s="263"/>
      <c r="GM122" s="263"/>
      <c r="GN122" s="263"/>
      <c r="GO122" s="263"/>
      <c r="GP122" s="263"/>
      <c r="GQ122" s="263"/>
      <c r="GR122" s="263"/>
    </row>
    <row r="123" spans="1:200" x14ac:dyDescent="0.25">
      <c r="A123" s="263"/>
      <c r="B123" s="263"/>
      <c r="C123" s="263"/>
      <c r="D123" s="263"/>
      <c r="E123" s="263"/>
      <c r="F123" s="263"/>
      <c r="G123" s="263"/>
      <c r="H123" s="263"/>
      <c r="I123" s="263"/>
      <c r="J123" s="263"/>
      <c r="K123" s="263"/>
      <c r="L123" s="263"/>
      <c r="M123" s="263"/>
      <c r="N123" s="263"/>
      <c r="O123" s="263"/>
      <c r="P123" s="263"/>
      <c r="Q123" s="263"/>
      <c r="R123" s="263"/>
      <c r="S123" s="263"/>
      <c r="T123" s="263"/>
      <c r="U123" s="263"/>
      <c r="V123" s="263"/>
      <c r="W123" s="263"/>
      <c r="X123" s="263"/>
      <c r="Y123" s="263"/>
      <c r="Z123" s="263"/>
      <c r="AA123" s="263"/>
      <c r="AB123" s="263"/>
      <c r="AC123" s="263"/>
      <c r="AD123" s="263"/>
      <c r="AE123" s="263"/>
      <c r="AF123" s="263"/>
      <c r="AG123" s="263"/>
      <c r="AH123" s="263"/>
      <c r="AI123" s="263"/>
      <c r="AJ123" s="263"/>
      <c r="AK123" s="263"/>
      <c r="AL123" s="263"/>
      <c r="AM123" s="263"/>
      <c r="AN123" s="263"/>
      <c r="AO123" s="263"/>
      <c r="AP123" s="263"/>
      <c r="AQ123" s="263"/>
      <c r="AR123" s="263"/>
      <c r="AS123" s="263"/>
      <c r="AT123" s="263"/>
      <c r="AU123" s="263"/>
      <c r="AV123" s="263"/>
      <c r="AW123" s="263"/>
      <c r="AX123" s="263"/>
      <c r="AY123" s="263"/>
      <c r="AZ123" s="263"/>
      <c r="BA123" s="263"/>
      <c r="BB123" s="263"/>
      <c r="BC123" s="263"/>
      <c r="BD123" s="263"/>
      <c r="BE123" s="263"/>
      <c r="BF123" s="263"/>
      <c r="BG123" s="263"/>
      <c r="BH123" s="263"/>
      <c r="BI123" s="263"/>
      <c r="BJ123" s="263"/>
      <c r="BK123" s="263"/>
      <c r="BL123" s="263"/>
      <c r="BM123" s="263"/>
      <c r="BN123" s="263"/>
      <c r="BO123" s="263"/>
      <c r="BP123" s="263"/>
      <c r="BQ123" s="263"/>
      <c r="BR123" s="263"/>
      <c r="BS123" s="263"/>
      <c r="BT123" s="263"/>
      <c r="BU123" s="263"/>
      <c r="BV123" s="263"/>
      <c r="BW123" s="263"/>
      <c r="BX123" s="263"/>
      <c r="BY123" s="263"/>
      <c r="BZ123" s="263"/>
      <c r="CA123" s="263"/>
      <c r="CB123" s="263"/>
      <c r="CC123" s="263"/>
      <c r="CD123" s="263"/>
      <c r="CE123" s="263"/>
      <c r="CF123" s="263"/>
      <c r="CG123" s="263"/>
      <c r="CH123" s="263"/>
      <c r="CI123" s="263"/>
      <c r="CJ123" s="263"/>
      <c r="CK123" s="263"/>
      <c r="CL123" s="263"/>
      <c r="CM123" s="263"/>
      <c r="CN123" s="263"/>
      <c r="CO123" s="263"/>
      <c r="CP123" s="263"/>
      <c r="CQ123" s="263"/>
      <c r="CR123" s="263"/>
      <c r="CS123" s="263"/>
      <c r="CT123" s="263"/>
      <c r="CU123" s="263"/>
      <c r="CV123" s="263"/>
      <c r="CW123" s="263"/>
      <c r="CX123" s="263"/>
      <c r="CY123" s="263"/>
      <c r="CZ123" s="263"/>
      <c r="DA123" s="263"/>
      <c r="DB123" s="263"/>
      <c r="DC123" s="263"/>
      <c r="DD123" s="263"/>
      <c r="DE123" s="263"/>
      <c r="DF123" s="263"/>
      <c r="DG123" s="263"/>
      <c r="DH123" s="263"/>
      <c r="DI123" s="263"/>
      <c r="DJ123" s="263"/>
      <c r="DK123" s="263"/>
      <c r="DL123" s="263"/>
      <c r="DM123" s="263"/>
      <c r="DN123" s="263"/>
      <c r="DO123" s="263"/>
      <c r="DP123" s="263"/>
      <c r="DQ123" s="263"/>
      <c r="DR123" s="263"/>
      <c r="DS123" s="263"/>
      <c r="DT123" s="263"/>
      <c r="DU123" s="263"/>
      <c r="DV123" s="263"/>
      <c r="DW123" s="263"/>
      <c r="DX123" s="263"/>
      <c r="DY123" s="263"/>
      <c r="DZ123" s="263"/>
      <c r="EA123" s="263"/>
      <c r="EB123" s="263"/>
      <c r="EC123" s="263"/>
      <c r="ED123" s="263"/>
      <c r="EE123" s="263"/>
      <c r="EF123" s="263"/>
      <c r="EG123" s="263"/>
      <c r="EH123" s="263"/>
      <c r="EI123" s="263"/>
      <c r="EJ123" s="263"/>
      <c r="EK123" s="263"/>
      <c r="EL123" s="263"/>
      <c r="EM123" s="263"/>
      <c r="EN123" s="263"/>
      <c r="EO123" s="263"/>
      <c r="EP123" s="263"/>
      <c r="EQ123" s="263"/>
      <c r="ER123" s="263"/>
      <c r="ES123" s="263"/>
      <c r="ET123" s="263"/>
      <c r="EU123" s="263"/>
      <c r="EV123" s="263"/>
      <c r="EW123" s="263"/>
      <c r="EX123" s="263"/>
      <c r="EY123" s="263"/>
      <c r="EZ123" s="263"/>
      <c r="FA123" s="263"/>
      <c r="FB123" s="263"/>
      <c r="FC123" s="263"/>
      <c r="FD123" s="263"/>
      <c r="FE123" s="263"/>
      <c r="FF123" s="263"/>
      <c r="FG123" s="263"/>
      <c r="FH123" s="263"/>
      <c r="FI123" s="263"/>
      <c r="FJ123" s="263"/>
      <c r="FK123" s="263"/>
      <c r="FL123" s="263"/>
      <c r="FM123" s="263"/>
      <c r="FN123" s="263"/>
      <c r="FO123" s="263"/>
      <c r="FP123" s="263"/>
      <c r="FQ123" s="263"/>
      <c r="FR123" s="263"/>
      <c r="FS123" s="263"/>
      <c r="FT123" s="263"/>
      <c r="FU123" s="263"/>
      <c r="FV123" s="263"/>
      <c r="FW123" s="263"/>
      <c r="FX123" s="263"/>
      <c r="FY123" s="263"/>
      <c r="FZ123" s="263"/>
      <c r="GA123" s="263"/>
      <c r="GB123" s="263"/>
      <c r="GC123" s="263"/>
      <c r="GD123" s="263"/>
      <c r="GE123" s="263"/>
      <c r="GF123" s="263"/>
      <c r="GG123" s="263"/>
      <c r="GH123" s="263"/>
      <c r="GI123" s="263"/>
      <c r="GJ123" s="263"/>
      <c r="GK123" s="263"/>
      <c r="GL123" s="263"/>
      <c r="GM123" s="263"/>
      <c r="GN123" s="263"/>
      <c r="GO123" s="263"/>
      <c r="GP123" s="263"/>
      <c r="GQ123" s="263"/>
      <c r="GR123" s="263"/>
    </row>
    <row r="124" spans="1:200" x14ac:dyDescent="0.25">
      <c r="A124" s="263"/>
      <c r="B124" s="263"/>
      <c r="C124" s="263"/>
      <c r="D124" s="263"/>
      <c r="E124" s="263"/>
      <c r="F124" s="263"/>
      <c r="G124" s="263"/>
      <c r="H124" s="263"/>
      <c r="I124" s="263"/>
      <c r="J124" s="263"/>
      <c r="K124" s="263"/>
      <c r="L124" s="263"/>
      <c r="M124" s="263"/>
      <c r="N124" s="263"/>
      <c r="O124" s="263"/>
      <c r="P124" s="263"/>
      <c r="Q124" s="263"/>
      <c r="R124" s="263"/>
      <c r="S124" s="263"/>
      <c r="T124" s="263"/>
      <c r="U124" s="263"/>
      <c r="V124" s="263"/>
      <c r="W124" s="263"/>
      <c r="X124" s="263"/>
      <c r="Y124" s="263"/>
      <c r="Z124" s="263"/>
      <c r="AA124" s="263"/>
      <c r="AB124" s="263"/>
      <c r="AC124" s="263"/>
      <c r="AD124" s="263"/>
      <c r="AE124" s="263"/>
      <c r="AF124" s="263"/>
      <c r="AG124" s="263"/>
      <c r="AH124" s="263"/>
      <c r="AI124" s="263"/>
      <c r="AJ124" s="263"/>
      <c r="AK124" s="263"/>
      <c r="AL124" s="263"/>
      <c r="AM124" s="263"/>
      <c r="AN124" s="263"/>
      <c r="AO124" s="263"/>
      <c r="AP124" s="263"/>
      <c r="AQ124" s="263"/>
      <c r="AR124" s="263"/>
      <c r="AS124" s="263"/>
      <c r="AT124" s="263"/>
      <c r="AU124" s="263"/>
      <c r="AV124" s="263"/>
      <c r="AW124" s="263"/>
      <c r="AX124" s="263"/>
      <c r="AY124" s="263"/>
      <c r="AZ124" s="263"/>
      <c r="BA124" s="263"/>
      <c r="BB124" s="263"/>
      <c r="BC124" s="263"/>
      <c r="BD124" s="263"/>
      <c r="BE124" s="263"/>
      <c r="BF124" s="263"/>
      <c r="BG124" s="263"/>
      <c r="BH124" s="263"/>
      <c r="BI124" s="263"/>
      <c r="BJ124" s="263"/>
      <c r="BK124" s="263"/>
      <c r="BL124" s="263"/>
      <c r="BM124" s="263"/>
      <c r="BN124" s="263"/>
      <c r="BO124" s="263"/>
      <c r="BP124" s="263"/>
      <c r="BQ124" s="263"/>
      <c r="BR124" s="263"/>
      <c r="BS124" s="263"/>
      <c r="BT124" s="263"/>
      <c r="BU124" s="263"/>
      <c r="BV124" s="263"/>
      <c r="BW124" s="263"/>
      <c r="BX124" s="263"/>
      <c r="BY124" s="263"/>
      <c r="BZ124" s="263"/>
      <c r="CA124" s="263"/>
      <c r="CB124" s="263"/>
      <c r="CC124" s="263"/>
      <c r="CD124" s="263"/>
      <c r="CE124" s="263"/>
      <c r="CF124" s="263"/>
      <c r="CG124" s="263"/>
      <c r="CH124" s="263"/>
      <c r="CI124" s="263"/>
      <c r="CJ124" s="263"/>
      <c r="CK124" s="263"/>
      <c r="CL124" s="263"/>
      <c r="CM124" s="263"/>
      <c r="CN124" s="263"/>
      <c r="CO124" s="263"/>
      <c r="CP124" s="263"/>
      <c r="CQ124" s="263"/>
      <c r="CR124" s="263"/>
      <c r="CS124" s="263"/>
      <c r="CT124" s="263"/>
      <c r="CU124" s="263"/>
      <c r="CV124" s="263"/>
      <c r="CW124" s="263"/>
      <c r="CX124" s="263"/>
      <c r="CY124" s="263"/>
      <c r="CZ124" s="263"/>
      <c r="DA124" s="263"/>
      <c r="DB124" s="263"/>
      <c r="DC124" s="263"/>
      <c r="DD124" s="263"/>
      <c r="DE124" s="263"/>
      <c r="DF124" s="263"/>
      <c r="DG124" s="263"/>
      <c r="DH124" s="263"/>
      <c r="DI124" s="263"/>
      <c r="DJ124" s="263"/>
      <c r="DK124" s="263"/>
      <c r="DL124" s="263"/>
      <c r="DM124" s="263"/>
      <c r="DN124" s="263"/>
      <c r="DO124" s="263"/>
      <c r="DP124" s="263"/>
      <c r="DQ124" s="263"/>
      <c r="DR124" s="263"/>
      <c r="DS124" s="263"/>
      <c r="DT124" s="263"/>
      <c r="DU124" s="263"/>
      <c r="DV124" s="263"/>
      <c r="DW124" s="263"/>
      <c r="DX124" s="263"/>
      <c r="DY124" s="263"/>
      <c r="DZ124" s="263"/>
      <c r="EA124" s="263"/>
      <c r="EB124" s="263"/>
      <c r="EC124" s="263"/>
      <c r="ED124" s="263"/>
      <c r="EE124" s="263"/>
      <c r="EF124" s="263"/>
      <c r="EG124" s="263"/>
      <c r="EH124" s="263"/>
      <c r="EI124" s="263"/>
      <c r="EJ124" s="263"/>
      <c r="EK124" s="263"/>
      <c r="EL124" s="263"/>
      <c r="EM124" s="263"/>
      <c r="EN124" s="263"/>
      <c r="EO124" s="263"/>
      <c r="EP124" s="263"/>
      <c r="EQ124" s="263"/>
      <c r="ER124" s="263"/>
      <c r="ES124" s="263"/>
      <c r="ET124" s="263"/>
      <c r="EU124" s="263"/>
      <c r="EV124" s="263"/>
      <c r="EW124" s="263"/>
      <c r="EX124" s="263"/>
      <c r="EY124" s="263"/>
      <c r="EZ124" s="263"/>
      <c r="FA124" s="263"/>
      <c r="FB124" s="263"/>
      <c r="FC124" s="263"/>
      <c r="FD124" s="263"/>
      <c r="FE124" s="263"/>
      <c r="FF124" s="263"/>
      <c r="FG124" s="263"/>
      <c r="FH124" s="263"/>
      <c r="FI124" s="263"/>
      <c r="FJ124" s="263"/>
      <c r="FK124" s="263"/>
      <c r="FL124" s="263"/>
      <c r="FM124" s="263"/>
      <c r="FN124" s="263"/>
      <c r="FO124" s="263"/>
      <c r="FP124" s="263"/>
      <c r="FQ124" s="263"/>
      <c r="FR124" s="263"/>
      <c r="FS124" s="263"/>
      <c r="FT124" s="263"/>
      <c r="FU124" s="263"/>
      <c r="FV124" s="263"/>
      <c r="FW124" s="263"/>
      <c r="FX124" s="263"/>
      <c r="FY124" s="263"/>
      <c r="FZ124" s="263"/>
      <c r="GA124" s="263"/>
      <c r="GB124" s="263"/>
      <c r="GC124" s="263"/>
      <c r="GD124" s="263"/>
      <c r="GE124" s="263"/>
      <c r="GF124" s="263"/>
      <c r="GG124" s="263"/>
      <c r="GH124" s="263"/>
      <c r="GI124" s="263"/>
      <c r="GJ124" s="263"/>
      <c r="GK124" s="263"/>
      <c r="GL124" s="263"/>
      <c r="GM124" s="263"/>
      <c r="GN124" s="263"/>
      <c r="GO124" s="263"/>
      <c r="GP124" s="263"/>
      <c r="GQ124" s="263"/>
      <c r="GR124" s="263"/>
    </row>
    <row r="125" spans="1:200" x14ac:dyDescent="0.25">
      <c r="A125" s="263"/>
      <c r="B125" s="263"/>
      <c r="C125" s="263"/>
      <c r="D125" s="263"/>
      <c r="E125" s="263"/>
      <c r="F125" s="263"/>
      <c r="G125" s="263"/>
      <c r="H125" s="263"/>
      <c r="I125" s="263"/>
      <c r="J125" s="263"/>
      <c r="K125" s="263"/>
      <c r="L125" s="263"/>
      <c r="M125" s="263"/>
      <c r="N125" s="263"/>
      <c r="O125" s="263"/>
      <c r="P125" s="263"/>
      <c r="Q125" s="263"/>
      <c r="R125" s="263"/>
      <c r="S125" s="263"/>
      <c r="T125" s="263"/>
      <c r="U125" s="263"/>
      <c r="V125" s="263"/>
      <c r="W125" s="263"/>
      <c r="X125" s="263"/>
      <c r="Y125" s="263"/>
      <c r="Z125" s="263"/>
      <c r="AA125" s="263"/>
      <c r="AB125" s="263"/>
      <c r="AC125" s="263"/>
      <c r="AD125" s="263"/>
      <c r="AE125" s="263"/>
      <c r="AF125" s="263"/>
      <c r="AG125" s="263"/>
      <c r="AH125" s="263"/>
      <c r="AI125" s="263"/>
      <c r="AJ125" s="263"/>
      <c r="AK125" s="263"/>
      <c r="AL125" s="263"/>
      <c r="AM125" s="263"/>
      <c r="AN125" s="263"/>
      <c r="AO125" s="263"/>
      <c r="AP125" s="263"/>
      <c r="AQ125" s="263"/>
      <c r="AR125" s="263"/>
      <c r="AS125" s="263"/>
      <c r="AT125" s="263"/>
      <c r="AU125" s="263"/>
      <c r="AV125" s="263"/>
      <c r="AW125" s="263"/>
      <c r="AX125" s="263"/>
      <c r="AY125" s="263"/>
      <c r="AZ125" s="263"/>
      <c r="BA125" s="263"/>
      <c r="BB125" s="263"/>
      <c r="BC125" s="263"/>
      <c r="BD125" s="263"/>
      <c r="BE125" s="263"/>
      <c r="BF125" s="263"/>
      <c r="BG125" s="263"/>
      <c r="BH125" s="263"/>
      <c r="BI125" s="263"/>
      <c r="BJ125" s="263"/>
      <c r="BK125" s="263"/>
      <c r="BL125" s="263"/>
      <c r="BM125" s="263"/>
      <c r="BN125" s="263"/>
      <c r="BO125" s="263"/>
      <c r="BP125" s="263"/>
      <c r="BQ125" s="263"/>
      <c r="BR125" s="263"/>
      <c r="BS125" s="263"/>
      <c r="BT125" s="263"/>
      <c r="BU125" s="263"/>
      <c r="BV125" s="263"/>
      <c r="BW125" s="263"/>
      <c r="BX125" s="263"/>
      <c r="BY125" s="263"/>
      <c r="BZ125" s="263"/>
      <c r="CA125" s="263"/>
      <c r="CB125" s="263"/>
      <c r="CC125" s="263"/>
      <c r="CD125" s="263"/>
      <c r="CE125" s="263"/>
      <c r="CF125" s="263"/>
      <c r="CG125" s="263"/>
      <c r="CH125" s="263"/>
      <c r="CI125" s="263"/>
      <c r="CJ125" s="263"/>
      <c r="CK125" s="263"/>
      <c r="CL125" s="263"/>
      <c r="CM125" s="263"/>
      <c r="CN125" s="263"/>
      <c r="CO125" s="263"/>
      <c r="CP125" s="263"/>
      <c r="CQ125" s="263"/>
      <c r="CR125" s="263"/>
      <c r="CS125" s="263"/>
      <c r="CT125" s="263"/>
      <c r="CU125" s="263"/>
      <c r="CV125" s="263"/>
      <c r="CW125" s="263"/>
      <c r="CX125" s="263"/>
      <c r="CY125" s="263"/>
      <c r="CZ125" s="263"/>
      <c r="DA125" s="263"/>
      <c r="DB125" s="263"/>
      <c r="DC125" s="263"/>
      <c r="DD125" s="263"/>
      <c r="DE125" s="263"/>
      <c r="DF125" s="263"/>
      <c r="DG125" s="263"/>
      <c r="DH125" s="263"/>
      <c r="DI125" s="263"/>
      <c r="DJ125" s="263"/>
      <c r="DK125" s="263"/>
      <c r="DL125" s="263"/>
      <c r="DM125" s="263"/>
      <c r="DN125" s="263"/>
      <c r="DO125" s="263"/>
      <c r="DP125" s="263"/>
      <c r="DQ125" s="263"/>
      <c r="DR125" s="263"/>
      <c r="DS125" s="263"/>
      <c r="DT125" s="263"/>
      <c r="DU125" s="263"/>
      <c r="DV125" s="263"/>
      <c r="DW125" s="263"/>
      <c r="DX125" s="263"/>
      <c r="DY125" s="263"/>
      <c r="DZ125" s="263"/>
      <c r="EA125" s="263"/>
      <c r="EB125" s="263"/>
      <c r="EC125" s="263"/>
      <c r="ED125" s="263"/>
      <c r="EE125" s="263"/>
      <c r="EF125" s="263"/>
      <c r="EG125" s="263"/>
      <c r="EH125" s="263"/>
      <c r="EI125" s="263"/>
      <c r="EJ125" s="263"/>
      <c r="EK125" s="263"/>
      <c r="EL125" s="263"/>
      <c r="EM125" s="263"/>
      <c r="EN125" s="263"/>
      <c r="EO125" s="263"/>
      <c r="EP125" s="263"/>
      <c r="EQ125" s="263"/>
      <c r="ER125" s="263"/>
      <c r="ES125" s="263"/>
      <c r="ET125" s="263"/>
      <c r="EU125" s="263"/>
      <c r="EV125" s="263"/>
      <c r="EW125" s="263"/>
      <c r="EX125" s="263"/>
      <c r="EY125" s="263"/>
      <c r="EZ125" s="263"/>
      <c r="FA125" s="263"/>
      <c r="FB125" s="263"/>
      <c r="FC125" s="263"/>
      <c r="FD125" s="263"/>
      <c r="FE125" s="263"/>
      <c r="FF125" s="263"/>
      <c r="FG125" s="263"/>
      <c r="FH125" s="263"/>
      <c r="FI125" s="263"/>
      <c r="FJ125" s="263"/>
      <c r="FK125" s="263"/>
      <c r="FL125" s="263"/>
      <c r="FM125" s="263"/>
      <c r="FN125" s="263"/>
      <c r="FO125" s="263"/>
      <c r="FP125" s="263"/>
      <c r="FQ125" s="263"/>
      <c r="FR125" s="263"/>
      <c r="FS125" s="263"/>
      <c r="FT125" s="263"/>
      <c r="FU125" s="263"/>
      <c r="FV125" s="263"/>
      <c r="FW125" s="263"/>
      <c r="FX125" s="263"/>
      <c r="FY125" s="263"/>
      <c r="FZ125" s="263"/>
      <c r="GA125" s="263"/>
      <c r="GB125" s="263"/>
      <c r="GC125" s="263"/>
      <c r="GD125" s="263"/>
      <c r="GE125" s="263"/>
      <c r="GF125" s="263"/>
      <c r="GG125" s="263"/>
      <c r="GH125" s="263"/>
      <c r="GI125" s="263"/>
      <c r="GJ125" s="263"/>
      <c r="GK125" s="263"/>
      <c r="GL125" s="263"/>
      <c r="GM125" s="263"/>
      <c r="GN125" s="263"/>
      <c r="GO125" s="263"/>
      <c r="GP125" s="263"/>
      <c r="GQ125" s="263"/>
      <c r="GR125" s="263"/>
    </row>
    <row r="126" spans="1:200" x14ac:dyDescent="0.25">
      <c r="A126" s="263"/>
      <c r="B126" s="263"/>
      <c r="C126" s="263"/>
      <c r="D126" s="263"/>
      <c r="E126" s="263"/>
      <c r="F126" s="263"/>
      <c r="G126" s="263"/>
      <c r="H126" s="263"/>
      <c r="I126" s="263"/>
      <c r="J126" s="263"/>
      <c r="K126" s="263"/>
      <c r="L126" s="263"/>
      <c r="M126" s="263"/>
      <c r="N126" s="263"/>
      <c r="O126" s="263"/>
      <c r="P126" s="263"/>
      <c r="Q126" s="263"/>
      <c r="R126" s="263"/>
      <c r="S126" s="263"/>
      <c r="T126" s="263"/>
      <c r="U126" s="263"/>
      <c r="V126" s="263"/>
      <c r="W126" s="263"/>
      <c r="X126" s="263"/>
      <c r="Y126" s="263"/>
      <c r="Z126" s="263"/>
      <c r="AA126" s="263"/>
      <c r="AB126" s="263"/>
      <c r="AC126" s="263"/>
      <c r="AD126" s="263"/>
      <c r="AE126" s="263"/>
      <c r="AF126" s="263"/>
      <c r="AG126" s="263"/>
      <c r="AH126" s="263"/>
      <c r="AI126" s="263"/>
      <c r="AJ126" s="263"/>
      <c r="AK126" s="263"/>
      <c r="AL126" s="263"/>
      <c r="AM126" s="263"/>
      <c r="AN126" s="263"/>
      <c r="AO126" s="263"/>
      <c r="AP126" s="263"/>
      <c r="AQ126" s="263"/>
      <c r="AR126" s="263"/>
      <c r="AS126" s="263"/>
      <c r="AT126" s="263"/>
      <c r="AU126" s="263"/>
      <c r="AV126" s="263"/>
      <c r="AW126" s="263"/>
      <c r="AX126" s="263"/>
      <c r="AY126" s="263"/>
      <c r="AZ126" s="263"/>
      <c r="BA126" s="263"/>
      <c r="BB126" s="263"/>
      <c r="BC126" s="263"/>
      <c r="BD126" s="263"/>
      <c r="BE126" s="263"/>
      <c r="BF126" s="263"/>
      <c r="BG126" s="263"/>
      <c r="BH126" s="263"/>
      <c r="BI126" s="263"/>
      <c r="BJ126" s="263"/>
      <c r="BK126" s="263"/>
      <c r="BL126" s="263"/>
      <c r="BM126" s="263"/>
      <c r="BN126" s="263"/>
      <c r="BO126" s="263"/>
      <c r="BP126" s="263"/>
      <c r="BQ126" s="263"/>
      <c r="BR126" s="263"/>
      <c r="BS126" s="263"/>
      <c r="BT126" s="263"/>
      <c r="BU126" s="263"/>
      <c r="BV126" s="263"/>
      <c r="BW126" s="263"/>
      <c r="BX126" s="263"/>
      <c r="BY126" s="263"/>
      <c r="BZ126" s="263"/>
      <c r="CA126" s="263"/>
      <c r="CB126" s="263"/>
      <c r="CC126" s="263"/>
      <c r="CD126" s="263"/>
      <c r="CE126" s="263"/>
      <c r="CF126" s="263"/>
      <c r="CG126" s="263"/>
      <c r="CH126" s="263"/>
      <c r="CI126" s="263"/>
      <c r="CJ126" s="263"/>
      <c r="CK126" s="263"/>
      <c r="CL126" s="263"/>
      <c r="CM126" s="263"/>
      <c r="CN126" s="263"/>
      <c r="CO126" s="263"/>
      <c r="CP126" s="263"/>
      <c r="CQ126" s="263"/>
      <c r="CR126" s="263"/>
      <c r="CS126" s="263"/>
      <c r="CT126" s="263"/>
      <c r="CU126" s="263"/>
      <c r="CV126" s="263"/>
      <c r="CW126" s="263"/>
      <c r="CX126" s="263"/>
      <c r="CY126" s="263"/>
      <c r="CZ126" s="263"/>
      <c r="DA126" s="263"/>
      <c r="DB126" s="263"/>
      <c r="DC126" s="263"/>
      <c r="DD126" s="263"/>
      <c r="DE126" s="263"/>
      <c r="DF126" s="263"/>
      <c r="DG126" s="263"/>
      <c r="DH126" s="263"/>
      <c r="DI126" s="263"/>
      <c r="DJ126" s="263"/>
      <c r="DK126" s="263"/>
      <c r="DL126" s="263"/>
      <c r="DM126" s="263"/>
      <c r="DN126" s="263"/>
      <c r="DO126" s="263"/>
      <c r="DP126" s="263"/>
      <c r="DQ126" s="263"/>
      <c r="DR126" s="263"/>
      <c r="DS126" s="263"/>
      <c r="DT126" s="263"/>
      <c r="DU126" s="263"/>
      <c r="DV126" s="263"/>
      <c r="DW126" s="263"/>
      <c r="DX126" s="263"/>
      <c r="DY126" s="263"/>
      <c r="DZ126" s="263"/>
      <c r="EA126" s="263"/>
      <c r="EB126" s="263"/>
      <c r="EC126" s="263"/>
      <c r="ED126" s="263"/>
      <c r="EE126" s="263"/>
      <c r="EF126" s="263"/>
      <c r="EG126" s="263"/>
      <c r="EH126" s="263"/>
      <c r="EI126" s="263"/>
      <c r="EJ126" s="263"/>
      <c r="EK126" s="263"/>
      <c r="EL126" s="263"/>
      <c r="EM126" s="263"/>
      <c r="EN126" s="263"/>
      <c r="EO126" s="263"/>
      <c r="EP126" s="263"/>
      <c r="EQ126" s="263"/>
      <c r="ER126" s="263"/>
      <c r="ES126" s="263"/>
      <c r="ET126" s="263"/>
      <c r="EU126" s="263"/>
      <c r="EV126" s="263"/>
      <c r="EW126" s="263"/>
      <c r="EX126" s="263"/>
      <c r="EY126" s="263"/>
      <c r="EZ126" s="263"/>
      <c r="FA126" s="263"/>
      <c r="FB126" s="263"/>
      <c r="FC126" s="263"/>
      <c r="FD126" s="263"/>
      <c r="FE126" s="263"/>
      <c r="FF126" s="263"/>
      <c r="FG126" s="263"/>
      <c r="FH126" s="263"/>
      <c r="FI126" s="263"/>
      <c r="FJ126" s="263"/>
      <c r="FK126" s="263"/>
      <c r="FL126" s="263"/>
      <c r="FM126" s="263"/>
      <c r="FN126" s="263"/>
      <c r="FO126" s="263"/>
      <c r="FP126" s="263"/>
      <c r="FQ126" s="263"/>
      <c r="FR126" s="263"/>
      <c r="FS126" s="263"/>
      <c r="FT126" s="263"/>
      <c r="FU126" s="263"/>
      <c r="FV126" s="263"/>
      <c r="FW126" s="263"/>
      <c r="FX126" s="263"/>
      <c r="FY126" s="263"/>
      <c r="FZ126" s="263"/>
      <c r="GA126" s="263"/>
      <c r="GB126" s="263"/>
      <c r="GC126" s="263"/>
      <c r="GD126" s="263"/>
      <c r="GE126" s="263"/>
      <c r="GF126" s="263"/>
      <c r="GG126" s="263"/>
      <c r="GH126" s="263"/>
      <c r="GI126" s="263"/>
      <c r="GJ126" s="263"/>
      <c r="GK126" s="263"/>
      <c r="GL126" s="263"/>
      <c r="GM126" s="263"/>
      <c r="GN126" s="263"/>
      <c r="GO126" s="263"/>
      <c r="GP126" s="263"/>
      <c r="GQ126" s="263"/>
      <c r="GR126" s="263"/>
    </row>
    <row r="127" spans="1:200" x14ac:dyDescent="0.25">
      <c r="A127" s="263"/>
      <c r="B127" s="263"/>
      <c r="C127" s="263"/>
      <c r="D127" s="263"/>
      <c r="E127" s="263"/>
      <c r="F127" s="263"/>
      <c r="G127" s="263"/>
      <c r="H127" s="263"/>
      <c r="I127" s="263"/>
      <c r="J127" s="263"/>
      <c r="K127" s="263"/>
      <c r="L127" s="263"/>
      <c r="M127" s="263"/>
      <c r="N127" s="263"/>
      <c r="O127" s="263"/>
      <c r="P127" s="263"/>
      <c r="Q127" s="263"/>
      <c r="R127" s="263"/>
      <c r="S127" s="263"/>
      <c r="T127" s="263"/>
      <c r="U127" s="263"/>
      <c r="V127" s="263"/>
      <c r="W127" s="263"/>
      <c r="X127" s="263"/>
      <c r="Y127" s="263"/>
      <c r="Z127" s="263"/>
      <c r="AA127" s="263"/>
      <c r="AB127" s="263"/>
      <c r="AC127" s="263"/>
      <c r="AD127" s="263"/>
      <c r="AE127" s="263"/>
      <c r="AF127" s="263"/>
      <c r="AG127" s="263"/>
      <c r="AH127" s="263"/>
      <c r="AI127" s="263"/>
      <c r="AJ127" s="263"/>
      <c r="AK127" s="263"/>
      <c r="AL127" s="263"/>
      <c r="AM127" s="263"/>
      <c r="AN127" s="263"/>
      <c r="AO127" s="263"/>
      <c r="AP127" s="263"/>
      <c r="AQ127" s="263"/>
      <c r="AR127" s="263"/>
      <c r="AS127" s="263"/>
      <c r="AT127" s="263"/>
      <c r="AU127" s="263"/>
      <c r="AV127" s="263"/>
      <c r="AW127" s="263"/>
      <c r="AX127" s="263"/>
      <c r="AY127" s="263"/>
      <c r="AZ127" s="263"/>
      <c r="BA127" s="263"/>
      <c r="BB127" s="263"/>
      <c r="BC127" s="263"/>
      <c r="BD127" s="263"/>
      <c r="BE127" s="263"/>
      <c r="BF127" s="263"/>
      <c r="BG127" s="263"/>
      <c r="BH127" s="263"/>
      <c r="BI127" s="263"/>
      <c r="BJ127" s="263"/>
      <c r="BK127" s="263"/>
      <c r="BL127" s="263"/>
      <c r="BM127" s="263"/>
      <c r="BN127" s="263"/>
      <c r="BO127" s="263"/>
      <c r="BP127" s="263"/>
      <c r="BQ127" s="263"/>
      <c r="BR127" s="263"/>
      <c r="BS127" s="263"/>
      <c r="BT127" s="263"/>
      <c r="BU127" s="263"/>
      <c r="BV127" s="263"/>
      <c r="BW127" s="263"/>
      <c r="BX127" s="263"/>
      <c r="BY127" s="263"/>
      <c r="BZ127" s="263"/>
      <c r="CA127" s="263"/>
      <c r="CB127" s="263"/>
      <c r="CC127" s="263"/>
      <c r="CD127" s="263"/>
      <c r="CE127" s="263"/>
      <c r="CF127" s="263"/>
      <c r="CG127" s="263"/>
      <c r="CH127" s="263"/>
      <c r="CI127" s="263"/>
      <c r="CJ127" s="263"/>
      <c r="CK127" s="263"/>
      <c r="CL127" s="263"/>
      <c r="CM127" s="263"/>
      <c r="CN127" s="263"/>
      <c r="CO127" s="263"/>
      <c r="CP127" s="263"/>
      <c r="CQ127" s="263"/>
      <c r="CR127" s="263"/>
      <c r="CS127" s="263"/>
      <c r="CT127" s="263"/>
      <c r="CU127" s="263"/>
      <c r="CV127" s="263"/>
      <c r="CW127" s="263"/>
      <c r="CX127" s="263"/>
      <c r="CY127" s="263"/>
      <c r="CZ127" s="263"/>
      <c r="DA127" s="263"/>
      <c r="DB127" s="263"/>
      <c r="DC127" s="263"/>
      <c r="DD127" s="263"/>
      <c r="DE127" s="263"/>
      <c r="DF127" s="263"/>
      <c r="DG127" s="263"/>
      <c r="DH127" s="263"/>
      <c r="DI127" s="263"/>
      <c r="DJ127" s="263"/>
      <c r="DK127" s="263"/>
      <c r="DL127" s="263"/>
      <c r="DM127" s="263"/>
      <c r="DN127" s="263"/>
      <c r="DO127" s="263"/>
      <c r="DP127" s="263"/>
      <c r="DQ127" s="263"/>
      <c r="DR127" s="263"/>
      <c r="DS127" s="263"/>
      <c r="DT127" s="263"/>
      <c r="DU127" s="263"/>
      <c r="DV127" s="263"/>
      <c r="DW127" s="263"/>
      <c r="DX127" s="263"/>
      <c r="DY127" s="263"/>
      <c r="DZ127" s="263"/>
      <c r="EA127" s="263"/>
      <c r="EB127" s="263"/>
      <c r="EC127" s="263"/>
      <c r="ED127" s="263"/>
      <c r="EE127" s="263"/>
      <c r="EF127" s="263"/>
      <c r="EG127" s="263"/>
      <c r="EH127" s="263"/>
      <c r="EI127" s="263"/>
      <c r="EJ127" s="263"/>
      <c r="EK127" s="263"/>
      <c r="EL127" s="263"/>
      <c r="EM127" s="263"/>
      <c r="EN127" s="263"/>
      <c r="EO127" s="263"/>
      <c r="EP127" s="263"/>
      <c r="EQ127" s="263"/>
      <c r="ER127" s="263"/>
      <c r="ES127" s="263"/>
      <c r="ET127" s="263"/>
      <c r="EU127" s="263"/>
      <c r="EV127" s="263"/>
      <c r="EW127" s="263"/>
      <c r="EX127" s="263"/>
      <c r="EY127" s="263"/>
      <c r="EZ127" s="263"/>
      <c r="FA127" s="263"/>
      <c r="FB127" s="263"/>
      <c r="FC127" s="263"/>
      <c r="FD127" s="263"/>
      <c r="FE127" s="263"/>
      <c r="FF127" s="263"/>
      <c r="FG127" s="263"/>
      <c r="FH127" s="263"/>
      <c r="FI127" s="263"/>
      <c r="FJ127" s="263"/>
      <c r="FK127" s="263"/>
      <c r="FL127" s="263"/>
      <c r="FM127" s="263"/>
      <c r="FN127" s="263"/>
      <c r="FO127" s="263"/>
      <c r="FP127" s="263"/>
      <c r="FQ127" s="263"/>
      <c r="FR127" s="263"/>
      <c r="FS127" s="263"/>
      <c r="FT127" s="263"/>
      <c r="FU127" s="263"/>
      <c r="FV127" s="263"/>
      <c r="FW127" s="263"/>
      <c r="FX127" s="263"/>
      <c r="FY127" s="263"/>
      <c r="FZ127" s="263"/>
      <c r="GA127" s="263"/>
      <c r="GB127" s="263"/>
      <c r="GC127" s="263"/>
      <c r="GD127" s="263"/>
      <c r="GE127" s="263"/>
      <c r="GF127" s="263"/>
      <c r="GG127" s="263"/>
      <c r="GH127" s="263"/>
      <c r="GI127" s="263"/>
      <c r="GJ127" s="263"/>
      <c r="GK127" s="263"/>
      <c r="GL127" s="263"/>
      <c r="GM127" s="263"/>
      <c r="GN127" s="263"/>
      <c r="GO127" s="263"/>
      <c r="GP127" s="263"/>
      <c r="GQ127" s="263"/>
      <c r="GR127" s="263"/>
    </row>
    <row r="128" spans="1:200" x14ac:dyDescent="0.25">
      <c r="A128" s="263"/>
      <c r="B128" s="263"/>
      <c r="C128" s="263"/>
      <c r="D128" s="263"/>
      <c r="E128" s="263"/>
      <c r="F128" s="263"/>
      <c r="G128" s="263"/>
      <c r="H128" s="263"/>
      <c r="I128" s="263"/>
      <c r="J128" s="263"/>
      <c r="K128" s="263"/>
      <c r="L128" s="263"/>
      <c r="M128" s="263"/>
      <c r="N128" s="263"/>
      <c r="O128" s="263"/>
      <c r="P128" s="263"/>
      <c r="Q128" s="263"/>
      <c r="R128" s="263"/>
      <c r="S128" s="263"/>
      <c r="T128" s="263"/>
      <c r="U128" s="263"/>
      <c r="V128" s="263"/>
      <c r="W128" s="263"/>
      <c r="X128" s="263"/>
      <c r="Y128" s="263"/>
      <c r="Z128" s="263"/>
      <c r="AA128" s="263"/>
      <c r="AB128" s="263"/>
      <c r="AC128" s="263"/>
      <c r="AD128" s="263"/>
      <c r="AE128" s="263"/>
      <c r="AF128" s="263"/>
      <c r="AG128" s="263"/>
      <c r="AH128" s="263"/>
      <c r="AI128" s="263"/>
      <c r="AJ128" s="263"/>
      <c r="AK128" s="263"/>
      <c r="AL128" s="263"/>
      <c r="AM128" s="263"/>
      <c r="AN128" s="263"/>
      <c r="AO128" s="263"/>
      <c r="AP128" s="263"/>
      <c r="AQ128" s="263"/>
      <c r="AR128" s="263"/>
      <c r="AS128" s="263"/>
      <c r="AT128" s="263"/>
      <c r="AU128" s="263"/>
      <c r="AV128" s="263"/>
      <c r="AW128" s="263"/>
      <c r="AX128" s="263"/>
      <c r="AY128" s="263"/>
      <c r="AZ128" s="263"/>
      <c r="BA128" s="263"/>
      <c r="BB128" s="263"/>
      <c r="BC128" s="263"/>
      <c r="BD128" s="263"/>
      <c r="BE128" s="263"/>
      <c r="BF128" s="263"/>
      <c r="BG128" s="263"/>
      <c r="BH128" s="263"/>
      <c r="BI128" s="263"/>
      <c r="BJ128" s="263"/>
      <c r="BK128" s="263"/>
      <c r="BL128" s="263"/>
      <c r="BM128" s="263"/>
      <c r="BN128" s="263"/>
      <c r="BO128" s="263"/>
      <c r="BP128" s="263"/>
      <c r="BQ128" s="263"/>
      <c r="BR128" s="263"/>
      <c r="BS128" s="263"/>
      <c r="BT128" s="263"/>
      <c r="BU128" s="263"/>
      <c r="BV128" s="263"/>
      <c r="BW128" s="263"/>
      <c r="BX128" s="263"/>
      <c r="BY128" s="263"/>
      <c r="BZ128" s="263"/>
      <c r="CA128" s="263"/>
      <c r="CB128" s="263"/>
      <c r="CC128" s="263"/>
      <c r="CD128" s="263"/>
      <c r="CE128" s="263"/>
      <c r="CF128" s="263"/>
      <c r="CG128" s="263"/>
      <c r="CH128" s="263"/>
      <c r="CI128" s="263"/>
      <c r="CJ128" s="263"/>
      <c r="CK128" s="263"/>
      <c r="CL128" s="263"/>
      <c r="CM128" s="263"/>
      <c r="CN128" s="263"/>
      <c r="CO128" s="263"/>
      <c r="CP128" s="263"/>
      <c r="CQ128" s="263"/>
      <c r="CR128" s="263"/>
      <c r="CS128" s="263"/>
      <c r="CT128" s="263"/>
      <c r="CU128" s="263"/>
      <c r="CV128" s="263"/>
      <c r="CW128" s="263"/>
      <c r="CX128" s="263"/>
      <c r="CY128" s="263"/>
      <c r="CZ128" s="263"/>
      <c r="DA128" s="263"/>
      <c r="DB128" s="263"/>
      <c r="DC128" s="263"/>
      <c r="DD128" s="263"/>
      <c r="DE128" s="263"/>
      <c r="DF128" s="263"/>
      <c r="DG128" s="263"/>
      <c r="DH128" s="263"/>
      <c r="DI128" s="263"/>
      <c r="DJ128" s="263"/>
      <c r="DK128" s="263"/>
      <c r="DL128" s="263"/>
      <c r="DM128" s="263"/>
      <c r="DN128" s="263"/>
      <c r="DO128" s="263"/>
      <c r="DP128" s="263"/>
      <c r="DQ128" s="263"/>
      <c r="DR128" s="263"/>
      <c r="DS128" s="263"/>
      <c r="DT128" s="263"/>
      <c r="DU128" s="263"/>
      <c r="DV128" s="263"/>
      <c r="DW128" s="263"/>
      <c r="DX128" s="263"/>
      <c r="DY128" s="263"/>
      <c r="DZ128" s="263"/>
      <c r="EA128" s="263"/>
      <c r="EB128" s="263"/>
      <c r="EC128" s="263"/>
      <c r="ED128" s="263"/>
      <c r="EE128" s="263"/>
      <c r="EF128" s="263"/>
      <c r="EG128" s="263"/>
      <c r="EH128" s="263"/>
      <c r="EI128" s="263"/>
      <c r="EJ128" s="263"/>
      <c r="EK128" s="263"/>
      <c r="EL128" s="263"/>
      <c r="EM128" s="263"/>
      <c r="EN128" s="263"/>
      <c r="EO128" s="263"/>
      <c r="EP128" s="263"/>
      <c r="EQ128" s="263"/>
      <c r="ER128" s="263"/>
      <c r="ES128" s="263"/>
      <c r="ET128" s="263"/>
      <c r="EU128" s="263"/>
      <c r="EV128" s="263"/>
      <c r="EW128" s="263"/>
      <c r="EX128" s="263"/>
      <c r="EY128" s="263"/>
      <c r="EZ128" s="263"/>
      <c r="FA128" s="263"/>
      <c r="FB128" s="263"/>
      <c r="FC128" s="263"/>
      <c r="FD128" s="263"/>
      <c r="FE128" s="263"/>
      <c r="FF128" s="263"/>
      <c r="FG128" s="263"/>
      <c r="FH128" s="263"/>
      <c r="FI128" s="263"/>
      <c r="FJ128" s="263"/>
      <c r="FK128" s="263"/>
      <c r="FL128" s="263"/>
      <c r="FM128" s="263"/>
      <c r="FN128" s="263"/>
      <c r="FO128" s="263"/>
      <c r="FP128" s="263"/>
      <c r="FQ128" s="263"/>
      <c r="FR128" s="263"/>
      <c r="FS128" s="263"/>
      <c r="FT128" s="263"/>
      <c r="FU128" s="263"/>
      <c r="FV128" s="263"/>
      <c r="FW128" s="263"/>
      <c r="FX128" s="263"/>
      <c r="FY128" s="263"/>
      <c r="FZ128" s="263"/>
      <c r="GA128" s="263"/>
      <c r="GB128" s="263"/>
      <c r="GC128" s="263"/>
      <c r="GD128" s="263"/>
      <c r="GE128" s="263"/>
      <c r="GF128" s="263"/>
      <c r="GG128" s="263"/>
      <c r="GH128" s="263"/>
      <c r="GI128" s="263"/>
      <c r="GJ128" s="263"/>
      <c r="GK128" s="263"/>
      <c r="GL128" s="263"/>
      <c r="GM128" s="263"/>
      <c r="GN128" s="263"/>
      <c r="GO128" s="263"/>
      <c r="GP128" s="263"/>
      <c r="GQ128" s="263"/>
      <c r="GR128" s="263"/>
    </row>
    <row r="129" spans="1:200" x14ac:dyDescent="0.25">
      <c r="A129" s="263"/>
      <c r="B129" s="263"/>
      <c r="C129" s="263"/>
      <c r="D129" s="263"/>
      <c r="E129" s="263"/>
      <c r="F129" s="263"/>
      <c r="G129" s="263"/>
      <c r="H129" s="263"/>
      <c r="I129" s="263"/>
      <c r="J129" s="263"/>
      <c r="K129" s="263"/>
      <c r="L129" s="263"/>
      <c r="M129" s="263"/>
      <c r="N129" s="263"/>
      <c r="O129" s="263"/>
      <c r="P129" s="263"/>
      <c r="Q129" s="263"/>
      <c r="R129" s="263"/>
      <c r="S129" s="263"/>
      <c r="T129" s="263"/>
      <c r="U129" s="263"/>
      <c r="V129" s="263"/>
      <c r="W129" s="263"/>
      <c r="X129" s="263"/>
      <c r="Y129" s="263"/>
      <c r="Z129" s="263"/>
      <c r="AA129" s="263"/>
      <c r="AB129" s="263"/>
      <c r="AC129" s="263"/>
      <c r="AD129" s="263"/>
      <c r="AE129" s="263"/>
      <c r="AF129" s="263"/>
      <c r="AG129" s="263"/>
      <c r="AH129" s="263"/>
      <c r="AI129" s="263"/>
      <c r="AJ129" s="263"/>
      <c r="AK129" s="263"/>
      <c r="AL129" s="263"/>
      <c r="AM129" s="263"/>
      <c r="AN129" s="263"/>
      <c r="AO129" s="263"/>
      <c r="AP129" s="263"/>
      <c r="AQ129" s="263"/>
      <c r="AR129" s="263"/>
      <c r="AS129" s="263"/>
      <c r="AT129" s="263"/>
      <c r="AU129" s="263"/>
      <c r="AV129" s="263"/>
      <c r="AW129" s="263"/>
      <c r="AX129" s="263"/>
      <c r="AY129" s="263"/>
      <c r="AZ129" s="263"/>
      <c r="BA129" s="263"/>
      <c r="BB129" s="263"/>
      <c r="BC129" s="263"/>
      <c r="BD129" s="263"/>
      <c r="BE129" s="263"/>
      <c r="BF129" s="263"/>
      <c r="BG129" s="263"/>
      <c r="BH129" s="263"/>
      <c r="BI129" s="263"/>
      <c r="BJ129" s="263"/>
      <c r="BK129" s="263"/>
      <c r="BL129" s="263"/>
      <c r="BM129" s="263"/>
      <c r="BN129" s="263"/>
      <c r="BO129" s="263"/>
      <c r="BP129" s="263"/>
      <c r="BQ129" s="263"/>
      <c r="BR129" s="263"/>
      <c r="BS129" s="263"/>
      <c r="BT129" s="263"/>
      <c r="BU129" s="263"/>
      <c r="BV129" s="263"/>
      <c r="BW129" s="263"/>
      <c r="BX129" s="263"/>
      <c r="BY129" s="263"/>
      <c r="BZ129" s="263"/>
      <c r="CA129" s="263"/>
      <c r="CB129" s="263"/>
      <c r="CC129" s="263"/>
      <c r="CD129" s="263"/>
      <c r="CE129" s="263"/>
      <c r="CF129" s="263"/>
      <c r="CG129" s="263"/>
      <c r="CH129" s="263"/>
      <c r="CI129" s="263"/>
      <c r="CJ129" s="263"/>
      <c r="CK129" s="263"/>
      <c r="CL129" s="263"/>
      <c r="CM129" s="263"/>
      <c r="CN129" s="263"/>
      <c r="CO129" s="263"/>
      <c r="CP129" s="263"/>
      <c r="CQ129" s="263"/>
      <c r="CR129" s="263"/>
      <c r="CS129" s="263"/>
      <c r="CT129" s="263"/>
      <c r="CU129" s="263"/>
      <c r="CV129" s="263"/>
      <c r="CW129" s="263"/>
      <c r="CX129" s="263"/>
      <c r="CY129" s="263"/>
      <c r="CZ129" s="263"/>
      <c r="DA129" s="263"/>
      <c r="DB129" s="263"/>
      <c r="DC129" s="263"/>
      <c r="DD129" s="263"/>
      <c r="DE129" s="263"/>
      <c r="DF129" s="263"/>
      <c r="DG129" s="263"/>
      <c r="DH129" s="263"/>
      <c r="DI129" s="263"/>
      <c r="DJ129" s="263"/>
      <c r="DK129" s="263"/>
      <c r="DL129" s="263"/>
      <c r="DM129" s="263"/>
      <c r="DN129" s="263"/>
      <c r="DO129" s="263"/>
      <c r="DP129" s="263"/>
      <c r="DQ129" s="263"/>
      <c r="DR129" s="263"/>
      <c r="DS129" s="263"/>
      <c r="DT129" s="263"/>
      <c r="DU129" s="263"/>
      <c r="DV129" s="263"/>
      <c r="DW129" s="263"/>
      <c r="DX129" s="263"/>
      <c r="DY129" s="263"/>
      <c r="DZ129" s="263"/>
      <c r="EA129" s="263"/>
      <c r="EB129" s="263"/>
      <c r="EC129" s="263"/>
      <c r="ED129" s="263"/>
      <c r="EE129" s="263"/>
      <c r="EF129" s="263"/>
      <c r="EG129" s="263"/>
      <c r="EH129" s="263"/>
      <c r="EI129" s="263"/>
      <c r="EJ129" s="263"/>
      <c r="EK129" s="263"/>
      <c r="EL129" s="263"/>
      <c r="EM129" s="263"/>
      <c r="EN129" s="263"/>
      <c r="EO129" s="263"/>
      <c r="EP129" s="263"/>
      <c r="EQ129" s="263"/>
      <c r="ER129" s="263"/>
      <c r="ES129" s="263"/>
      <c r="ET129" s="263"/>
      <c r="EU129" s="263"/>
      <c r="EV129" s="263"/>
      <c r="EW129" s="263"/>
      <c r="EX129" s="263"/>
      <c r="EY129" s="263"/>
      <c r="EZ129" s="263"/>
      <c r="FA129" s="263"/>
      <c r="FB129" s="263"/>
      <c r="FC129" s="263"/>
      <c r="FD129" s="263"/>
      <c r="FE129" s="263"/>
      <c r="FF129" s="263"/>
      <c r="FG129" s="263"/>
      <c r="FH129" s="263"/>
      <c r="FI129" s="263"/>
      <c r="FJ129" s="263"/>
      <c r="FK129" s="263"/>
      <c r="FL129" s="263"/>
      <c r="FM129" s="263"/>
      <c r="FN129" s="263"/>
      <c r="FO129" s="263"/>
      <c r="FP129" s="263"/>
      <c r="FQ129" s="263"/>
      <c r="FR129" s="263"/>
      <c r="FS129" s="263"/>
      <c r="FT129" s="263"/>
      <c r="FU129" s="263"/>
      <c r="FV129" s="263"/>
      <c r="FW129" s="263"/>
      <c r="FX129" s="263"/>
      <c r="FY129" s="263"/>
      <c r="FZ129" s="263"/>
      <c r="GA129" s="263"/>
      <c r="GB129" s="263"/>
      <c r="GC129" s="263"/>
      <c r="GD129" s="263"/>
      <c r="GE129" s="263"/>
      <c r="GF129" s="263"/>
      <c r="GG129" s="263"/>
      <c r="GH129" s="263"/>
      <c r="GI129" s="263"/>
      <c r="GJ129" s="263"/>
      <c r="GK129" s="263"/>
      <c r="GL129" s="263"/>
      <c r="GM129" s="263"/>
      <c r="GN129" s="263"/>
      <c r="GO129" s="263"/>
      <c r="GP129" s="263"/>
      <c r="GQ129" s="263"/>
      <c r="GR129" s="263"/>
    </row>
    <row r="130" spans="1:200" x14ac:dyDescent="0.25">
      <c r="A130" s="263"/>
      <c r="B130" s="263"/>
      <c r="C130" s="263"/>
      <c r="D130" s="263"/>
      <c r="E130" s="263"/>
      <c r="F130" s="263"/>
      <c r="G130" s="263"/>
      <c r="H130" s="263"/>
      <c r="I130" s="263"/>
      <c r="J130" s="263"/>
      <c r="K130" s="263"/>
      <c r="L130" s="263"/>
      <c r="M130" s="263"/>
      <c r="N130" s="263"/>
      <c r="O130" s="263"/>
      <c r="P130" s="263"/>
      <c r="Q130" s="263"/>
      <c r="R130" s="263"/>
      <c r="S130" s="263"/>
      <c r="T130" s="263"/>
      <c r="U130" s="263"/>
      <c r="V130" s="263"/>
      <c r="W130" s="263"/>
      <c r="X130" s="263"/>
      <c r="Y130" s="263"/>
      <c r="Z130" s="263"/>
      <c r="AA130" s="263"/>
      <c r="AB130" s="263"/>
      <c r="AC130" s="263"/>
      <c r="AD130" s="263"/>
      <c r="AE130" s="263"/>
      <c r="AF130" s="263"/>
      <c r="AG130" s="263"/>
      <c r="AH130" s="263"/>
      <c r="AI130" s="263"/>
      <c r="AJ130" s="263"/>
      <c r="AK130" s="263"/>
      <c r="AL130" s="263"/>
      <c r="AM130" s="263"/>
      <c r="AN130" s="263"/>
      <c r="AO130" s="263"/>
      <c r="AP130" s="263"/>
      <c r="AQ130" s="263"/>
      <c r="AR130" s="263"/>
      <c r="AS130" s="263"/>
      <c r="AT130" s="263"/>
      <c r="AU130" s="263"/>
      <c r="AV130" s="263"/>
      <c r="AW130" s="263"/>
      <c r="AX130" s="263"/>
      <c r="AY130" s="263"/>
      <c r="AZ130" s="263"/>
      <c r="BA130" s="263"/>
      <c r="BB130" s="263"/>
      <c r="BC130" s="263"/>
      <c r="BD130" s="263"/>
      <c r="BE130" s="263"/>
      <c r="BF130" s="263"/>
      <c r="BG130" s="263"/>
      <c r="BH130" s="263"/>
      <c r="BI130" s="263"/>
      <c r="BJ130" s="263"/>
      <c r="BK130" s="263"/>
      <c r="BL130" s="263"/>
      <c r="BM130" s="263"/>
      <c r="BN130" s="263"/>
      <c r="BO130" s="263"/>
      <c r="BP130" s="263"/>
      <c r="BQ130" s="263"/>
      <c r="BR130" s="263"/>
      <c r="BS130" s="263"/>
      <c r="BT130" s="263"/>
      <c r="BU130" s="263"/>
      <c r="BV130" s="263"/>
      <c r="BW130" s="263"/>
      <c r="BX130" s="263"/>
      <c r="BY130" s="263"/>
      <c r="BZ130" s="263"/>
      <c r="CA130" s="263"/>
      <c r="CB130" s="263"/>
      <c r="CC130" s="263"/>
      <c r="CD130" s="263"/>
      <c r="CE130" s="263"/>
      <c r="CF130" s="263"/>
      <c r="CG130" s="263"/>
      <c r="CH130" s="263"/>
      <c r="CI130" s="263"/>
      <c r="CJ130" s="263"/>
      <c r="CK130" s="263"/>
      <c r="CL130" s="263"/>
      <c r="CM130" s="263"/>
      <c r="CN130" s="263"/>
      <c r="CO130" s="263"/>
      <c r="CP130" s="263"/>
      <c r="CQ130" s="263"/>
      <c r="CR130" s="263"/>
      <c r="CS130" s="263"/>
      <c r="CT130" s="263"/>
      <c r="CU130" s="263"/>
      <c r="CV130" s="263"/>
      <c r="CW130" s="263"/>
      <c r="CX130" s="263"/>
      <c r="CY130" s="263"/>
      <c r="CZ130" s="263"/>
      <c r="DA130" s="263"/>
      <c r="DB130" s="263"/>
      <c r="DC130" s="263"/>
      <c r="DD130" s="263"/>
      <c r="DE130" s="263"/>
      <c r="DF130" s="263"/>
      <c r="DG130" s="263"/>
      <c r="DH130" s="263"/>
      <c r="DI130" s="263"/>
      <c r="DJ130" s="263"/>
      <c r="DK130" s="263"/>
      <c r="DL130" s="263"/>
      <c r="DM130" s="263"/>
      <c r="DN130" s="263"/>
      <c r="DO130" s="263"/>
      <c r="DP130" s="263"/>
      <c r="DQ130" s="263"/>
      <c r="DR130" s="263"/>
      <c r="DS130" s="263"/>
      <c r="DT130" s="263"/>
      <c r="DU130" s="263"/>
      <c r="DV130" s="263"/>
      <c r="DW130" s="263"/>
      <c r="DX130" s="263"/>
      <c r="DY130" s="263"/>
      <c r="DZ130" s="263"/>
      <c r="EA130" s="263"/>
      <c r="EB130" s="263"/>
      <c r="EC130" s="263"/>
      <c r="ED130" s="263"/>
      <c r="EE130" s="263"/>
      <c r="EF130" s="263"/>
      <c r="EG130" s="263"/>
      <c r="EH130" s="263"/>
      <c r="EI130" s="263"/>
      <c r="EJ130" s="263"/>
      <c r="EK130" s="263"/>
      <c r="EL130" s="263"/>
      <c r="EM130" s="263"/>
      <c r="EN130" s="263"/>
      <c r="EO130" s="263"/>
      <c r="EP130" s="263"/>
      <c r="EQ130" s="263"/>
      <c r="ER130" s="263"/>
      <c r="ES130" s="263"/>
      <c r="ET130" s="263"/>
      <c r="EU130" s="263"/>
      <c r="EV130" s="263"/>
      <c r="EW130" s="263"/>
      <c r="EX130" s="263"/>
      <c r="EY130" s="263"/>
      <c r="EZ130" s="263"/>
      <c r="FA130" s="263"/>
      <c r="FB130" s="263"/>
      <c r="FC130" s="263"/>
      <c r="FD130" s="263"/>
      <c r="FE130" s="263"/>
      <c r="FF130" s="263"/>
      <c r="FG130" s="263"/>
      <c r="FH130" s="263"/>
      <c r="FI130" s="263"/>
      <c r="FJ130" s="263"/>
      <c r="FK130" s="263"/>
      <c r="FL130" s="263"/>
      <c r="FM130" s="263"/>
      <c r="FN130" s="263"/>
      <c r="FO130" s="263"/>
      <c r="FP130" s="263"/>
      <c r="FQ130" s="263"/>
      <c r="FR130" s="263"/>
      <c r="FS130" s="263"/>
      <c r="FT130" s="263"/>
      <c r="FU130" s="263"/>
      <c r="FV130" s="263"/>
      <c r="FW130" s="263"/>
      <c r="FX130" s="263"/>
      <c r="FY130" s="263"/>
      <c r="FZ130" s="263"/>
      <c r="GA130" s="263"/>
      <c r="GB130" s="263"/>
      <c r="GC130" s="263"/>
      <c r="GD130" s="263"/>
      <c r="GE130" s="263"/>
      <c r="GF130" s="263"/>
      <c r="GG130" s="263"/>
      <c r="GH130" s="263"/>
      <c r="GI130" s="263"/>
      <c r="GJ130" s="263"/>
      <c r="GK130" s="263"/>
      <c r="GL130" s="263"/>
      <c r="GM130" s="263"/>
      <c r="GN130" s="263"/>
      <c r="GO130" s="263"/>
      <c r="GP130" s="263"/>
      <c r="GQ130" s="263"/>
      <c r="GR130" s="263"/>
    </row>
    <row r="131" spans="1:200" x14ac:dyDescent="0.25">
      <c r="A131" s="263"/>
      <c r="B131" s="263"/>
      <c r="C131" s="263"/>
      <c r="D131" s="263"/>
      <c r="E131" s="263"/>
      <c r="F131" s="263"/>
      <c r="G131" s="263"/>
      <c r="H131" s="263"/>
      <c r="I131" s="263"/>
      <c r="J131" s="263"/>
      <c r="K131" s="263"/>
      <c r="L131" s="263"/>
      <c r="M131" s="263"/>
      <c r="N131" s="263"/>
      <c r="O131" s="263"/>
      <c r="P131" s="263"/>
      <c r="Q131" s="263"/>
      <c r="R131" s="263"/>
      <c r="S131" s="263"/>
      <c r="T131" s="263"/>
      <c r="U131" s="263"/>
      <c r="V131" s="263"/>
      <c r="W131" s="263"/>
      <c r="X131" s="263"/>
      <c r="Y131" s="263"/>
      <c r="Z131" s="263"/>
      <c r="AA131" s="263"/>
      <c r="AB131" s="263"/>
      <c r="AC131" s="263"/>
      <c r="AD131" s="263"/>
      <c r="AE131" s="263"/>
      <c r="AF131" s="263"/>
      <c r="AG131" s="263"/>
      <c r="AH131" s="263"/>
      <c r="AI131" s="263"/>
      <c r="AJ131" s="263"/>
      <c r="AK131" s="263"/>
      <c r="AL131" s="263"/>
      <c r="AM131" s="263"/>
      <c r="AN131" s="263"/>
      <c r="AO131" s="263"/>
      <c r="AP131" s="263"/>
      <c r="AQ131" s="263"/>
      <c r="AR131" s="263"/>
      <c r="AS131" s="263"/>
      <c r="AT131" s="263"/>
      <c r="AU131" s="263"/>
      <c r="AV131" s="263"/>
      <c r="AW131" s="263"/>
      <c r="AX131" s="263"/>
      <c r="AY131" s="263"/>
      <c r="AZ131" s="263"/>
      <c r="BA131" s="263"/>
      <c r="BB131" s="263"/>
      <c r="BC131" s="263"/>
      <c r="BD131" s="263"/>
      <c r="BE131" s="263"/>
      <c r="BF131" s="263"/>
      <c r="BG131" s="263"/>
      <c r="BH131" s="263"/>
      <c r="BI131" s="263"/>
      <c r="BJ131" s="263"/>
      <c r="BK131" s="263"/>
      <c r="BL131" s="263"/>
      <c r="BM131" s="263"/>
      <c r="BN131" s="263"/>
      <c r="BO131" s="263"/>
      <c r="BP131" s="263"/>
      <c r="BQ131" s="263"/>
      <c r="BR131" s="263"/>
      <c r="BS131" s="263"/>
      <c r="BT131" s="263"/>
      <c r="BU131" s="263"/>
      <c r="BV131" s="263"/>
      <c r="BW131" s="263"/>
      <c r="BX131" s="263"/>
      <c r="BY131" s="263"/>
      <c r="BZ131" s="263"/>
      <c r="CA131" s="263"/>
      <c r="CB131" s="263"/>
      <c r="CC131" s="263"/>
      <c r="CD131" s="263"/>
      <c r="CE131" s="263"/>
      <c r="CF131" s="263"/>
      <c r="CG131" s="263"/>
      <c r="CH131" s="263"/>
      <c r="CI131" s="263"/>
      <c r="CJ131" s="263"/>
      <c r="CK131" s="263"/>
      <c r="CL131" s="263"/>
      <c r="CM131" s="263"/>
      <c r="CN131" s="263"/>
      <c r="CO131" s="263"/>
      <c r="CP131" s="263"/>
      <c r="CQ131" s="263"/>
      <c r="CR131" s="263"/>
      <c r="CS131" s="263"/>
      <c r="CT131" s="263"/>
      <c r="CU131" s="263"/>
      <c r="CV131" s="263"/>
      <c r="CW131" s="263"/>
      <c r="CX131" s="263"/>
      <c r="CY131" s="263"/>
      <c r="CZ131" s="263"/>
      <c r="DA131" s="263"/>
      <c r="DB131" s="263"/>
      <c r="DC131" s="263"/>
      <c r="DD131" s="263"/>
      <c r="DE131" s="263"/>
      <c r="DF131" s="263"/>
      <c r="DG131" s="263"/>
      <c r="DH131" s="263"/>
      <c r="DI131" s="263"/>
      <c r="DJ131" s="263"/>
      <c r="DK131" s="263"/>
      <c r="DL131" s="263"/>
      <c r="DM131" s="263"/>
      <c r="DN131" s="263"/>
      <c r="DO131" s="263"/>
      <c r="DP131" s="263"/>
      <c r="DQ131" s="263"/>
      <c r="DR131" s="263"/>
      <c r="DS131" s="263"/>
      <c r="DT131" s="263"/>
      <c r="DU131" s="263"/>
      <c r="DV131" s="263"/>
      <c r="DW131" s="263"/>
      <c r="DX131" s="263"/>
      <c r="DY131" s="263"/>
      <c r="DZ131" s="263"/>
      <c r="EA131" s="263"/>
      <c r="EB131" s="263"/>
      <c r="EC131" s="263"/>
      <c r="ED131" s="263"/>
      <c r="EE131" s="263"/>
      <c r="EF131" s="263"/>
      <c r="EG131" s="263"/>
      <c r="EH131" s="263"/>
      <c r="EI131" s="263"/>
      <c r="EJ131" s="263"/>
      <c r="EK131" s="263"/>
      <c r="EL131" s="263"/>
      <c r="EM131" s="263"/>
      <c r="EN131" s="263"/>
      <c r="EO131" s="263"/>
      <c r="EP131" s="263"/>
      <c r="EQ131" s="263"/>
      <c r="ER131" s="263"/>
      <c r="ES131" s="263"/>
      <c r="ET131" s="263"/>
      <c r="EU131" s="263"/>
      <c r="EV131" s="263"/>
      <c r="EW131" s="263"/>
      <c r="EX131" s="263"/>
      <c r="EY131" s="263"/>
      <c r="EZ131" s="263"/>
      <c r="FA131" s="263"/>
      <c r="FB131" s="263"/>
      <c r="FC131" s="263"/>
      <c r="FD131" s="263"/>
      <c r="FE131" s="263"/>
      <c r="FF131" s="263"/>
      <c r="FG131" s="263"/>
      <c r="FH131" s="263"/>
      <c r="FI131" s="263"/>
      <c r="FJ131" s="263"/>
      <c r="FK131" s="263"/>
      <c r="FL131" s="263"/>
      <c r="FM131" s="263"/>
      <c r="FN131" s="263"/>
      <c r="FO131" s="263"/>
      <c r="FP131" s="263"/>
      <c r="FQ131" s="263"/>
      <c r="FR131" s="263"/>
      <c r="FS131" s="263"/>
      <c r="FT131" s="263"/>
      <c r="FU131" s="263"/>
      <c r="FV131" s="263"/>
      <c r="FW131" s="263"/>
      <c r="FX131" s="263"/>
      <c r="FY131" s="263"/>
      <c r="FZ131" s="263"/>
      <c r="GA131" s="263"/>
      <c r="GB131" s="263"/>
      <c r="GC131" s="263"/>
      <c r="GD131" s="263"/>
      <c r="GE131" s="263"/>
      <c r="GF131" s="263"/>
      <c r="GG131" s="263"/>
      <c r="GH131" s="263"/>
      <c r="GI131" s="263"/>
      <c r="GJ131" s="263"/>
      <c r="GK131" s="263"/>
      <c r="GL131" s="263"/>
      <c r="GM131" s="263"/>
      <c r="GN131" s="263"/>
      <c r="GO131" s="263"/>
      <c r="GP131" s="263"/>
      <c r="GQ131" s="263"/>
      <c r="GR131" s="263"/>
    </row>
    <row r="132" spans="1:200" x14ac:dyDescent="0.25">
      <c r="A132" s="263"/>
      <c r="B132" s="263"/>
      <c r="C132" s="263"/>
      <c r="D132" s="263"/>
      <c r="E132" s="263"/>
      <c r="F132" s="263"/>
      <c r="G132" s="263"/>
      <c r="H132" s="263"/>
      <c r="I132" s="263"/>
      <c r="J132" s="263"/>
      <c r="K132" s="263"/>
      <c r="L132" s="263"/>
      <c r="M132" s="263"/>
      <c r="N132" s="263"/>
      <c r="O132" s="263"/>
      <c r="P132" s="263"/>
      <c r="Q132" s="263"/>
      <c r="R132" s="263"/>
      <c r="S132" s="263"/>
      <c r="T132" s="263"/>
      <c r="U132" s="263"/>
      <c r="V132" s="263"/>
      <c r="W132" s="263"/>
      <c r="X132" s="263"/>
      <c r="Y132" s="263"/>
      <c r="Z132" s="263"/>
      <c r="AA132" s="263"/>
      <c r="AB132" s="263"/>
      <c r="AC132" s="263"/>
      <c r="AD132" s="263"/>
      <c r="AE132" s="263"/>
      <c r="AF132" s="263"/>
      <c r="AG132" s="263"/>
      <c r="AH132" s="263"/>
      <c r="AI132" s="263"/>
      <c r="AJ132" s="263"/>
      <c r="AK132" s="263"/>
      <c r="AL132" s="263"/>
      <c r="AM132" s="263"/>
      <c r="AN132" s="263"/>
      <c r="AO132" s="263"/>
      <c r="AP132" s="263"/>
      <c r="AQ132" s="263"/>
      <c r="AR132" s="263"/>
      <c r="AS132" s="263"/>
      <c r="AT132" s="263"/>
      <c r="AU132" s="263"/>
      <c r="AV132" s="263"/>
      <c r="AW132" s="263"/>
      <c r="AX132" s="263"/>
      <c r="AY132" s="263"/>
      <c r="AZ132" s="263"/>
      <c r="BA132" s="263"/>
      <c r="BB132" s="263"/>
      <c r="BC132" s="263"/>
      <c r="BD132" s="263"/>
      <c r="BE132" s="263"/>
      <c r="BF132" s="263"/>
      <c r="BG132" s="263"/>
      <c r="BH132" s="263"/>
      <c r="BI132" s="263"/>
      <c r="BJ132" s="263"/>
      <c r="BK132" s="263"/>
      <c r="BL132" s="263"/>
      <c r="BM132" s="263"/>
      <c r="BN132" s="263"/>
      <c r="BO132" s="263"/>
      <c r="BP132" s="263"/>
      <c r="BQ132" s="263"/>
      <c r="BR132" s="263"/>
      <c r="BS132" s="263"/>
      <c r="BT132" s="263"/>
      <c r="BU132" s="263"/>
      <c r="BV132" s="263"/>
      <c r="BW132" s="263"/>
      <c r="BX132" s="263"/>
      <c r="BY132" s="263"/>
      <c r="BZ132" s="263"/>
      <c r="CA132" s="263"/>
      <c r="CB132" s="263"/>
      <c r="CC132" s="263"/>
      <c r="CD132" s="263"/>
      <c r="CE132" s="263"/>
      <c r="CF132" s="263"/>
      <c r="CG132" s="263"/>
      <c r="CH132" s="263"/>
      <c r="CI132" s="263"/>
      <c r="CJ132" s="263"/>
      <c r="CK132" s="263"/>
      <c r="CL132" s="263"/>
      <c r="CM132" s="263"/>
      <c r="CN132" s="263"/>
      <c r="CO132" s="263"/>
      <c r="CP132" s="263"/>
      <c r="CQ132" s="263"/>
      <c r="CR132" s="263"/>
      <c r="CS132" s="263"/>
      <c r="CT132" s="263"/>
      <c r="CU132" s="263"/>
      <c r="CV132" s="263"/>
      <c r="CW132" s="263"/>
      <c r="CX132" s="263"/>
      <c r="CY132" s="263"/>
      <c r="CZ132" s="263"/>
      <c r="DA132" s="263"/>
      <c r="DB132" s="263"/>
      <c r="DC132" s="263"/>
      <c r="DD132" s="263"/>
      <c r="DE132" s="263"/>
      <c r="DF132" s="263"/>
      <c r="DG132" s="263"/>
      <c r="DH132" s="263"/>
      <c r="DI132" s="263"/>
      <c r="DJ132" s="263"/>
      <c r="DK132" s="263"/>
      <c r="DL132" s="263"/>
      <c r="DM132" s="263"/>
      <c r="DN132" s="263"/>
      <c r="DO132" s="263"/>
      <c r="DP132" s="263"/>
      <c r="DQ132" s="263"/>
      <c r="DR132" s="263"/>
      <c r="DS132" s="263"/>
      <c r="DT132" s="263"/>
      <c r="DU132" s="263"/>
      <c r="DV132" s="263"/>
      <c r="DW132" s="263"/>
      <c r="DX132" s="263"/>
      <c r="DY132" s="263"/>
      <c r="DZ132" s="263"/>
      <c r="EA132" s="263"/>
      <c r="EB132" s="263"/>
      <c r="EC132" s="263"/>
      <c r="ED132" s="263"/>
      <c r="EE132" s="263"/>
      <c r="EF132" s="263"/>
      <c r="EG132" s="263"/>
      <c r="EH132" s="263"/>
      <c r="EI132" s="263"/>
      <c r="EJ132" s="263"/>
      <c r="EK132" s="263"/>
      <c r="EL132" s="263"/>
      <c r="EM132" s="263"/>
      <c r="EN132" s="263"/>
      <c r="EO132" s="263"/>
      <c r="EP132" s="263"/>
      <c r="EQ132" s="263"/>
      <c r="ER132" s="263"/>
      <c r="ES132" s="263"/>
      <c r="ET132" s="263"/>
      <c r="EU132" s="263"/>
      <c r="EV132" s="263"/>
      <c r="EW132" s="263"/>
      <c r="EX132" s="263"/>
      <c r="EY132" s="263"/>
      <c r="EZ132" s="263"/>
      <c r="FA132" s="263"/>
      <c r="FB132" s="263"/>
      <c r="FC132" s="263"/>
      <c r="FD132" s="263"/>
      <c r="FE132" s="263"/>
      <c r="FF132" s="263"/>
      <c r="FG132" s="263"/>
      <c r="FH132" s="263"/>
      <c r="FI132" s="263"/>
      <c r="FJ132" s="263"/>
      <c r="FK132" s="263"/>
      <c r="FL132" s="263"/>
      <c r="FM132" s="263"/>
      <c r="FN132" s="263"/>
      <c r="FO132" s="263"/>
      <c r="FP132" s="263"/>
      <c r="FQ132" s="263"/>
      <c r="FR132" s="263"/>
      <c r="FS132" s="263"/>
      <c r="FT132" s="263"/>
      <c r="FU132" s="263"/>
      <c r="FV132" s="263"/>
      <c r="FW132" s="263"/>
      <c r="FX132" s="263"/>
      <c r="FY132" s="263"/>
      <c r="FZ132" s="263"/>
      <c r="GA132" s="263"/>
      <c r="GB132" s="263"/>
      <c r="GC132" s="263"/>
      <c r="GD132" s="263"/>
      <c r="GE132" s="263"/>
      <c r="GF132" s="263"/>
      <c r="GG132" s="263"/>
      <c r="GH132" s="263"/>
      <c r="GI132" s="263"/>
      <c r="GJ132" s="263"/>
      <c r="GK132" s="263"/>
      <c r="GL132" s="263"/>
      <c r="GM132" s="263"/>
      <c r="GN132" s="263"/>
      <c r="GO132" s="263"/>
      <c r="GP132" s="263"/>
      <c r="GQ132" s="263"/>
      <c r="GR132" s="263"/>
    </row>
    <row r="133" spans="1:200" x14ac:dyDescent="0.25">
      <c r="A133" s="263"/>
      <c r="B133" s="263"/>
      <c r="C133" s="263"/>
      <c r="D133" s="263"/>
      <c r="E133" s="263"/>
      <c r="F133" s="263"/>
      <c r="G133" s="263"/>
      <c r="H133" s="263"/>
      <c r="I133" s="263"/>
      <c r="J133" s="263"/>
      <c r="K133" s="263"/>
      <c r="L133" s="263"/>
      <c r="M133" s="263"/>
      <c r="N133" s="263"/>
      <c r="O133" s="263"/>
      <c r="P133" s="263"/>
      <c r="Q133" s="263"/>
      <c r="R133" s="263"/>
      <c r="S133" s="263"/>
      <c r="T133" s="263"/>
      <c r="U133" s="263"/>
      <c r="V133" s="263"/>
      <c r="W133" s="263"/>
      <c r="X133" s="263"/>
      <c r="Y133" s="263"/>
      <c r="Z133" s="263"/>
      <c r="AA133" s="263"/>
      <c r="AB133" s="263"/>
      <c r="AC133" s="263"/>
      <c r="AD133" s="263"/>
      <c r="AE133" s="263"/>
      <c r="AF133" s="263"/>
      <c r="AG133" s="263"/>
      <c r="AH133" s="263"/>
      <c r="AI133" s="263"/>
      <c r="AJ133" s="263"/>
      <c r="AK133" s="263"/>
      <c r="AL133" s="263"/>
      <c r="AM133" s="263"/>
      <c r="AN133" s="263"/>
      <c r="AO133" s="263"/>
      <c r="AP133" s="263"/>
      <c r="AQ133" s="263"/>
      <c r="AR133" s="263"/>
      <c r="AS133" s="263"/>
      <c r="AT133" s="263"/>
      <c r="AU133" s="263"/>
      <c r="AV133" s="263"/>
      <c r="AW133" s="263"/>
      <c r="AX133" s="263"/>
      <c r="AY133" s="263"/>
      <c r="AZ133" s="263"/>
      <c r="BA133" s="263"/>
      <c r="BB133" s="263"/>
      <c r="BC133" s="263"/>
      <c r="BD133" s="263"/>
      <c r="BE133" s="263"/>
      <c r="BF133" s="263"/>
      <c r="BG133" s="263"/>
      <c r="BH133" s="263"/>
      <c r="BI133" s="263"/>
      <c r="BJ133" s="263"/>
      <c r="BK133" s="263"/>
      <c r="BL133" s="263"/>
      <c r="BM133" s="263"/>
      <c r="BN133" s="263"/>
      <c r="BO133" s="263"/>
      <c r="BP133" s="263"/>
      <c r="BQ133" s="263"/>
      <c r="BR133" s="263"/>
      <c r="BS133" s="263"/>
      <c r="BT133" s="263"/>
      <c r="BU133" s="263"/>
      <c r="BV133" s="263"/>
      <c r="BW133" s="263"/>
      <c r="BX133" s="263"/>
      <c r="BY133" s="263"/>
      <c r="BZ133" s="263"/>
      <c r="CA133" s="263"/>
      <c r="CB133" s="263"/>
      <c r="CC133" s="263"/>
      <c r="CD133" s="263"/>
      <c r="CE133" s="263"/>
      <c r="CF133" s="263"/>
      <c r="CG133" s="263"/>
      <c r="CH133" s="263"/>
      <c r="CI133" s="263"/>
      <c r="CJ133" s="263"/>
      <c r="CK133" s="263"/>
      <c r="CL133" s="263"/>
      <c r="CM133" s="263"/>
      <c r="CN133" s="263"/>
      <c r="CO133" s="263"/>
      <c r="CP133" s="263"/>
      <c r="CQ133" s="263"/>
      <c r="CR133" s="263"/>
      <c r="CS133" s="263"/>
      <c r="CT133" s="263"/>
      <c r="CU133" s="263"/>
      <c r="CV133" s="263"/>
      <c r="CW133" s="263"/>
      <c r="CX133" s="263"/>
      <c r="CY133" s="263"/>
      <c r="CZ133" s="263"/>
      <c r="DA133" s="263"/>
      <c r="DB133" s="263"/>
      <c r="DC133" s="263"/>
      <c r="DD133" s="263"/>
      <c r="DE133" s="263"/>
      <c r="DF133" s="263"/>
      <c r="DG133" s="263"/>
      <c r="DH133" s="263"/>
      <c r="DI133" s="263"/>
      <c r="DJ133" s="263"/>
      <c r="DK133" s="263"/>
      <c r="DL133" s="263"/>
      <c r="DM133" s="263"/>
      <c r="DN133" s="263"/>
      <c r="DO133" s="263"/>
      <c r="DP133" s="263"/>
      <c r="DQ133" s="263"/>
      <c r="DR133" s="263"/>
      <c r="DS133" s="263"/>
      <c r="DT133" s="263"/>
      <c r="DU133" s="263"/>
      <c r="DV133" s="263"/>
      <c r="DW133" s="263"/>
      <c r="DX133" s="263"/>
      <c r="DY133" s="263"/>
      <c r="DZ133" s="263"/>
      <c r="EA133" s="263"/>
      <c r="EB133" s="263"/>
      <c r="EC133" s="263"/>
      <c r="ED133" s="263"/>
      <c r="EE133" s="263"/>
      <c r="EF133" s="263"/>
      <c r="EG133" s="263"/>
      <c r="EH133" s="263"/>
      <c r="EI133" s="263"/>
      <c r="EJ133" s="263"/>
      <c r="EK133" s="263"/>
      <c r="EL133" s="263"/>
      <c r="EM133" s="263"/>
      <c r="EN133" s="263"/>
      <c r="EO133" s="263"/>
      <c r="EP133" s="263"/>
      <c r="EQ133" s="263"/>
      <c r="ER133" s="263"/>
      <c r="ES133" s="263"/>
      <c r="ET133" s="263"/>
      <c r="EU133" s="263"/>
      <c r="EV133" s="263"/>
      <c r="EW133" s="263"/>
      <c r="EX133" s="263"/>
      <c r="EY133" s="263"/>
      <c r="EZ133" s="263"/>
      <c r="FA133" s="263"/>
      <c r="FB133" s="263"/>
      <c r="FC133" s="263"/>
      <c r="FD133" s="263"/>
      <c r="FE133" s="263"/>
      <c r="FF133" s="263"/>
      <c r="FG133" s="263"/>
      <c r="FH133" s="263"/>
      <c r="FI133" s="263"/>
      <c r="FJ133" s="263"/>
      <c r="FK133" s="263"/>
      <c r="FL133" s="263"/>
      <c r="FM133" s="263"/>
      <c r="FN133" s="263"/>
      <c r="FO133" s="263"/>
      <c r="FP133" s="263"/>
      <c r="FQ133" s="263"/>
      <c r="FR133" s="263"/>
      <c r="FS133" s="263"/>
      <c r="FT133" s="263"/>
      <c r="FU133" s="263"/>
      <c r="FV133" s="263"/>
      <c r="FW133" s="263"/>
      <c r="FX133" s="263"/>
      <c r="FY133" s="263"/>
      <c r="FZ133" s="263"/>
      <c r="GA133" s="263"/>
      <c r="GB133" s="263"/>
      <c r="GC133" s="263"/>
      <c r="GD133" s="263"/>
      <c r="GE133" s="263"/>
      <c r="GF133" s="263"/>
      <c r="GG133" s="263"/>
      <c r="GH133" s="263"/>
      <c r="GI133" s="263"/>
      <c r="GJ133" s="263"/>
      <c r="GK133" s="263"/>
      <c r="GL133" s="263"/>
      <c r="GM133" s="263"/>
      <c r="GN133" s="263"/>
      <c r="GO133" s="263"/>
      <c r="GP133" s="263"/>
      <c r="GQ133" s="263"/>
      <c r="GR133" s="263"/>
    </row>
    <row r="134" spans="1:200" x14ac:dyDescent="0.25">
      <c r="A134" s="263"/>
      <c r="B134" s="263"/>
      <c r="C134" s="263"/>
      <c r="D134" s="263"/>
      <c r="E134" s="263"/>
      <c r="F134" s="263"/>
      <c r="G134" s="263"/>
      <c r="H134" s="263"/>
      <c r="I134" s="263"/>
      <c r="J134" s="263"/>
      <c r="K134" s="263"/>
      <c r="L134" s="263"/>
      <c r="M134" s="263"/>
      <c r="N134" s="263"/>
      <c r="O134" s="263"/>
      <c r="P134" s="263"/>
      <c r="Q134" s="263"/>
      <c r="R134" s="263"/>
      <c r="S134" s="263"/>
      <c r="T134" s="263"/>
      <c r="U134" s="263"/>
      <c r="V134" s="263"/>
      <c r="W134" s="263"/>
      <c r="X134" s="263"/>
      <c r="Y134" s="263"/>
      <c r="Z134" s="263"/>
      <c r="AA134" s="263"/>
      <c r="AB134" s="263"/>
      <c r="AC134" s="263"/>
      <c r="AD134" s="263"/>
      <c r="AE134" s="263"/>
      <c r="AF134" s="263"/>
      <c r="AG134" s="263"/>
      <c r="AH134" s="263"/>
      <c r="AI134" s="263"/>
      <c r="AJ134" s="263"/>
      <c r="AK134" s="263"/>
      <c r="AL134" s="263"/>
      <c r="AM134" s="263"/>
      <c r="AN134" s="263"/>
      <c r="AO134" s="263"/>
      <c r="AP134" s="263"/>
      <c r="AQ134" s="263"/>
      <c r="AR134" s="263"/>
      <c r="AS134" s="263"/>
      <c r="AT134" s="263"/>
      <c r="AU134" s="263"/>
      <c r="AV134" s="263"/>
      <c r="AW134" s="263"/>
      <c r="AX134" s="263"/>
      <c r="AY134" s="263"/>
      <c r="AZ134" s="263"/>
      <c r="BA134" s="263"/>
      <c r="BB134" s="263"/>
      <c r="BC134" s="263"/>
      <c r="BD134" s="263"/>
      <c r="BE134" s="263"/>
      <c r="BF134" s="263"/>
      <c r="BG134" s="263"/>
      <c r="BH134" s="263"/>
      <c r="BI134" s="263"/>
      <c r="BJ134" s="263"/>
      <c r="BK134" s="263"/>
      <c r="BL134" s="263"/>
      <c r="BM134" s="263"/>
      <c r="BN134" s="263"/>
      <c r="BO134" s="263"/>
      <c r="BP134" s="263"/>
      <c r="BQ134" s="263"/>
      <c r="BR134" s="263"/>
      <c r="BS134" s="263"/>
      <c r="BT134" s="263"/>
      <c r="BU134" s="263"/>
      <c r="BV134" s="263"/>
      <c r="BW134" s="263"/>
      <c r="BX134" s="263"/>
      <c r="BY134" s="263"/>
      <c r="BZ134" s="263"/>
      <c r="CA134" s="263"/>
      <c r="CB134" s="263"/>
      <c r="CC134" s="263"/>
      <c r="CD134" s="263"/>
      <c r="CE134" s="263"/>
      <c r="CF134" s="263"/>
      <c r="CG134" s="263"/>
      <c r="CH134" s="263"/>
      <c r="CI134" s="263"/>
      <c r="CJ134" s="263"/>
      <c r="CK134" s="263"/>
      <c r="CL134" s="263"/>
      <c r="CM134" s="263"/>
      <c r="CN134" s="263"/>
      <c r="CO134" s="263"/>
      <c r="CP134" s="263"/>
      <c r="CQ134" s="263"/>
      <c r="CR134" s="263"/>
      <c r="CS134" s="263"/>
      <c r="CT134" s="263"/>
      <c r="CU134" s="263"/>
      <c r="CV134" s="263"/>
      <c r="CW134" s="263"/>
      <c r="CX134" s="263"/>
      <c r="CY134" s="263"/>
      <c r="CZ134" s="263"/>
      <c r="DA134" s="263"/>
      <c r="DB134" s="263"/>
      <c r="DC134" s="263"/>
      <c r="DD134" s="263"/>
      <c r="DE134" s="263"/>
      <c r="DF134" s="263"/>
      <c r="DG134" s="263"/>
      <c r="DH134" s="263"/>
      <c r="DI134" s="263"/>
      <c r="DJ134" s="263"/>
      <c r="DK134" s="263"/>
      <c r="DL134" s="263"/>
      <c r="DM134" s="263"/>
      <c r="DN134" s="263"/>
      <c r="DO134" s="263"/>
      <c r="DP134" s="263"/>
      <c r="DQ134" s="263"/>
      <c r="DR134" s="263"/>
      <c r="DS134" s="263"/>
      <c r="DT134" s="263"/>
      <c r="DU134" s="263"/>
      <c r="DV134" s="263"/>
      <c r="DW134" s="263"/>
      <c r="DX134" s="263"/>
      <c r="DY134" s="263"/>
      <c r="DZ134" s="263"/>
      <c r="EA134" s="263"/>
      <c r="EB134" s="263"/>
      <c r="EC134" s="263"/>
      <c r="ED134" s="263"/>
      <c r="EE134" s="263"/>
      <c r="EF134" s="263"/>
      <c r="EG134" s="263"/>
      <c r="EH134" s="263"/>
      <c r="EI134" s="263"/>
      <c r="EJ134" s="263"/>
      <c r="EK134" s="263"/>
      <c r="EL134" s="263"/>
      <c r="EM134" s="263"/>
      <c r="EN134" s="263"/>
      <c r="EO134" s="263"/>
      <c r="EP134" s="263"/>
      <c r="EQ134" s="263"/>
      <c r="ER134" s="263"/>
      <c r="ES134" s="263"/>
      <c r="ET134" s="263"/>
      <c r="EU134" s="263"/>
      <c r="EV134" s="263"/>
      <c r="EW134" s="263"/>
      <c r="EX134" s="263"/>
      <c r="EY134" s="263"/>
      <c r="EZ134" s="263"/>
      <c r="FA134" s="263"/>
      <c r="FB134" s="263"/>
      <c r="FC134" s="263"/>
      <c r="FD134" s="263"/>
      <c r="FE134" s="263"/>
      <c r="FF134" s="263"/>
      <c r="FG134" s="263"/>
      <c r="FH134" s="263"/>
      <c r="FI134" s="263"/>
      <c r="FJ134" s="263"/>
      <c r="FK134" s="263"/>
      <c r="FL134" s="263"/>
      <c r="FM134" s="263"/>
      <c r="FN134" s="263"/>
      <c r="FO134" s="263"/>
      <c r="FP134" s="263"/>
      <c r="FQ134" s="263"/>
      <c r="FR134" s="263"/>
      <c r="FS134" s="263"/>
      <c r="FT134" s="263"/>
      <c r="FU134" s="263"/>
      <c r="FV134" s="263"/>
      <c r="FW134" s="263"/>
      <c r="FX134" s="263"/>
      <c r="FY134" s="263"/>
      <c r="FZ134" s="263"/>
      <c r="GA134" s="263"/>
      <c r="GB134" s="263"/>
      <c r="GC134" s="263"/>
      <c r="GD134" s="263"/>
      <c r="GE134" s="263"/>
      <c r="GF134" s="263"/>
      <c r="GG134" s="263"/>
      <c r="GH134" s="263"/>
      <c r="GI134" s="263"/>
      <c r="GJ134" s="263"/>
      <c r="GK134" s="263"/>
      <c r="GL134" s="263"/>
      <c r="GM134" s="263"/>
      <c r="GN134" s="263"/>
      <c r="GO134" s="263"/>
      <c r="GP134" s="263"/>
      <c r="GQ134" s="263"/>
      <c r="GR134" s="263"/>
    </row>
    <row r="135" spans="1:200" x14ac:dyDescent="0.25">
      <c r="A135" s="263"/>
      <c r="B135" s="263"/>
      <c r="C135" s="263"/>
      <c r="D135" s="263"/>
      <c r="E135" s="263"/>
      <c r="F135" s="263"/>
      <c r="G135" s="263"/>
      <c r="H135" s="263"/>
      <c r="I135" s="263"/>
      <c r="J135" s="263"/>
      <c r="K135" s="263"/>
      <c r="L135" s="263"/>
      <c r="M135" s="263"/>
      <c r="N135" s="263"/>
      <c r="O135" s="263"/>
      <c r="P135" s="263"/>
      <c r="Q135" s="263"/>
      <c r="R135" s="263"/>
      <c r="S135" s="263"/>
      <c r="T135" s="263"/>
      <c r="U135" s="263"/>
      <c r="V135" s="263"/>
      <c r="W135" s="263"/>
      <c r="X135" s="263"/>
      <c r="Y135" s="263"/>
      <c r="Z135" s="263"/>
      <c r="AA135" s="263"/>
      <c r="AB135" s="263"/>
      <c r="AC135" s="263"/>
      <c r="AD135" s="263"/>
      <c r="AE135" s="263"/>
      <c r="AF135" s="263"/>
      <c r="AG135" s="263"/>
      <c r="AH135" s="263"/>
      <c r="AI135" s="263"/>
      <c r="AJ135" s="263"/>
      <c r="AK135" s="263"/>
      <c r="AL135" s="263"/>
      <c r="AM135" s="263"/>
      <c r="AN135" s="263"/>
      <c r="AO135" s="263"/>
      <c r="AP135" s="263"/>
      <c r="AQ135" s="263"/>
      <c r="AR135" s="263"/>
      <c r="AS135" s="263"/>
      <c r="AT135" s="263"/>
      <c r="AU135" s="263"/>
      <c r="AV135" s="263"/>
      <c r="AW135" s="263"/>
      <c r="AX135" s="263"/>
      <c r="AY135" s="263"/>
      <c r="AZ135" s="263"/>
      <c r="BA135" s="263"/>
      <c r="BB135" s="263"/>
      <c r="BC135" s="263"/>
      <c r="BD135" s="263"/>
      <c r="BE135" s="263"/>
      <c r="BF135" s="263"/>
      <c r="BG135" s="263"/>
      <c r="BH135" s="263"/>
      <c r="BI135" s="263"/>
      <c r="BJ135" s="263"/>
      <c r="BK135" s="263"/>
      <c r="BL135" s="263"/>
      <c r="BM135" s="263"/>
      <c r="BN135" s="263"/>
      <c r="BO135" s="263"/>
      <c r="BP135" s="263"/>
      <c r="BQ135" s="263"/>
      <c r="BR135" s="263"/>
      <c r="BS135" s="263"/>
      <c r="BT135" s="263"/>
      <c r="BU135" s="263"/>
      <c r="BV135" s="263"/>
      <c r="BW135" s="263"/>
      <c r="BX135" s="263"/>
      <c r="BY135" s="263"/>
      <c r="BZ135" s="263"/>
      <c r="CA135" s="263"/>
      <c r="CB135" s="263"/>
      <c r="CC135" s="263"/>
      <c r="CD135" s="263"/>
      <c r="CE135" s="263"/>
      <c r="CF135" s="263"/>
      <c r="CG135" s="263"/>
      <c r="CH135" s="263"/>
      <c r="CI135" s="263"/>
      <c r="CJ135" s="263"/>
      <c r="CK135" s="263"/>
      <c r="CL135" s="263"/>
      <c r="CM135" s="263"/>
      <c r="CN135" s="263"/>
      <c r="CO135" s="263"/>
      <c r="CP135" s="263"/>
      <c r="CQ135" s="263"/>
      <c r="CR135" s="263"/>
      <c r="CS135" s="263"/>
      <c r="CT135" s="263"/>
      <c r="CU135" s="263"/>
      <c r="CV135" s="263"/>
      <c r="CW135" s="263"/>
      <c r="CX135" s="263"/>
      <c r="CY135" s="263"/>
      <c r="CZ135" s="263"/>
      <c r="DA135" s="263"/>
      <c r="DB135" s="263"/>
      <c r="DC135" s="263"/>
      <c r="DD135" s="263"/>
      <c r="DE135" s="263"/>
      <c r="DF135" s="263"/>
      <c r="DG135" s="263"/>
      <c r="DH135" s="263"/>
      <c r="DI135" s="263"/>
      <c r="DJ135" s="263"/>
      <c r="DK135" s="263"/>
      <c r="DL135" s="263"/>
      <c r="DM135" s="263"/>
      <c r="DN135" s="263"/>
      <c r="DO135" s="263"/>
      <c r="DP135" s="263"/>
      <c r="DQ135" s="263"/>
      <c r="DR135" s="263"/>
      <c r="DS135" s="263"/>
      <c r="DT135" s="263"/>
      <c r="DU135" s="263"/>
      <c r="DV135" s="263"/>
      <c r="DW135" s="263"/>
      <c r="DX135" s="263"/>
      <c r="DY135" s="263"/>
      <c r="DZ135" s="263"/>
      <c r="EA135" s="263"/>
      <c r="EB135" s="263"/>
      <c r="EC135" s="263"/>
      <c r="ED135" s="263"/>
      <c r="EE135" s="263"/>
      <c r="EF135" s="263"/>
      <c r="EG135" s="263"/>
      <c r="EH135" s="263"/>
      <c r="EI135" s="263"/>
      <c r="EJ135" s="263"/>
      <c r="EK135" s="263"/>
      <c r="EL135" s="263"/>
      <c r="EM135" s="263"/>
      <c r="EN135" s="263"/>
      <c r="EO135" s="263"/>
      <c r="EP135" s="263"/>
      <c r="EQ135" s="263"/>
      <c r="ER135" s="263"/>
      <c r="ES135" s="263"/>
      <c r="ET135" s="263"/>
      <c r="EU135" s="263"/>
      <c r="EV135" s="263"/>
      <c r="EW135" s="263"/>
      <c r="EX135" s="263"/>
      <c r="EY135" s="263"/>
      <c r="EZ135" s="263"/>
      <c r="FA135" s="263"/>
      <c r="FB135" s="263"/>
      <c r="FC135" s="263"/>
      <c r="FD135" s="263"/>
      <c r="FE135" s="263"/>
      <c r="FF135" s="263"/>
      <c r="FG135" s="263"/>
      <c r="FH135" s="263"/>
      <c r="FI135" s="263"/>
      <c r="FJ135" s="263"/>
      <c r="FK135" s="263"/>
      <c r="FL135" s="263"/>
      <c r="FM135" s="263"/>
      <c r="FN135" s="263"/>
      <c r="FO135" s="263"/>
      <c r="FP135" s="263"/>
      <c r="FQ135" s="263"/>
      <c r="FR135" s="263"/>
      <c r="FS135" s="263"/>
      <c r="FT135" s="263"/>
      <c r="FU135" s="263"/>
      <c r="FV135" s="263"/>
      <c r="FW135" s="263"/>
      <c r="FX135" s="263"/>
      <c r="FY135" s="263"/>
      <c r="FZ135" s="263"/>
      <c r="GA135" s="263"/>
      <c r="GB135" s="263"/>
      <c r="GC135" s="263"/>
      <c r="GD135" s="263"/>
      <c r="GE135" s="263"/>
      <c r="GF135" s="263"/>
      <c r="GG135" s="263"/>
      <c r="GH135" s="263"/>
      <c r="GI135" s="263"/>
      <c r="GJ135" s="263"/>
      <c r="GK135" s="263"/>
      <c r="GL135" s="263"/>
      <c r="GM135" s="263"/>
      <c r="GN135" s="263"/>
      <c r="GO135" s="263"/>
      <c r="GP135" s="263"/>
      <c r="GQ135" s="263"/>
      <c r="GR135" s="263"/>
    </row>
    <row r="136" spans="1:200" x14ac:dyDescent="0.25">
      <c r="A136" s="263"/>
      <c r="B136" s="263"/>
      <c r="C136" s="263"/>
      <c r="D136" s="263"/>
      <c r="E136" s="263"/>
      <c r="F136" s="263"/>
      <c r="G136" s="263"/>
      <c r="H136" s="263"/>
      <c r="I136" s="263"/>
      <c r="J136" s="263"/>
      <c r="K136" s="263"/>
      <c r="L136" s="263"/>
      <c r="M136" s="263"/>
      <c r="N136" s="263"/>
      <c r="O136" s="263"/>
      <c r="P136" s="263"/>
      <c r="Q136" s="263"/>
      <c r="R136" s="263"/>
      <c r="S136" s="263"/>
      <c r="T136" s="263"/>
      <c r="U136" s="263"/>
      <c r="V136" s="263"/>
      <c r="W136" s="263"/>
      <c r="X136" s="263"/>
      <c r="Y136" s="263"/>
      <c r="Z136" s="263"/>
      <c r="AA136" s="263"/>
      <c r="AB136" s="263"/>
      <c r="AC136" s="263"/>
      <c r="AD136" s="263"/>
      <c r="AE136" s="263"/>
      <c r="AF136" s="263"/>
      <c r="AG136" s="263"/>
      <c r="AH136" s="263"/>
      <c r="AI136" s="263"/>
      <c r="AJ136" s="263"/>
      <c r="AK136" s="263"/>
      <c r="AL136" s="263"/>
      <c r="AM136" s="263"/>
      <c r="AN136" s="263"/>
      <c r="AO136" s="263"/>
      <c r="AP136" s="263"/>
      <c r="AQ136" s="263"/>
      <c r="AR136" s="263"/>
      <c r="AS136" s="263"/>
      <c r="AT136" s="263"/>
      <c r="AU136" s="263"/>
      <c r="AV136" s="263"/>
      <c r="AW136" s="263"/>
      <c r="AX136" s="263"/>
      <c r="AY136" s="263"/>
      <c r="AZ136" s="263"/>
      <c r="BA136" s="263"/>
      <c r="BB136" s="263"/>
      <c r="BC136" s="263"/>
      <c r="BD136" s="263"/>
      <c r="BE136" s="263"/>
      <c r="BF136" s="263"/>
      <c r="BG136" s="263"/>
      <c r="BH136" s="263"/>
      <c r="BI136" s="263"/>
      <c r="BJ136" s="263"/>
      <c r="BK136" s="263"/>
      <c r="BL136" s="263"/>
      <c r="BM136" s="263"/>
      <c r="BN136" s="263"/>
      <c r="BO136" s="263"/>
      <c r="BP136" s="263"/>
      <c r="BQ136" s="263"/>
      <c r="BR136" s="263"/>
      <c r="BS136" s="263"/>
      <c r="BT136" s="263"/>
      <c r="BU136" s="263"/>
      <c r="BV136" s="263"/>
      <c r="BW136" s="263"/>
      <c r="BX136" s="263"/>
      <c r="BY136" s="263"/>
      <c r="BZ136" s="263"/>
      <c r="CA136" s="263"/>
      <c r="CB136" s="263"/>
      <c r="CC136" s="263"/>
      <c r="CD136" s="263"/>
      <c r="CE136" s="263"/>
      <c r="CF136" s="263"/>
      <c r="CG136" s="263"/>
      <c r="CH136" s="263"/>
      <c r="CI136" s="263"/>
      <c r="CJ136" s="263"/>
      <c r="CK136" s="263"/>
      <c r="CL136" s="263"/>
      <c r="CM136" s="263"/>
      <c r="CN136" s="263"/>
      <c r="CO136" s="263"/>
      <c r="CP136" s="263"/>
      <c r="CQ136" s="263"/>
      <c r="CR136" s="263"/>
      <c r="CS136" s="263"/>
      <c r="CT136" s="263"/>
      <c r="CU136" s="263"/>
      <c r="CV136" s="263"/>
      <c r="CW136" s="263"/>
      <c r="CX136" s="263"/>
      <c r="CY136" s="263"/>
      <c r="CZ136" s="263"/>
      <c r="DA136" s="263"/>
      <c r="DB136" s="263"/>
      <c r="DC136" s="263"/>
      <c r="DD136" s="263"/>
      <c r="DE136" s="263"/>
      <c r="DF136" s="263"/>
      <c r="DG136" s="263"/>
      <c r="DH136" s="263"/>
      <c r="DI136" s="263"/>
      <c r="DJ136" s="263"/>
      <c r="DK136" s="263"/>
      <c r="DL136" s="263"/>
      <c r="DM136" s="263"/>
      <c r="DN136" s="263"/>
      <c r="DO136" s="263"/>
      <c r="DP136" s="263"/>
      <c r="DQ136" s="263"/>
      <c r="DR136" s="263"/>
      <c r="DS136" s="263"/>
      <c r="DT136" s="263"/>
      <c r="DU136" s="263"/>
      <c r="DV136" s="263"/>
      <c r="DW136" s="263"/>
      <c r="DX136" s="263"/>
      <c r="DY136" s="263"/>
      <c r="DZ136" s="263"/>
      <c r="EA136" s="263"/>
      <c r="EB136" s="263"/>
      <c r="EC136" s="263"/>
      <c r="ED136" s="263"/>
      <c r="EE136" s="263"/>
      <c r="EF136" s="263"/>
      <c r="EG136" s="263"/>
      <c r="EH136" s="263"/>
      <c r="EI136" s="263"/>
      <c r="EJ136" s="263"/>
      <c r="EK136" s="263"/>
      <c r="EL136" s="263"/>
      <c r="EM136" s="263"/>
      <c r="EN136" s="263"/>
      <c r="EO136" s="263"/>
      <c r="EP136" s="263"/>
      <c r="EQ136" s="263"/>
      <c r="ER136" s="263"/>
      <c r="ES136" s="263"/>
      <c r="ET136" s="263"/>
      <c r="EU136" s="263"/>
      <c r="EV136" s="263"/>
      <c r="EW136" s="263"/>
      <c r="EX136" s="263"/>
      <c r="EY136" s="263"/>
      <c r="EZ136" s="263"/>
      <c r="FA136" s="263"/>
      <c r="FB136" s="263"/>
      <c r="FC136" s="263"/>
      <c r="FD136" s="263"/>
      <c r="FE136" s="263"/>
      <c r="FF136" s="263"/>
      <c r="FG136" s="263"/>
      <c r="FH136" s="263"/>
      <c r="FI136" s="263"/>
      <c r="FJ136" s="263"/>
      <c r="FK136" s="263"/>
      <c r="FL136" s="263"/>
      <c r="FM136" s="263"/>
      <c r="FN136" s="263"/>
      <c r="FO136" s="263"/>
      <c r="FP136" s="263"/>
      <c r="FQ136" s="263"/>
      <c r="FR136" s="263"/>
      <c r="FS136" s="263"/>
      <c r="FT136" s="263"/>
      <c r="FU136" s="263"/>
      <c r="FV136" s="263"/>
      <c r="FW136" s="263"/>
      <c r="FX136" s="263"/>
      <c r="FY136" s="263"/>
      <c r="FZ136" s="263"/>
      <c r="GA136" s="263"/>
      <c r="GB136" s="263"/>
      <c r="GC136" s="263"/>
      <c r="GD136" s="263"/>
      <c r="GE136" s="263"/>
      <c r="GF136" s="263"/>
      <c r="GG136" s="263"/>
      <c r="GH136" s="263"/>
      <c r="GI136" s="263"/>
      <c r="GJ136" s="263"/>
      <c r="GK136" s="263"/>
      <c r="GL136" s="263"/>
      <c r="GM136" s="263"/>
      <c r="GN136" s="263"/>
      <c r="GO136" s="263"/>
      <c r="GP136" s="263"/>
      <c r="GQ136" s="263"/>
      <c r="GR136" s="263"/>
    </row>
    <row r="137" spans="1:200" x14ac:dyDescent="0.25">
      <c r="A137" s="263"/>
      <c r="B137" s="263"/>
      <c r="C137" s="263"/>
      <c r="D137" s="263"/>
      <c r="E137" s="263"/>
      <c r="F137" s="263"/>
      <c r="G137" s="263"/>
      <c r="H137" s="263"/>
      <c r="I137" s="263"/>
      <c r="J137" s="263"/>
      <c r="K137" s="263"/>
      <c r="L137" s="263"/>
      <c r="M137" s="263"/>
      <c r="N137" s="263"/>
      <c r="O137" s="263"/>
      <c r="P137" s="263"/>
      <c r="Q137" s="263"/>
      <c r="R137" s="263"/>
      <c r="S137" s="263"/>
      <c r="T137" s="263"/>
      <c r="U137" s="263"/>
      <c r="V137" s="263"/>
      <c r="W137" s="263"/>
      <c r="X137" s="263"/>
      <c r="Y137" s="263"/>
      <c r="Z137" s="263"/>
      <c r="AA137" s="263"/>
      <c r="AB137" s="263"/>
      <c r="AC137" s="263"/>
      <c r="AD137" s="263"/>
      <c r="AE137" s="263"/>
      <c r="AF137" s="263"/>
      <c r="AG137" s="263"/>
      <c r="AH137" s="263"/>
      <c r="AI137" s="263"/>
      <c r="AJ137" s="263"/>
      <c r="AK137" s="263"/>
      <c r="AL137" s="263"/>
      <c r="AM137" s="263"/>
      <c r="AN137" s="263"/>
      <c r="AO137" s="263"/>
      <c r="AP137" s="263"/>
      <c r="AQ137" s="263"/>
      <c r="AR137" s="263"/>
      <c r="AS137" s="263"/>
      <c r="AT137" s="263"/>
      <c r="AU137" s="263"/>
      <c r="AV137" s="263"/>
      <c r="AW137" s="263"/>
      <c r="AX137" s="263"/>
      <c r="AY137" s="263"/>
      <c r="AZ137" s="263"/>
      <c r="BA137" s="263"/>
      <c r="BB137" s="263"/>
      <c r="BC137" s="263"/>
      <c r="BD137" s="263"/>
      <c r="BE137" s="263"/>
      <c r="BF137" s="263"/>
      <c r="BG137" s="263"/>
      <c r="BH137" s="263"/>
      <c r="BI137" s="263"/>
      <c r="BJ137" s="263"/>
      <c r="BK137" s="263"/>
      <c r="BL137" s="263"/>
      <c r="BM137" s="263"/>
      <c r="BN137" s="263"/>
      <c r="BO137" s="263"/>
      <c r="BP137" s="263"/>
      <c r="BQ137" s="263"/>
      <c r="BR137" s="263"/>
      <c r="BS137" s="263"/>
      <c r="BT137" s="263"/>
      <c r="BU137" s="263"/>
      <c r="BV137" s="263"/>
      <c r="BW137" s="263"/>
      <c r="BX137" s="263"/>
      <c r="BY137" s="263"/>
      <c r="BZ137" s="263"/>
      <c r="CA137" s="263"/>
      <c r="CB137" s="263"/>
      <c r="CC137" s="263"/>
      <c r="CD137" s="263"/>
      <c r="CE137" s="263"/>
      <c r="CF137" s="263"/>
      <c r="CG137" s="263"/>
      <c r="CH137" s="263"/>
      <c r="CI137" s="263"/>
      <c r="CJ137" s="263"/>
      <c r="CK137" s="263"/>
      <c r="CL137" s="263"/>
      <c r="CM137" s="263"/>
      <c r="CN137" s="263"/>
      <c r="CO137" s="263"/>
      <c r="CP137" s="263"/>
      <c r="CQ137" s="263"/>
      <c r="CR137" s="263"/>
      <c r="CS137" s="263"/>
      <c r="CT137" s="263"/>
      <c r="CU137" s="263"/>
      <c r="CV137" s="263"/>
      <c r="CW137" s="263"/>
      <c r="CX137" s="263"/>
      <c r="CY137" s="263"/>
      <c r="CZ137" s="263"/>
      <c r="DA137" s="263"/>
      <c r="DB137" s="263"/>
      <c r="DC137" s="263"/>
      <c r="DD137" s="263"/>
      <c r="DE137" s="263"/>
      <c r="DF137" s="263"/>
      <c r="DG137" s="263"/>
      <c r="DH137" s="263"/>
      <c r="DI137" s="263"/>
      <c r="DJ137" s="263"/>
      <c r="DK137" s="263"/>
      <c r="DL137" s="263"/>
      <c r="DM137" s="263"/>
      <c r="DN137" s="263"/>
      <c r="DO137" s="263"/>
      <c r="DP137" s="263"/>
      <c r="DQ137" s="263"/>
      <c r="DR137" s="263"/>
      <c r="DS137" s="263"/>
      <c r="DT137" s="263"/>
      <c r="DU137" s="263"/>
      <c r="DV137" s="263"/>
      <c r="DW137" s="263"/>
      <c r="DX137" s="263"/>
      <c r="DY137" s="263"/>
      <c r="DZ137" s="263"/>
      <c r="EA137" s="263"/>
      <c r="EB137" s="263"/>
      <c r="EC137" s="263"/>
      <c r="ED137" s="263"/>
      <c r="EE137" s="263"/>
      <c r="EF137" s="263"/>
      <c r="EG137" s="263"/>
      <c r="EH137" s="263"/>
      <c r="EI137" s="263"/>
      <c r="EJ137" s="263"/>
      <c r="EK137" s="263"/>
      <c r="EL137" s="263"/>
      <c r="EM137" s="263"/>
      <c r="EN137" s="263"/>
      <c r="EO137" s="263"/>
      <c r="EP137" s="263"/>
      <c r="EQ137" s="263"/>
      <c r="ER137" s="263"/>
      <c r="ES137" s="263"/>
      <c r="ET137" s="263"/>
      <c r="EU137" s="263"/>
      <c r="EV137" s="263"/>
      <c r="EW137" s="263"/>
      <c r="EX137" s="263"/>
      <c r="EY137" s="263"/>
      <c r="EZ137" s="263"/>
      <c r="FA137" s="263"/>
      <c r="FB137" s="263"/>
      <c r="FC137" s="263"/>
      <c r="FD137" s="263"/>
      <c r="FE137" s="263"/>
      <c r="FF137" s="263"/>
      <c r="FG137" s="263"/>
      <c r="FH137" s="263"/>
      <c r="FI137" s="263"/>
      <c r="FJ137" s="263"/>
      <c r="FK137" s="263"/>
      <c r="FL137" s="263"/>
      <c r="FM137" s="263"/>
      <c r="FN137" s="263"/>
      <c r="FO137" s="263"/>
      <c r="FP137" s="263"/>
      <c r="FQ137" s="263"/>
      <c r="FR137" s="263"/>
      <c r="FS137" s="263"/>
      <c r="FT137" s="263"/>
      <c r="FU137" s="263"/>
      <c r="FV137" s="263"/>
      <c r="FW137" s="263"/>
      <c r="FX137" s="263"/>
      <c r="FY137" s="263"/>
      <c r="FZ137" s="263"/>
      <c r="GA137" s="263"/>
      <c r="GB137" s="263"/>
      <c r="GC137" s="263"/>
      <c r="GD137" s="263"/>
      <c r="GE137" s="263"/>
      <c r="GF137" s="263"/>
      <c r="GG137" s="263"/>
      <c r="GH137" s="263"/>
      <c r="GI137" s="263"/>
      <c r="GJ137" s="263"/>
      <c r="GK137" s="263"/>
      <c r="GL137" s="263"/>
      <c r="GM137" s="263"/>
      <c r="GN137" s="263"/>
      <c r="GO137" s="263"/>
      <c r="GP137" s="263"/>
      <c r="GQ137" s="263"/>
      <c r="GR137" s="263"/>
    </row>
    <row r="138" spans="1:200" x14ac:dyDescent="0.25">
      <c r="A138" s="263"/>
      <c r="B138" s="263"/>
      <c r="C138" s="263"/>
      <c r="D138" s="263"/>
      <c r="E138" s="263"/>
      <c r="F138" s="263"/>
      <c r="G138" s="263"/>
      <c r="H138" s="263"/>
      <c r="I138" s="263"/>
      <c r="J138" s="263"/>
      <c r="K138" s="263"/>
      <c r="L138" s="263"/>
      <c r="M138" s="263"/>
      <c r="N138" s="263"/>
      <c r="O138" s="263"/>
      <c r="P138" s="263"/>
      <c r="Q138" s="263"/>
      <c r="R138" s="263"/>
      <c r="S138" s="263"/>
      <c r="T138" s="263"/>
      <c r="U138" s="263"/>
      <c r="V138" s="263"/>
      <c r="W138" s="263"/>
      <c r="X138" s="263"/>
      <c r="Y138" s="263"/>
      <c r="Z138" s="263"/>
      <c r="AA138" s="263"/>
      <c r="AB138" s="263"/>
      <c r="AC138" s="263"/>
      <c r="AD138" s="263"/>
      <c r="AE138" s="263"/>
      <c r="AF138" s="263"/>
      <c r="AG138" s="263"/>
      <c r="AH138" s="263"/>
      <c r="AI138" s="263"/>
      <c r="AJ138" s="263"/>
      <c r="AK138" s="263"/>
      <c r="AL138" s="263"/>
      <c r="AM138" s="263"/>
      <c r="AN138" s="263"/>
      <c r="AO138" s="263"/>
      <c r="AP138" s="263"/>
      <c r="AQ138" s="263"/>
      <c r="AR138" s="263"/>
      <c r="AS138" s="263"/>
      <c r="AT138" s="263"/>
      <c r="AU138" s="263"/>
      <c r="AV138" s="263"/>
      <c r="AW138" s="263"/>
      <c r="AX138" s="263"/>
      <c r="AY138" s="263"/>
      <c r="AZ138" s="263"/>
      <c r="BA138" s="263"/>
      <c r="BB138" s="263"/>
      <c r="BC138" s="263"/>
      <c r="BD138" s="263"/>
      <c r="BE138" s="263"/>
      <c r="BF138" s="263"/>
      <c r="BG138" s="263"/>
      <c r="BH138" s="263"/>
      <c r="BI138" s="263"/>
      <c r="BJ138" s="263"/>
      <c r="BK138" s="263"/>
      <c r="BL138" s="263"/>
      <c r="BM138" s="263"/>
      <c r="BN138" s="263"/>
      <c r="BO138" s="263"/>
      <c r="BP138" s="263"/>
      <c r="BQ138" s="263"/>
      <c r="BR138" s="263"/>
      <c r="BS138" s="263"/>
      <c r="BT138" s="263"/>
      <c r="BU138" s="263"/>
      <c r="BV138" s="263"/>
      <c r="BW138" s="263"/>
      <c r="BX138" s="263"/>
      <c r="BY138" s="263"/>
      <c r="BZ138" s="263"/>
      <c r="CA138" s="263"/>
      <c r="CB138" s="263"/>
      <c r="CC138" s="263"/>
      <c r="CD138" s="263"/>
      <c r="CE138" s="263"/>
      <c r="CF138" s="263"/>
      <c r="CG138" s="263"/>
      <c r="CH138" s="263"/>
      <c r="CI138" s="263"/>
      <c r="CJ138" s="263"/>
      <c r="CK138" s="263"/>
      <c r="CL138" s="263"/>
      <c r="CM138" s="263"/>
      <c r="CN138" s="263"/>
      <c r="CO138" s="263"/>
      <c r="CP138" s="263"/>
      <c r="CQ138" s="263"/>
      <c r="CR138" s="263"/>
      <c r="CS138" s="263"/>
      <c r="CT138" s="263"/>
      <c r="CU138" s="263"/>
      <c r="CV138" s="263"/>
      <c r="CW138" s="263"/>
      <c r="CX138" s="263"/>
      <c r="CY138" s="263"/>
      <c r="CZ138" s="263"/>
      <c r="DA138" s="263"/>
      <c r="DB138" s="263"/>
      <c r="DC138" s="263"/>
      <c r="DD138" s="263"/>
      <c r="DE138" s="263"/>
      <c r="DF138" s="263"/>
      <c r="DG138" s="263"/>
      <c r="DH138" s="263"/>
      <c r="DI138" s="263"/>
      <c r="DJ138" s="263"/>
      <c r="DK138" s="263"/>
      <c r="DL138" s="263"/>
      <c r="DM138" s="263"/>
      <c r="DN138" s="263"/>
      <c r="DO138" s="263"/>
      <c r="DP138" s="263"/>
      <c r="DQ138" s="263"/>
      <c r="DR138" s="263"/>
      <c r="DS138" s="263"/>
      <c r="DT138" s="263"/>
      <c r="DU138" s="263"/>
      <c r="DV138" s="263"/>
      <c r="DW138" s="263"/>
      <c r="DX138" s="263"/>
      <c r="DY138" s="263"/>
      <c r="DZ138" s="263"/>
      <c r="EA138" s="263"/>
      <c r="EB138" s="263"/>
      <c r="EC138" s="263"/>
      <c r="ED138" s="263"/>
      <c r="EE138" s="263"/>
      <c r="EF138" s="263"/>
      <c r="EG138" s="263"/>
      <c r="EH138" s="263"/>
      <c r="EI138" s="263"/>
      <c r="EJ138" s="263"/>
      <c r="EK138" s="263"/>
      <c r="EL138" s="263"/>
      <c r="EM138" s="263"/>
      <c r="EN138" s="263"/>
      <c r="EO138" s="263"/>
      <c r="EP138" s="263"/>
      <c r="EQ138" s="263"/>
      <c r="ER138" s="263"/>
      <c r="ES138" s="263"/>
      <c r="ET138" s="263"/>
      <c r="EU138" s="263"/>
      <c r="EV138" s="263"/>
      <c r="EW138" s="263"/>
      <c r="EX138" s="263"/>
      <c r="EY138" s="263"/>
      <c r="EZ138" s="263"/>
      <c r="FA138" s="263"/>
      <c r="FB138" s="263"/>
      <c r="FC138" s="263"/>
      <c r="FD138" s="263"/>
      <c r="FE138" s="263"/>
      <c r="FF138" s="263"/>
      <c r="FG138" s="263"/>
      <c r="FH138" s="263"/>
      <c r="FI138" s="263"/>
      <c r="FJ138" s="263"/>
      <c r="FK138" s="263"/>
      <c r="FL138" s="263"/>
      <c r="FM138" s="263"/>
      <c r="FN138" s="263"/>
      <c r="FO138" s="263"/>
      <c r="FP138" s="263"/>
      <c r="FQ138" s="263"/>
      <c r="FR138" s="263"/>
      <c r="FS138" s="263"/>
      <c r="FT138" s="263"/>
      <c r="FU138" s="263"/>
      <c r="FV138" s="263"/>
      <c r="FW138" s="263"/>
      <c r="FX138" s="263"/>
      <c r="FY138" s="263"/>
      <c r="FZ138" s="263"/>
      <c r="GA138" s="263"/>
      <c r="GB138" s="263"/>
      <c r="GC138" s="263"/>
      <c r="GD138" s="263"/>
      <c r="GE138" s="263"/>
      <c r="GF138" s="263"/>
      <c r="GG138" s="263"/>
      <c r="GH138" s="263"/>
      <c r="GI138" s="263"/>
      <c r="GJ138" s="263"/>
      <c r="GK138" s="263"/>
      <c r="GL138" s="263"/>
      <c r="GM138" s="263"/>
      <c r="GN138" s="263"/>
      <c r="GO138" s="263"/>
      <c r="GP138" s="263"/>
      <c r="GQ138" s="263"/>
      <c r="GR138" s="263"/>
    </row>
    <row r="139" spans="1:200" x14ac:dyDescent="0.25">
      <c r="A139" s="263"/>
      <c r="B139" s="263"/>
      <c r="C139" s="263"/>
      <c r="D139" s="263"/>
      <c r="E139" s="263"/>
      <c r="F139" s="263"/>
      <c r="G139" s="263"/>
      <c r="H139" s="263"/>
      <c r="I139" s="263"/>
      <c r="J139" s="263"/>
      <c r="K139" s="263"/>
      <c r="L139" s="263"/>
      <c r="M139" s="263"/>
      <c r="N139" s="263"/>
      <c r="O139" s="263"/>
      <c r="P139" s="263"/>
      <c r="Q139" s="263"/>
      <c r="R139" s="263"/>
      <c r="S139" s="263"/>
      <c r="T139" s="263"/>
      <c r="U139" s="263"/>
      <c r="V139" s="263"/>
      <c r="W139" s="263"/>
      <c r="X139" s="263"/>
      <c r="Y139" s="263"/>
      <c r="Z139" s="263"/>
      <c r="AA139" s="263"/>
      <c r="AB139" s="263"/>
      <c r="AC139" s="263"/>
      <c r="AD139" s="263"/>
      <c r="AE139" s="263"/>
      <c r="AF139" s="263"/>
      <c r="AG139" s="263"/>
      <c r="AH139" s="263"/>
      <c r="AI139" s="263"/>
      <c r="AJ139" s="263"/>
      <c r="AK139" s="263"/>
      <c r="AL139" s="263"/>
      <c r="AM139" s="263"/>
      <c r="AN139" s="263"/>
      <c r="AO139" s="263"/>
      <c r="AP139" s="263"/>
      <c r="AQ139" s="263"/>
      <c r="AR139" s="263"/>
      <c r="AS139" s="263"/>
      <c r="AT139" s="263"/>
      <c r="AU139" s="263"/>
      <c r="AV139" s="263"/>
      <c r="AW139" s="263"/>
      <c r="AX139" s="263"/>
      <c r="AY139" s="263"/>
      <c r="AZ139" s="263"/>
      <c r="BA139" s="263"/>
      <c r="BB139" s="263"/>
      <c r="BC139" s="263"/>
      <c r="BD139" s="263"/>
      <c r="BE139" s="263"/>
      <c r="BF139" s="263"/>
      <c r="BG139" s="263"/>
      <c r="BH139" s="263"/>
      <c r="BI139" s="263"/>
      <c r="BJ139" s="263"/>
      <c r="BK139" s="263"/>
      <c r="BL139" s="263"/>
      <c r="BM139" s="263"/>
      <c r="BN139" s="263"/>
      <c r="BO139" s="263"/>
      <c r="BP139" s="263"/>
      <c r="BQ139" s="263"/>
      <c r="BR139" s="263"/>
      <c r="BS139" s="263"/>
      <c r="BT139" s="263"/>
      <c r="BU139" s="263"/>
      <c r="BV139" s="263"/>
      <c r="BW139" s="263"/>
      <c r="BX139" s="263"/>
      <c r="BY139" s="263"/>
      <c r="BZ139" s="263"/>
      <c r="CA139" s="263"/>
      <c r="CB139" s="263"/>
      <c r="CC139" s="263"/>
      <c r="CD139" s="263"/>
      <c r="CE139" s="263"/>
      <c r="CF139" s="263"/>
      <c r="CG139" s="263"/>
      <c r="CH139" s="263"/>
      <c r="CI139" s="263"/>
      <c r="CJ139" s="263"/>
      <c r="CK139" s="263"/>
      <c r="CL139" s="263"/>
      <c r="CM139" s="263"/>
      <c r="CN139" s="263"/>
      <c r="CO139" s="263"/>
      <c r="CP139" s="263"/>
      <c r="CQ139" s="263"/>
      <c r="CR139" s="263"/>
      <c r="CS139" s="263"/>
      <c r="CT139" s="263"/>
      <c r="CU139" s="263"/>
      <c r="CV139" s="263"/>
      <c r="CW139" s="263"/>
      <c r="CX139" s="263"/>
      <c r="CY139" s="263"/>
      <c r="CZ139" s="263"/>
      <c r="DA139" s="263"/>
      <c r="DB139" s="263"/>
      <c r="DC139" s="263"/>
      <c r="DD139" s="263"/>
      <c r="DE139" s="263"/>
      <c r="DF139" s="263"/>
      <c r="DG139" s="263"/>
      <c r="DH139" s="263"/>
      <c r="DI139" s="263"/>
      <c r="DJ139" s="263"/>
      <c r="DK139" s="263"/>
      <c r="DL139" s="263"/>
      <c r="DM139" s="263"/>
      <c r="DN139" s="263"/>
      <c r="DO139" s="263"/>
      <c r="DP139" s="263"/>
      <c r="DQ139" s="263"/>
      <c r="DR139" s="263"/>
      <c r="DS139" s="263"/>
      <c r="DT139" s="263"/>
      <c r="DU139" s="263"/>
      <c r="DV139" s="263"/>
      <c r="DW139" s="263"/>
      <c r="DX139" s="263"/>
      <c r="DY139" s="263"/>
      <c r="DZ139" s="263"/>
      <c r="EA139" s="263"/>
      <c r="EB139" s="263"/>
      <c r="EC139" s="263"/>
      <c r="ED139" s="263"/>
      <c r="EE139" s="263"/>
      <c r="EF139" s="263"/>
      <c r="EG139" s="263"/>
      <c r="EH139" s="263"/>
      <c r="EI139" s="263"/>
      <c r="EJ139" s="263"/>
      <c r="EK139" s="263"/>
      <c r="EL139" s="263"/>
      <c r="EM139" s="263"/>
      <c r="EN139" s="263"/>
      <c r="EO139" s="263"/>
      <c r="EP139" s="263"/>
      <c r="EQ139" s="263"/>
      <c r="ER139" s="263"/>
      <c r="ES139" s="263"/>
      <c r="ET139" s="263"/>
      <c r="EU139" s="263"/>
      <c r="EV139" s="263"/>
      <c r="EW139" s="263"/>
      <c r="EX139" s="263"/>
      <c r="EY139" s="263"/>
      <c r="EZ139" s="263"/>
      <c r="FA139" s="263"/>
      <c r="FB139" s="263"/>
      <c r="FC139" s="263"/>
      <c r="FD139" s="263"/>
      <c r="FE139" s="263"/>
      <c r="FF139" s="263"/>
      <c r="FG139" s="263"/>
      <c r="FH139" s="263"/>
      <c r="FI139" s="263"/>
      <c r="FJ139" s="263"/>
      <c r="FK139" s="263"/>
      <c r="FL139" s="263"/>
      <c r="FM139" s="263"/>
      <c r="FN139" s="263"/>
      <c r="FO139" s="263"/>
      <c r="FP139" s="263"/>
      <c r="FQ139" s="263"/>
      <c r="FR139" s="263"/>
      <c r="FS139" s="263"/>
      <c r="FT139" s="263"/>
      <c r="FU139" s="263"/>
      <c r="FV139" s="263"/>
      <c r="FW139" s="263"/>
      <c r="FX139" s="263"/>
      <c r="FY139" s="263"/>
      <c r="FZ139" s="263"/>
      <c r="GA139" s="263"/>
      <c r="GB139" s="263"/>
      <c r="GC139" s="263"/>
      <c r="GD139" s="263"/>
      <c r="GE139" s="263"/>
      <c r="GF139" s="263"/>
      <c r="GG139" s="263"/>
      <c r="GH139" s="263"/>
      <c r="GI139" s="263"/>
      <c r="GJ139" s="263"/>
      <c r="GK139" s="263"/>
      <c r="GL139" s="263"/>
      <c r="GM139" s="263"/>
      <c r="GN139" s="263"/>
      <c r="GO139" s="263"/>
      <c r="GP139" s="263"/>
      <c r="GQ139" s="263"/>
      <c r="GR139" s="263"/>
    </row>
    <row r="140" spans="1:200" x14ac:dyDescent="0.25">
      <c r="A140" s="263"/>
      <c r="B140" s="263"/>
      <c r="C140" s="263"/>
      <c r="D140" s="263"/>
      <c r="E140" s="263"/>
      <c r="F140" s="263"/>
      <c r="G140" s="263"/>
      <c r="H140" s="263"/>
      <c r="I140" s="263"/>
      <c r="J140" s="263"/>
      <c r="K140" s="263"/>
      <c r="L140" s="263"/>
      <c r="M140" s="263"/>
      <c r="N140" s="263"/>
      <c r="O140" s="263"/>
      <c r="P140" s="263"/>
      <c r="Q140" s="263"/>
      <c r="R140" s="263"/>
      <c r="S140" s="263"/>
      <c r="T140" s="263"/>
      <c r="U140" s="263"/>
      <c r="V140" s="263"/>
      <c r="W140" s="263"/>
      <c r="X140" s="263"/>
      <c r="Y140" s="263"/>
      <c r="Z140" s="263"/>
      <c r="AA140" s="263"/>
      <c r="AB140" s="263"/>
      <c r="AC140" s="263"/>
      <c r="AD140" s="263"/>
      <c r="AE140" s="263"/>
      <c r="AF140" s="263"/>
      <c r="AG140" s="263"/>
      <c r="AH140" s="263"/>
      <c r="AI140" s="263"/>
      <c r="AJ140" s="263"/>
      <c r="AK140" s="263"/>
      <c r="AL140" s="263"/>
      <c r="AM140" s="263"/>
      <c r="AN140" s="263"/>
      <c r="AO140" s="263"/>
      <c r="AP140" s="263"/>
      <c r="AQ140" s="263"/>
      <c r="AR140" s="263"/>
      <c r="AS140" s="263"/>
      <c r="AT140" s="263"/>
      <c r="AU140" s="263"/>
      <c r="AV140" s="263"/>
      <c r="AW140" s="263"/>
      <c r="AX140" s="263"/>
      <c r="AY140" s="263"/>
      <c r="AZ140" s="263"/>
      <c r="BA140" s="263"/>
      <c r="BB140" s="263"/>
      <c r="BC140" s="263"/>
      <c r="BD140" s="263"/>
      <c r="BE140" s="263"/>
      <c r="BF140" s="263"/>
      <c r="BG140" s="263"/>
      <c r="BH140" s="263"/>
      <c r="BI140" s="263"/>
      <c r="BJ140" s="263"/>
      <c r="BK140" s="263"/>
      <c r="BL140" s="263"/>
      <c r="BM140" s="263"/>
      <c r="BN140" s="263"/>
      <c r="BO140" s="263"/>
      <c r="BP140" s="263"/>
      <c r="BQ140" s="263"/>
      <c r="BR140" s="263"/>
      <c r="BS140" s="263"/>
      <c r="BT140" s="263"/>
      <c r="BU140" s="263"/>
      <c r="BV140" s="263"/>
      <c r="BW140" s="263"/>
      <c r="BX140" s="263"/>
      <c r="BY140" s="263"/>
      <c r="BZ140" s="263"/>
      <c r="CA140" s="263"/>
      <c r="CB140" s="263"/>
      <c r="CC140" s="263"/>
      <c r="CD140" s="263"/>
      <c r="CE140" s="263"/>
      <c r="CF140" s="263"/>
      <c r="CG140" s="263"/>
      <c r="CH140" s="263"/>
      <c r="CI140" s="263"/>
      <c r="CJ140" s="263"/>
      <c r="CK140" s="263"/>
      <c r="CL140" s="263"/>
      <c r="CM140" s="263"/>
      <c r="CN140" s="263"/>
      <c r="CO140" s="263"/>
      <c r="CP140" s="263"/>
      <c r="CQ140" s="263"/>
      <c r="CR140" s="263"/>
      <c r="CS140" s="263"/>
      <c r="CT140" s="263"/>
      <c r="CU140" s="263"/>
      <c r="CV140" s="263"/>
      <c r="CW140" s="263"/>
      <c r="CX140" s="263"/>
      <c r="CY140" s="263"/>
      <c r="CZ140" s="263"/>
      <c r="DA140" s="263"/>
      <c r="DB140" s="263"/>
      <c r="DC140" s="263"/>
      <c r="DD140" s="263"/>
      <c r="DE140" s="263"/>
      <c r="DF140" s="263"/>
      <c r="DG140" s="263"/>
      <c r="DH140" s="263"/>
      <c r="DI140" s="263"/>
      <c r="DJ140" s="263"/>
      <c r="DK140" s="263"/>
      <c r="DL140" s="263"/>
      <c r="DM140" s="263"/>
      <c r="DN140" s="263"/>
      <c r="DO140" s="263"/>
      <c r="DP140" s="263"/>
      <c r="DQ140" s="263"/>
      <c r="DR140" s="263"/>
      <c r="DS140" s="263"/>
      <c r="DT140" s="263"/>
      <c r="DU140" s="263"/>
      <c r="DV140" s="263"/>
      <c r="DW140" s="263"/>
      <c r="DX140" s="263"/>
      <c r="DY140" s="263"/>
      <c r="DZ140" s="263"/>
      <c r="EA140" s="263"/>
      <c r="EB140" s="263"/>
      <c r="EC140" s="263"/>
      <c r="ED140" s="263"/>
      <c r="EE140" s="263"/>
      <c r="EF140" s="263"/>
      <c r="EG140" s="263"/>
      <c r="EH140" s="263"/>
      <c r="EI140" s="263"/>
      <c r="EJ140" s="263"/>
      <c r="EK140" s="263"/>
      <c r="EL140" s="263"/>
      <c r="EM140" s="263"/>
      <c r="EN140" s="263"/>
      <c r="EO140" s="263"/>
      <c r="EP140" s="263"/>
      <c r="EQ140" s="263"/>
      <c r="ER140" s="263"/>
      <c r="ES140" s="263"/>
      <c r="ET140" s="263"/>
      <c r="EU140" s="263"/>
      <c r="EV140" s="263"/>
      <c r="EW140" s="263"/>
      <c r="EX140" s="263"/>
      <c r="EY140" s="263"/>
      <c r="EZ140" s="263"/>
      <c r="FA140" s="263"/>
      <c r="FB140" s="263"/>
      <c r="FC140" s="263"/>
      <c r="FD140" s="263"/>
      <c r="FE140" s="263"/>
      <c r="FF140" s="263"/>
      <c r="FG140" s="263"/>
      <c r="FH140" s="263"/>
      <c r="FI140" s="263"/>
      <c r="FJ140" s="263"/>
      <c r="FK140" s="263"/>
      <c r="FL140" s="263"/>
      <c r="FM140" s="263"/>
      <c r="FN140" s="263"/>
      <c r="FO140" s="263"/>
      <c r="FP140" s="263"/>
      <c r="FQ140" s="263"/>
      <c r="FR140" s="263"/>
      <c r="FS140" s="263"/>
      <c r="FT140" s="263"/>
      <c r="FU140" s="263"/>
      <c r="FV140" s="263"/>
      <c r="FW140" s="263"/>
      <c r="FX140" s="263"/>
      <c r="FY140" s="263"/>
      <c r="FZ140" s="263"/>
      <c r="GA140" s="263"/>
      <c r="GB140" s="263"/>
      <c r="GC140" s="263"/>
      <c r="GD140" s="263"/>
      <c r="GE140" s="263"/>
      <c r="GF140" s="263"/>
      <c r="GG140" s="263"/>
      <c r="GH140" s="263"/>
      <c r="GI140" s="263"/>
      <c r="GJ140" s="263"/>
      <c r="GK140" s="263"/>
      <c r="GL140" s="263"/>
      <c r="GM140" s="263"/>
      <c r="GN140" s="263"/>
      <c r="GO140" s="263"/>
      <c r="GP140" s="263"/>
      <c r="GQ140" s="263"/>
      <c r="GR140" s="263"/>
    </row>
    <row r="141" spans="1:200" x14ac:dyDescent="0.25">
      <c r="A141" s="263"/>
      <c r="B141" s="263"/>
      <c r="C141" s="263"/>
      <c r="D141" s="263"/>
      <c r="E141" s="263"/>
      <c r="F141" s="263"/>
      <c r="G141" s="263"/>
      <c r="H141" s="263"/>
      <c r="I141" s="263"/>
      <c r="J141" s="263"/>
      <c r="K141" s="263"/>
      <c r="L141" s="263"/>
      <c r="M141" s="263"/>
      <c r="N141" s="263"/>
      <c r="O141" s="263"/>
      <c r="P141" s="263"/>
      <c r="Q141" s="263"/>
      <c r="R141" s="263"/>
      <c r="S141" s="263"/>
      <c r="T141" s="263"/>
      <c r="U141" s="263"/>
      <c r="V141" s="263"/>
      <c r="W141" s="263"/>
      <c r="X141" s="263"/>
      <c r="Y141" s="263"/>
      <c r="Z141" s="263"/>
      <c r="AA141" s="263"/>
      <c r="AB141" s="263"/>
      <c r="AC141" s="263"/>
      <c r="AD141" s="263"/>
      <c r="AE141" s="263"/>
      <c r="AF141" s="263"/>
      <c r="AG141" s="263"/>
      <c r="AH141" s="263"/>
      <c r="AI141" s="263"/>
      <c r="AJ141" s="263"/>
      <c r="AK141" s="263"/>
      <c r="AL141" s="263"/>
      <c r="AM141" s="263"/>
      <c r="AN141" s="263"/>
      <c r="AO141" s="263"/>
      <c r="AP141" s="263"/>
      <c r="AQ141" s="263"/>
      <c r="AR141" s="263"/>
      <c r="AS141" s="263"/>
      <c r="AT141" s="263"/>
      <c r="AU141" s="263"/>
      <c r="AV141" s="263"/>
      <c r="AW141" s="263"/>
      <c r="AX141" s="263"/>
      <c r="AY141" s="263"/>
      <c r="AZ141" s="263"/>
      <c r="BA141" s="263"/>
      <c r="BB141" s="263"/>
      <c r="BC141" s="263"/>
      <c r="BD141" s="263"/>
      <c r="BE141" s="263"/>
      <c r="BF141" s="263"/>
      <c r="BG141" s="263"/>
      <c r="BH141" s="263"/>
      <c r="BI141" s="263"/>
      <c r="BJ141" s="263"/>
      <c r="BK141" s="263"/>
      <c r="BL141" s="263"/>
      <c r="BM141" s="263"/>
      <c r="BN141" s="263"/>
      <c r="BO141" s="263"/>
      <c r="BP141" s="263"/>
      <c r="BQ141" s="263"/>
      <c r="BR141" s="263"/>
      <c r="BS141" s="263"/>
      <c r="BT141" s="263"/>
      <c r="BU141" s="263"/>
      <c r="BV141" s="263"/>
      <c r="BW141" s="263"/>
      <c r="BX141" s="263"/>
      <c r="BY141" s="263"/>
      <c r="BZ141" s="263"/>
      <c r="CA141" s="263"/>
      <c r="CB141" s="263"/>
      <c r="CC141" s="263"/>
      <c r="CD141" s="263"/>
      <c r="CE141" s="263"/>
      <c r="CF141" s="263"/>
      <c r="CG141" s="263"/>
      <c r="CH141" s="263"/>
      <c r="CI141" s="263"/>
      <c r="CJ141" s="263"/>
      <c r="CK141" s="263"/>
      <c r="CL141" s="263"/>
      <c r="CM141" s="263"/>
      <c r="CN141" s="263"/>
      <c r="CO141" s="263"/>
      <c r="CP141" s="263"/>
      <c r="CQ141" s="263"/>
      <c r="CR141" s="263"/>
      <c r="CS141" s="263"/>
      <c r="CT141" s="263"/>
      <c r="CU141" s="263"/>
      <c r="CV141" s="263"/>
      <c r="CW141" s="263"/>
      <c r="CX141" s="263"/>
      <c r="CY141" s="263"/>
      <c r="CZ141" s="263"/>
      <c r="DA141" s="263"/>
      <c r="DB141" s="263"/>
      <c r="DC141" s="263"/>
      <c r="DD141" s="263"/>
      <c r="DE141" s="263"/>
      <c r="DF141" s="263"/>
      <c r="DG141" s="263"/>
      <c r="DH141" s="263"/>
      <c r="DI141" s="263"/>
      <c r="DJ141" s="263"/>
      <c r="DK141" s="263"/>
      <c r="DL141" s="263"/>
      <c r="DM141" s="263"/>
      <c r="DN141" s="263"/>
      <c r="DO141" s="263"/>
      <c r="DP141" s="263"/>
      <c r="DQ141" s="263"/>
      <c r="DR141" s="263"/>
      <c r="DS141" s="263"/>
      <c r="DT141" s="263"/>
      <c r="DU141" s="263"/>
      <c r="DV141" s="263"/>
      <c r="DW141" s="263"/>
      <c r="DX141" s="263"/>
      <c r="DY141" s="263"/>
      <c r="DZ141" s="263"/>
      <c r="EA141" s="263"/>
      <c r="EB141" s="263"/>
      <c r="EC141" s="263"/>
      <c r="ED141" s="263"/>
      <c r="EE141" s="263"/>
      <c r="EF141" s="263"/>
      <c r="EG141" s="263"/>
      <c r="EH141" s="263"/>
      <c r="EI141" s="263"/>
      <c r="EJ141" s="263"/>
      <c r="EK141" s="263"/>
      <c r="EL141" s="263"/>
      <c r="EM141" s="263"/>
      <c r="EN141" s="263"/>
      <c r="EO141" s="263"/>
      <c r="EP141" s="263"/>
      <c r="EQ141" s="263"/>
      <c r="ER141" s="263"/>
      <c r="ES141" s="263"/>
      <c r="ET141" s="263"/>
      <c r="EU141" s="263"/>
      <c r="EV141" s="263"/>
      <c r="EW141" s="263"/>
      <c r="EX141" s="263"/>
      <c r="EY141" s="263"/>
      <c r="EZ141" s="263"/>
      <c r="FA141" s="263"/>
      <c r="FB141" s="263"/>
      <c r="FC141" s="263"/>
      <c r="FD141" s="263"/>
      <c r="FE141" s="263"/>
      <c r="FF141" s="263"/>
      <c r="FG141" s="263"/>
      <c r="FH141" s="263"/>
      <c r="FI141" s="263"/>
      <c r="FJ141" s="263"/>
      <c r="FK141" s="263"/>
      <c r="FL141" s="263"/>
      <c r="FM141" s="263"/>
      <c r="FN141" s="263"/>
      <c r="FO141" s="263"/>
      <c r="FP141" s="263"/>
      <c r="FQ141" s="263"/>
      <c r="FR141" s="263"/>
      <c r="FS141" s="263"/>
      <c r="FT141" s="263"/>
      <c r="FU141" s="263"/>
      <c r="FV141" s="263"/>
      <c r="FW141" s="263"/>
      <c r="FX141" s="263"/>
      <c r="FY141" s="263"/>
      <c r="FZ141" s="263"/>
      <c r="GA141" s="263"/>
      <c r="GB141" s="263"/>
      <c r="GC141" s="263"/>
      <c r="GD141" s="263"/>
      <c r="GE141" s="263"/>
      <c r="GF141" s="263"/>
      <c r="GG141" s="263"/>
      <c r="GH141" s="263"/>
      <c r="GI141" s="263"/>
      <c r="GJ141" s="263"/>
      <c r="GK141" s="263"/>
      <c r="GL141" s="263"/>
      <c r="GM141" s="263"/>
      <c r="GN141" s="263"/>
      <c r="GO141" s="263"/>
      <c r="GP141" s="263"/>
      <c r="GQ141" s="263"/>
      <c r="GR141" s="263"/>
    </row>
    <row r="142" spans="1:200" x14ac:dyDescent="0.25">
      <c r="A142" s="263"/>
      <c r="B142" s="263"/>
      <c r="C142" s="263"/>
      <c r="D142" s="263"/>
      <c r="E142" s="263"/>
      <c r="F142" s="263"/>
      <c r="G142" s="263"/>
      <c r="H142" s="263"/>
      <c r="I142" s="263"/>
      <c r="J142" s="263"/>
      <c r="K142" s="263"/>
      <c r="L142" s="263"/>
      <c r="M142" s="263"/>
      <c r="N142" s="263"/>
      <c r="O142" s="263"/>
      <c r="P142" s="263"/>
      <c r="Q142" s="263"/>
      <c r="R142" s="263"/>
      <c r="S142" s="263"/>
      <c r="T142" s="263"/>
      <c r="U142" s="263"/>
      <c r="V142" s="263"/>
      <c r="W142" s="263"/>
      <c r="X142" s="263"/>
      <c r="Y142" s="263"/>
      <c r="Z142" s="263"/>
      <c r="AA142" s="263"/>
      <c r="AB142" s="263"/>
      <c r="AC142" s="263"/>
      <c r="AD142" s="263"/>
      <c r="AE142" s="263"/>
      <c r="AF142" s="263"/>
      <c r="AG142" s="263"/>
      <c r="AH142" s="263"/>
      <c r="AI142" s="263"/>
      <c r="AJ142" s="263"/>
      <c r="AK142" s="263"/>
      <c r="AL142" s="263"/>
      <c r="AM142" s="263"/>
      <c r="AN142" s="263"/>
      <c r="AO142" s="263"/>
      <c r="AP142" s="263"/>
      <c r="AQ142" s="263"/>
      <c r="AR142" s="263"/>
      <c r="AS142" s="263"/>
      <c r="AT142" s="263"/>
      <c r="AU142" s="263"/>
      <c r="AV142" s="263"/>
      <c r="AW142" s="263"/>
      <c r="AX142" s="263"/>
      <c r="AY142" s="263"/>
      <c r="AZ142" s="263"/>
      <c r="BA142" s="263"/>
      <c r="BB142" s="263"/>
      <c r="BC142" s="263"/>
      <c r="BD142" s="263"/>
      <c r="BE142" s="263"/>
      <c r="BF142" s="263"/>
      <c r="BG142" s="263"/>
      <c r="BH142" s="263"/>
      <c r="BI142" s="263"/>
      <c r="BJ142" s="263"/>
      <c r="BK142" s="263"/>
      <c r="BL142" s="263"/>
      <c r="BM142" s="263"/>
      <c r="BN142" s="263"/>
      <c r="BO142" s="263"/>
      <c r="BP142" s="263"/>
      <c r="BQ142" s="263"/>
      <c r="BR142" s="263"/>
      <c r="BS142" s="263"/>
      <c r="BT142" s="263"/>
      <c r="BU142" s="263"/>
      <c r="BV142" s="263"/>
      <c r="BW142" s="263"/>
      <c r="BX142" s="263"/>
      <c r="BY142" s="263"/>
      <c r="BZ142" s="263"/>
      <c r="CA142" s="263"/>
      <c r="CB142" s="263"/>
      <c r="CC142" s="263"/>
      <c r="CD142" s="263"/>
      <c r="CE142" s="263"/>
      <c r="CF142" s="263"/>
      <c r="CG142" s="263"/>
      <c r="CH142" s="263"/>
      <c r="CI142" s="263"/>
      <c r="CJ142" s="263"/>
      <c r="CK142" s="263"/>
      <c r="CL142" s="263"/>
      <c r="CM142" s="263"/>
      <c r="CN142" s="263"/>
      <c r="CO142" s="263"/>
      <c r="CP142" s="263"/>
      <c r="CQ142" s="263"/>
      <c r="CR142" s="263"/>
      <c r="CS142" s="263"/>
      <c r="CT142" s="263"/>
      <c r="CU142" s="263"/>
      <c r="CV142" s="263"/>
      <c r="CW142" s="263"/>
      <c r="CX142" s="263"/>
      <c r="CY142" s="263"/>
      <c r="CZ142" s="263"/>
      <c r="DA142" s="263"/>
      <c r="DB142" s="263"/>
      <c r="DC142" s="263"/>
      <c r="DD142" s="263"/>
      <c r="DE142" s="263"/>
      <c r="DF142" s="263"/>
      <c r="DG142" s="263"/>
      <c r="DH142" s="263"/>
      <c r="DI142" s="263"/>
      <c r="DJ142" s="263"/>
      <c r="DK142" s="263"/>
      <c r="DL142" s="263"/>
      <c r="DM142" s="263"/>
      <c r="DN142" s="263"/>
      <c r="DO142" s="263"/>
      <c r="DP142" s="263"/>
      <c r="DQ142" s="263"/>
      <c r="DR142" s="263"/>
      <c r="DS142" s="263"/>
      <c r="DT142" s="263"/>
      <c r="DU142" s="263"/>
      <c r="DV142" s="263"/>
      <c r="DW142" s="263"/>
      <c r="DX142" s="263"/>
      <c r="DY142" s="263"/>
      <c r="DZ142" s="263"/>
      <c r="EA142" s="263"/>
      <c r="EB142" s="263"/>
      <c r="EC142" s="263"/>
      <c r="ED142" s="263"/>
      <c r="EE142" s="263"/>
      <c r="EF142" s="263"/>
      <c r="EG142" s="263"/>
      <c r="EH142" s="263"/>
      <c r="EI142" s="263"/>
      <c r="EJ142" s="263"/>
      <c r="EK142" s="263"/>
      <c r="EL142" s="263"/>
      <c r="EM142" s="263"/>
      <c r="EN142" s="263"/>
      <c r="EO142" s="263"/>
      <c r="EP142" s="263"/>
      <c r="EQ142" s="263"/>
      <c r="ER142" s="263"/>
      <c r="ES142" s="263"/>
      <c r="ET142" s="263"/>
      <c r="EU142" s="263"/>
      <c r="EV142" s="263"/>
      <c r="EW142" s="263"/>
      <c r="EX142" s="263"/>
      <c r="EY142" s="263"/>
      <c r="EZ142" s="263"/>
      <c r="FA142" s="263"/>
      <c r="FB142" s="263"/>
      <c r="FC142" s="263"/>
      <c r="FD142" s="263"/>
      <c r="FE142" s="263"/>
      <c r="FF142" s="263"/>
      <c r="FG142" s="263"/>
      <c r="FH142" s="263"/>
      <c r="FI142" s="263"/>
      <c r="FJ142" s="263"/>
      <c r="FK142" s="263"/>
      <c r="FL142" s="263"/>
      <c r="FM142" s="263"/>
      <c r="FN142" s="263"/>
      <c r="FO142" s="263"/>
      <c r="FP142" s="263"/>
      <c r="FQ142" s="263"/>
      <c r="FR142" s="263"/>
      <c r="FS142" s="263"/>
      <c r="FT142" s="263"/>
      <c r="FU142" s="263"/>
      <c r="FV142" s="263"/>
      <c r="FW142" s="263"/>
      <c r="FX142" s="263"/>
      <c r="FY142" s="263"/>
      <c r="FZ142" s="263"/>
      <c r="GA142" s="263"/>
      <c r="GB142" s="263"/>
      <c r="GC142" s="263"/>
      <c r="GD142" s="263"/>
      <c r="GE142" s="263"/>
      <c r="GF142" s="263"/>
      <c r="GG142" s="263"/>
      <c r="GH142" s="263"/>
      <c r="GI142" s="263"/>
      <c r="GJ142" s="263"/>
      <c r="GK142" s="263"/>
      <c r="GL142" s="263"/>
      <c r="GM142" s="263"/>
      <c r="GN142" s="263"/>
      <c r="GO142" s="263"/>
      <c r="GP142" s="263"/>
      <c r="GQ142" s="263"/>
      <c r="GR142" s="263"/>
    </row>
    <row r="143" spans="1:200" x14ac:dyDescent="0.25">
      <c r="A143" s="263"/>
      <c r="B143" s="263"/>
      <c r="C143" s="263"/>
      <c r="D143" s="263"/>
      <c r="E143" s="263"/>
      <c r="F143" s="263"/>
      <c r="G143" s="263"/>
      <c r="H143" s="263"/>
      <c r="I143" s="263"/>
      <c r="J143" s="263"/>
      <c r="K143" s="263"/>
      <c r="L143" s="263"/>
      <c r="M143" s="263"/>
      <c r="N143" s="263"/>
      <c r="O143" s="263"/>
      <c r="P143" s="263"/>
      <c r="Q143" s="263"/>
      <c r="R143" s="263"/>
      <c r="S143" s="263"/>
      <c r="T143" s="263"/>
      <c r="U143" s="263"/>
      <c r="V143" s="263"/>
      <c r="W143" s="263"/>
      <c r="X143" s="263"/>
      <c r="Y143" s="263"/>
      <c r="Z143" s="263"/>
      <c r="AA143" s="263"/>
      <c r="AB143" s="263"/>
      <c r="AC143" s="263"/>
      <c r="AD143" s="263"/>
      <c r="AE143" s="263"/>
      <c r="AF143" s="263"/>
      <c r="AG143" s="263"/>
      <c r="AH143" s="263"/>
      <c r="AI143" s="263"/>
      <c r="AJ143" s="263"/>
      <c r="AK143" s="263"/>
      <c r="AL143" s="263"/>
      <c r="AM143" s="263"/>
      <c r="AN143" s="263"/>
      <c r="AO143" s="263"/>
      <c r="AP143" s="263"/>
      <c r="AQ143" s="263"/>
      <c r="AR143" s="263"/>
      <c r="AS143" s="263"/>
      <c r="AT143" s="263"/>
      <c r="AU143" s="263"/>
      <c r="AV143" s="263"/>
      <c r="AW143" s="263"/>
      <c r="AX143" s="263"/>
      <c r="AY143" s="263"/>
      <c r="AZ143" s="263"/>
      <c r="BA143" s="263"/>
      <c r="BB143" s="263"/>
      <c r="BC143" s="263"/>
      <c r="BD143" s="263"/>
      <c r="BE143" s="263"/>
      <c r="BF143" s="263"/>
      <c r="BG143" s="263"/>
      <c r="BH143" s="263"/>
      <c r="BI143" s="263"/>
      <c r="BJ143" s="263"/>
      <c r="BK143" s="263"/>
      <c r="BL143" s="263"/>
      <c r="BM143" s="263"/>
      <c r="BN143" s="263"/>
      <c r="BO143" s="263"/>
      <c r="BP143" s="263"/>
      <c r="BQ143" s="263"/>
      <c r="BR143" s="263"/>
      <c r="BS143" s="263"/>
      <c r="BT143" s="263"/>
      <c r="BU143" s="263"/>
      <c r="BV143" s="263"/>
      <c r="BW143" s="263"/>
      <c r="BX143" s="263"/>
      <c r="BY143" s="263"/>
      <c r="BZ143" s="263"/>
      <c r="CA143" s="263"/>
      <c r="CB143" s="263"/>
      <c r="CC143" s="263"/>
      <c r="CD143" s="263"/>
      <c r="CE143" s="263"/>
      <c r="CF143" s="263"/>
      <c r="CG143" s="263"/>
      <c r="CH143" s="263"/>
      <c r="CI143" s="263"/>
      <c r="CJ143" s="263"/>
      <c r="CK143" s="263"/>
      <c r="CL143" s="263"/>
      <c r="CM143" s="263"/>
      <c r="CN143" s="263"/>
      <c r="CO143" s="263"/>
      <c r="CP143" s="263"/>
      <c r="CQ143" s="263"/>
      <c r="CR143" s="263"/>
      <c r="CS143" s="263"/>
      <c r="CT143" s="263"/>
      <c r="CU143" s="263"/>
      <c r="CV143" s="263"/>
      <c r="CW143" s="263"/>
      <c r="CX143" s="263"/>
      <c r="CY143" s="263"/>
      <c r="CZ143" s="263"/>
      <c r="DA143" s="263"/>
      <c r="DB143" s="263"/>
      <c r="DC143" s="263"/>
      <c r="DD143" s="263"/>
      <c r="DE143" s="263"/>
      <c r="DF143" s="263"/>
      <c r="DG143" s="263"/>
      <c r="DH143" s="263"/>
      <c r="DI143" s="263"/>
      <c r="DJ143" s="263"/>
      <c r="DK143" s="263"/>
      <c r="DL143" s="263"/>
      <c r="DM143" s="263"/>
      <c r="DN143" s="263"/>
      <c r="DO143" s="263"/>
      <c r="DP143" s="263"/>
      <c r="DQ143" s="263"/>
      <c r="DR143" s="263"/>
      <c r="DS143" s="263"/>
      <c r="DT143" s="263"/>
      <c r="DU143" s="263"/>
      <c r="DV143" s="263"/>
      <c r="DW143" s="263"/>
      <c r="DX143" s="263"/>
      <c r="DY143" s="263"/>
      <c r="DZ143" s="263"/>
      <c r="EA143" s="263"/>
      <c r="EB143" s="263"/>
      <c r="EC143" s="263"/>
      <c r="ED143" s="263"/>
      <c r="EE143" s="263"/>
      <c r="EF143" s="263"/>
      <c r="EG143" s="263"/>
      <c r="EH143" s="263"/>
      <c r="EI143" s="263"/>
      <c r="EJ143" s="263"/>
      <c r="EK143" s="263"/>
      <c r="EL143" s="263"/>
      <c r="EM143" s="263"/>
      <c r="EN143" s="263"/>
      <c r="EO143" s="263"/>
      <c r="EP143" s="263"/>
      <c r="EQ143" s="263"/>
      <c r="ER143" s="263"/>
      <c r="ES143" s="263"/>
      <c r="ET143" s="263"/>
      <c r="EU143" s="263"/>
      <c r="EV143" s="263"/>
      <c r="EW143" s="263"/>
      <c r="EX143" s="263"/>
      <c r="EY143" s="263"/>
      <c r="EZ143" s="263"/>
      <c r="FA143" s="263"/>
      <c r="FB143" s="263"/>
      <c r="FC143" s="263"/>
      <c r="FD143" s="263"/>
      <c r="FE143" s="263"/>
      <c r="FF143" s="263"/>
      <c r="FG143" s="263"/>
      <c r="FH143" s="263"/>
      <c r="FI143" s="263"/>
      <c r="FJ143" s="263"/>
      <c r="FK143" s="263"/>
      <c r="FL143" s="263"/>
      <c r="FM143" s="263"/>
      <c r="FN143" s="263"/>
      <c r="FO143" s="263"/>
      <c r="FP143" s="263"/>
      <c r="FQ143" s="263"/>
      <c r="FR143" s="263"/>
      <c r="FS143" s="263"/>
      <c r="FT143" s="263"/>
      <c r="FU143" s="263"/>
      <c r="FV143" s="263"/>
      <c r="FW143" s="263"/>
      <c r="FX143" s="263"/>
      <c r="FY143" s="263"/>
      <c r="FZ143" s="263"/>
      <c r="GA143" s="263"/>
      <c r="GB143" s="263"/>
      <c r="GC143" s="263"/>
      <c r="GD143" s="263"/>
      <c r="GE143" s="263"/>
      <c r="GF143" s="263"/>
      <c r="GG143" s="263"/>
      <c r="GH143" s="263"/>
      <c r="GI143" s="263"/>
      <c r="GJ143" s="263"/>
      <c r="GK143" s="263"/>
      <c r="GL143" s="263"/>
      <c r="GM143" s="263"/>
      <c r="GN143" s="263"/>
      <c r="GO143" s="263"/>
      <c r="GP143" s="263"/>
      <c r="GQ143" s="263"/>
      <c r="GR143" s="263"/>
    </row>
    <row r="144" spans="1:200" x14ac:dyDescent="0.25">
      <c r="A144" s="263"/>
      <c r="B144" s="263"/>
      <c r="C144" s="263"/>
      <c r="D144" s="263"/>
      <c r="E144" s="263"/>
      <c r="F144" s="263"/>
      <c r="G144" s="263"/>
      <c r="H144" s="263"/>
      <c r="I144" s="263"/>
      <c r="J144" s="263"/>
      <c r="K144" s="263"/>
      <c r="L144" s="263"/>
      <c r="M144" s="263"/>
      <c r="N144" s="263"/>
      <c r="O144" s="263"/>
      <c r="P144" s="263"/>
      <c r="Q144" s="263"/>
      <c r="R144" s="263"/>
      <c r="S144" s="263"/>
      <c r="T144" s="263"/>
      <c r="U144" s="263"/>
      <c r="V144" s="263"/>
      <c r="W144" s="263"/>
      <c r="X144" s="263"/>
      <c r="Y144" s="263"/>
      <c r="Z144" s="263"/>
      <c r="AA144" s="263"/>
      <c r="AB144" s="263"/>
      <c r="AC144" s="263"/>
      <c r="AD144" s="263"/>
      <c r="AE144" s="263"/>
      <c r="AF144" s="263"/>
      <c r="AG144" s="263"/>
      <c r="AH144" s="263"/>
      <c r="AI144" s="263"/>
      <c r="AJ144" s="263"/>
      <c r="AK144" s="263"/>
      <c r="AL144" s="263"/>
      <c r="AM144" s="263"/>
      <c r="AN144" s="263"/>
      <c r="AO144" s="263"/>
      <c r="AP144" s="263"/>
      <c r="AQ144" s="263"/>
      <c r="AR144" s="263"/>
      <c r="AS144" s="263"/>
      <c r="AT144" s="263"/>
      <c r="AU144" s="263"/>
      <c r="AV144" s="263"/>
      <c r="AW144" s="263"/>
      <c r="AX144" s="263"/>
      <c r="AY144" s="263"/>
      <c r="AZ144" s="263"/>
      <c r="BA144" s="263"/>
      <c r="BB144" s="263"/>
      <c r="BC144" s="263"/>
      <c r="BD144" s="263"/>
      <c r="BE144" s="263"/>
      <c r="BF144" s="263"/>
      <c r="BG144" s="263"/>
      <c r="BH144" s="263"/>
      <c r="BI144" s="263"/>
      <c r="BJ144" s="263"/>
      <c r="BK144" s="263"/>
      <c r="BL144" s="263"/>
      <c r="BM144" s="263"/>
      <c r="BN144" s="263"/>
      <c r="BO144" s="263"/>
      <c r="BP144" s="263"/>
      <c r="BQ144" s="263"/>
      <c r="BR144" s="263"/>
      <c r="BS144" s="263"/>
      <c r="BT144" s="263"/>
      <c r="BU144" s="263"/>
      <c r="BV144" s="263"/>
      <c r="BW144" s="263"/>
      <c r="BX144" s="263"/>
      <c r="BY144" s="263"/>
      <c r="BZ144" s="263"/>
      <c r="CA144" s="263"/>
      <c r="CB144" s="263"/>
      <c r="CC144" s="263"/>
      <c r="CD144" s="263"/>
      <c r="CE144" s="263"/>
      <c r="CF144" s="263"/>
      <c r="CG144" s="263"/>
      <c r="CH144" s="263"/>
      <c r="CI144" s="263"/>
      <c r="CJ144" s="263"/>
      <c r="CK144" s="263"/>
      <c r="CL144" s="263"/>
      <c r="CM144" s="263"/>
      <c r="CN144" s="263"/>
      <c r="CO144" s="263"/>
      <c r="CP144" s="263"/>
      <c r="CQ144" s="263"/>
      <c r="CR144" s="263"/>
      <c r="CS144" s="263"/>
      <c r="CT144" s="263"/>
      <c r="CU144" s="263"/>
      <c r="CV144" s="263"/>
      <c r="CW144" s="263"/>
      <c r="CX144" s="263"/>
      <c r="CY144" s="263"/>
      <c r="CZ144" s="263"/>
      <c r="DA144" s="263"/>
      <c r="DB144" s="263"/>
      <c r="DC144" s="263"/>
      <c r="DD144" s="263"/>
      <c r="DE144" s="263"/>
      <c r="DF144" s="263"/>
      <c r="DG144" s="263"/>
      <c r="DH144" s="263"/>
      <c r="DI144" s="263"/>
      <c r="DJ144" s="263"/>
      <c r="DK144" s="263"/>
      <c r="DL144" s="263"/>
      <c r="DM144" s="263"/>
      <c r="DN144" s="263"/>
      <c r="DO144" s="263"/>
      <c r="DP144" s="263"/>
      <c r="DQ144" s="263"/>
      <c r="DR144" s="263"/>
      <c r="DS144" s="263"/>
      <c r="DT144" s="263"/>
      <c r="DU144" s="263"/>
      <c r="DV144" s="263"/>
      <c r="DW144" s="263"/>
      <c r="DX144" s="263"/>
      <c r="DY144" s="263"/>
      <c r="DZ144" s="263"/>
      <c r="EA144" s="263"/>
      <c r="EB144" s="263"/>
      <c r="EC144" s="263"/>
      <c r="ED144" s="263"/>
      <c r="EE144" s="263"/>
      <c r="EF144" s="263"/>
      <c r="EG144" s="263"/>
      <c r="EH144" s="263"/>
      <c r="EI144" s="263"/>
      <c r="EJ144" s="263"/>
      <c r="EK144" s="263"/>
      <c r="EL144" s="263"/>
      <c r="EM144" s="263"/>
      <c r="EN144" s="263"/>
      <c r="EO144" s="263"/>
      <c r="EP144" s="263"/>
      <c r="EQ144" s="263"/>
      <c r="ER144" s="263"/>
      <c r="ES144" s="263"/>
      <c r="ET144" s="263"/>
      <c r="EU144" s="263"/>
      <c r="EV144" s="263"/>
      <c r="EW144" s="263"/>
      <c r="EX144" s="263"/>
      <c r="EY144" s="263"/>
      <c r="EZ144" s="263"/>
      <c r="FA144" s="263"/>
      <c r="FB144" s="263"/>
      <c r="FC144" s="263"/>
      <c r="FD144" s="263"/>
      <c r="FE144" s="263"/>
      <c r="FF144" s="263"/>
      <c r="FG144" s="263"/>
      <c r="FH144" s="263"/>
      <c r="FI144" s="263"/>
      <c r="FJ144" s="263"/>
      <c r="FK144" s="263"/>
      <c r="FL144" s="263"/>
      <c r="FM144" s="263"/>
      <c r="FN144" s="263"/>
      <c r="FO144" s="263"/>
      <c r="FP144" s="263"/>
      <c r="FQ144" s="263"/>
      <c r="FR144" s="263"/>
      <c r="FS144" s="263"/>
      <c r="FT144" s="263"/>
      <c r="FU144" s="263"/>
      <c r="FV144" s="263"/>
      <c r="FW144" s="263"/>
      <c r="FX144" s="263"/>
      <c r="FY144" s="263"/>
      <c r="FZ144" s="263"/>
      <c r="GA144" s="263"/>
      <c r="GB144" s="263"/>
      <c r="GC144" s="263"/>
      <c r="GD144" s="263"/>
      <c r="GE144" s="263"/>
      <c r="GF144" s="263"/>
      <c r="GG144" s="263"/>
      <c r="GH144" s="263"/>
      <c r="GI144" s="263"/>
      <c r="GJ144" s="263"/>
      <c r="GK144" s="263"/>
      <c r="GL144" s="263"/>
      <c r="GM144" s="263"/>
      <c r="GN144" s="263"/>
      <c r="GO144" s="263"/>
      <c r="GP144" s="263"/>
      <c r="GQ144" s="263"/>
      <c r="GR144" s="263"/>
    </row>
    <row r="145" spans="1:200" x14ac:dyDescent="0.25">
      <c r="A145" s="263"/>
      <c r="B145" s="263"/>
      <c r="C145" s="263"/>
      <c r="D145" s="263"/>
      <c r="E145" s="263"/>
      <c r="F145" s="263"/>
      <c r="G145" s="263"/>
      <c r="H145" s="263"/>
      <c r="I145" s="263"/>
      <c r="J145" s="263"/>
      <c r="K145" s="263"/>
      <c r="L145" s="263"/>
      <c r="M145" s="263"/>
      <c r="N145" s="263"/>
      <c r="O145" s="263"/>
      <c r="P145" s="263"/>
      <c r="Q145" s="263"/>
      <c r="R145" s="263"/>
      <c r="S145" s="263"/>
      <c r="T145" s="263"/>
      <c r="U145" s="263"/>
      <c r="V145" s="263"/>
      <c r="W145" s="263"/>
      <c r="X145" s="263"/>
      <c r="Y145" s="263"/>
      <c r="Z145" s="263"/>
      <c r="AA145" s="263"/>
      <c r="AB145" s="263"/>
      <c r="AC145" s="263"/>
      <c r="AD145" s="263"/>
      <c r="AE145" s="263"/>
      <c r="AF145" s="263"/>
      <c r="AG145" s="263"/>
      <c r="AH145" s="263"/>
      <c r="AI145" s="263"/>
      <c r="AJ145" s="263"/>
      <c r="AK145" s="263"/>
      <c r="AL145" s="263"/>
      <c r="AM145" s="263"/>
      <c r="AN145" s="263"/>
      <c r="AO145" s="263"/>
      <c r="AP145" s="263"/>
      <c r="AQ145" s="263"/>
      <c r="AR145" s="263"/>
      <c r="AS145" s="263"/>
      <c r="AT145" s="263"/>
      <c r="AU145" s="263"/>
      <c r="AV145" s="263"/>
      <c r="AW145" s="263"/>
      <c r="AX145" s="263"/>
      <c r="AY145" s="263"/>
      <c r="AZ145" s="263"/>
      <c r="BA145" s="263"/>
      <c r="BB145" s="263"/>
      <c r="BC145" s="263"/>
      <c r="BD145" s="263"/>
      <c r="BE145" s="263"/>
      <c r="BF145" s="263"/>
      <c r="BG145" s="263"/>
      <c r="BH145" s="263"/>
      <c r="BI145" s="263"/>
      <c r="BJ145" s="263"/>
      <c r="BK145" s="263"/>
      <c r="BL145" s="263"/>
      <c r="BM145" s="263"/>
      <c r="BN145" s="263"/>
      <c r="BO145" s="263"/>
      <c r="BP145" s="263"/>
      <c r="BQ145" s="263"/>
      <c r="BR145" s="263"/>
      <c r="BS145" s="263"/>
      <c r="BT145" s="263"/>
      <c r="BU145" s="263"/>
      <c r="BV145" s="263"/>
      <c r="BW145" s="263"/>
      <c r="BX145" s="263"/>
      <c r="BY145" s="263"/>
      <c r="BZ145" s="263"/>
      <c r="CA145" s="263"/>
      <c r="CB145" s="263"/>
      <c r="CC145" s="263"/>
      <c r="CD145" s="263"/>
      <c r="CE145" s="263"/>
      <c r="CF145" s="263"/>
      <c r="CG145" s="263"/>
      <c r="CH145" s="263"/>
      <c r="CI145" s="263"/>
      <c r="CJ145" s="263"/>
      <c r="CK145" s="263"/>
      <c r="CL145" s="263"/>
      <c r="CM145" s="263"/>
      <c r="CN145" s="263"/>
      <c r="CO145" s="263"/>
      <c r="CP145" s="263"/>
      <c r="CQ145" s="263"/>
      <c r="CR145" s="263"/>
      <c r="CS145" s="263"/>
      <c r="CT145" s="263"/>
      <c r="CU145" s="263"/>
      <c r="CV145" s="263"/>
      <c r="CW145" s="263"/>
      <c r="CX145" s="263"/>
      <c r="CY145" s="263"/>
      <c r="CZ145" s="263"/>
      <c r="DA145" s="263"/>
      <c r="DB145" s="263"/>
      <c r="DC145" s="263"/>
      <c r="DD145" s="263"/>
      <c r="DE145" s="263"/>
      <c r="DF145" s="263"/>
      <c r="DG145" s="263"/>
      <c r="DH145" s="263"/>
      <c r="DI145" s="263"/>
      <c r="DJ145" s="263"/>
      <c r="DK145" s="263"/>
      <c r="DL145" s="263"/>
      <c r="DM145" s="263"/>
      <c r="DN145" s="263"/>
      <c r="DO145" s="263"/>
      <c r="DP145" s="263"/>
      <c r="DQ145" s="263"/>
      <c r="DR145" s="263"/>
      <c r="DS145" s="263"/>
      <c r="DT145" s="263"/>
      <c r="DU145" s="263"/>
      <c r="DV145" s="263"/>
      <c r="DW145" s="263"/>
      <c r="DX145" s="263"/>
      <c r="DY145" s="263"/>
      <c r="DZ145" s="263"/>
      <c r="EA145" s="263"/>
      <c r="EB145" s="263"/>
      <c r="EC145" s="263"/>
      <c r="ED145" s="263"/>
      <c r="EE145" s="263"/>
      <c r="EF145" s="263"/>
      <c r="EG145" s="263"/>
      <c r="EH145" s="263"/>
      <c r="EI145" s="263"/>
      <c r="EJ145" s="263"/>
      <c r="EK145" s="263"/>
      <c r="EL145" s="263"/>
      <c r="EM145" s="263"/>
      <c r="EN145" s="263"/>
      <c r="EO145" s="263"/>
      <c r="EP145" s="263"/>
      <c r="EQ145" s="263"/>
      <c r="ER145" s="263"/>
      <c r="ES145" s="263"/>
      <c r="ET145" s="263"/>
      <c r="EU145" s="263"/>
      <c r="EV145" s="263"/>
      <c r="EW145" s="263"/>
      <c r="EX145" s="263"/>
      <c r="EY145" s="263"/>
      <c r="EZ145" s="263"/>
      <c r="FA145" s="263"/>
      <c r="FB145" s="263"/>
      <c r="FC145" s="263"/>
      <c r="FD145" s="263"/>
      <c r="FE145" s="263"/>
      <c r="FF145" s="263"/>
      <c r="FG145" s="263"/>
      <c r="FH145" s="263"/>
      <c r="FI145" s="263"/>
      <c r="FJ145" s="263"/>
      <c r="FK145" s="263"/>
      <c r="FL145" s="263"/>
      <c r="FM145" s="263"/>
      <c r="FN145" s="263"/>
      <c r="FO145" s="263"/>
      <c r="FP145" s="263"/>
      <c r="FQ145" s="263"/>
      <c r="FR145" s="263"/>
      <c r="FS145" s="263"/>
      <c r="FT145" s="263"/>
      <c r="FU145" s="263"/>
      <c r="FV145" s="263"/>
      <c r="FW145" s="263"/>
      <c r="FX145" s="263"/>
      <c r="FY145" s="263"/>
      <c r="FZ145" s="263"/>
      <c r="GA145" s="263"/>
      <c r="GB145" s="263"/>
      <c r="GC145" s="263"/>
      <c r="GD145" s="263"/>
      <c r="GE145" s="263"/>
      <c r="GF145" s="263"/>
      <c r="GG145" s="263"/>
      <c r="GH145" s="263"/>
      <c r="GI145" s="263"/>
      <c r="GJ145" s="263"/>
      <c r="GK145" s="263"/>
      <c r="GL145" s="263"/>
      <c r="GM145" s="263"/>
      <c r="GN145" s="263"/>
      <c r="GO145" s="263"/>
      <c r="GP145" s="263"/>
      <c r="GQ145" s="263"/>
      <c r="GR145" s="263"/>
    </row>
    <row r="146" spans="1:200" x14ac:dyDescent="0.25">
      <c r="A146" s="263"/>
      <c r="B146" s="263"/>
      <c r="C146" s="263"/>
      <c r="D146" s="263"/>
      <c r="E146" s="263"/>
      <c r="F146" s="263"/>
      <c r="G146" s="263"/>
      <c r="H146" s="263"/>
      <c r="I146" s="263"/>
      <c r="J146" s="263"/>
      <c r="K146" s="263"/>
      <c r="L146" s="263"/>
      <c r="M146" s="263"/>
      <c r="N146" s="263"/>
      <c r="O146" s="263"/>
      <c r="P146" s="263"/>
      <c r="Q146" s="263"/>
      <c r="R146" s="263"/>
      <c r="S146" s="263"/>
      <c r="T146" s="263"/>
      <c r="U146" s="263"/>
      <c r="V146" s="263"/>
      <c r="W146" s="263"/>
      <c r="X146" s="263"/>
      <c r="Y146" s="263"/>
      <c r="Z146" s="263"/>
      <c r="AA146" s="263"/>
      <c r="AB146" s="263"/>
      <c r="AC146" s="263"/>
      <c r="AD146" s="263"/>
      <c r="AE146" s="263"/>
      <c r="AF146" s="263"/>
      <c r="AG146" s="263"/>
      <c r="AH146" s="263"/>
      <c r="AI146" s="263"/>
      <c r="AJ146" s="263"/>
      <c r="AK146" s="263"/>
      <c r="AL146" s="263"/>
      <c r="AM146" s="263"/>
      <c r="AN146" s="263"/>
      <c r="AO146" s="263"/>
      <c r="AP146" s="263"/>
      <c r="AQ146" s="263"/>
      <c r="AR146" s="263"/>
      <c r="AS146" s="263"/>
      <c r="AT146" s="263"/>
      <c r="AU146" s="263"/>
      <c r="AV146" s="263"/>
      <c r="AW146" s="263"/>
      <c r="AX146" s="263"/>
      <c r="AY146" s="263"/>
      <c r="AZ146" s="263"/>
      <c r="BA146" s="263"/>
      <c r="BB146" s="263"/>
      <c r="BC146" s="263"/>
      <c r="BD146" s="263"/>
      <c r="BE146" s="263"/>
      <c r="BF146" s="263"/>
      <c r="BG146" s="263"/>
      <c r="BH146" s="263"/>
      <c r="BI146" s="263"/>
      <c r="BJ146" s="263"/>
      <c r="BK146" s="263"/>
      <c r="BL146" s="263"/>
      <c r="BM146" s="263"/>
      <c r="BN146" s="263"/>
      <c r="BO146" s="263"/>
      <c r="BP146" s="263"/>
      <c r="BQ146" s="263"/>
      <c r="BR146" s="263"/>
      <c r="BS146" s="263"/>
      <c r="BT146" s="263"/>
      <c r="BU146" s="263"/>
      <c r="BV146" s="263"/>
      <c r="BW146" s="263"/>
      <c r="BX146" s="263"/>
      <c r="BY146" s="263"/>
      <c r="BZ146" s="263"/>
      <c r="CA146" s="263"/>
      <c r="CB146" s="263"/>
      <c r="CC146" s="263"/>
      <c r="CD146" s="263"/>
      <c r="CE146" s="263"/>
      <c r="CF146" s="263"/>
      <c r="CG146" s="263"/>
      <c r="CH146" s="263"/>
      <c r="CI146" s="263"/>
      <c r="CJ146" s="263"/>
      <c r="CK146" s="263"/>
      <c r="CL146" s="263"/>
      <c r="CM146" s="263"/>
      <c r="CN146" s="263"/>
      <c r="CO146" s="263"/>
      <c r="CP146" s="263"/>
      <c r="CQ146" s="263"/>
      <c r="CR146" s="263"/>
      <c r="CS146" s="263"/>
      <c r="CT146" s="263"/>
      <c r="CU146" s="263"/>
      <c r="CV146" s="263"/>
      <c r="CW146" s="263"/>
      <c r="CX146" s="263"/>
      <c r="CY146" s="263"/>
      <c r="CZ146" s="263"/>
      <c r="DA146" s="263"/>
      <c r="DB146" s="263"/>
      <c r="DC146" s="263"/>
      <c r="DD146" s="263"/>
      <c r="DE146" s="263"/>
      <c r="DF146" s="263"/>
      <c r="DG146" s="263"/>
      <c r="DH146" s="263"/>
      <c r="DI146" s="263"/>
      <c r="DJ146" s="263"/>
      <c r="DK146" s="263"/>
      <c r="DL146" s="263"/>
      <c r="DM146" s="263"/>
      <c r="DN146" s="263"/>
      <c r="DO146" s="263"/>
      <c r="DP146" s="263"/>
      <c r="DQ146" s="263"/>
      <c r="DR146" s="263"/>
      <c r="DS146" s="263"/>
      <c r="DT146" s="263"/>
      <c r="DU146" s="263"/>
      <c r="DV146" s="263"/>
      <c r="DW146" s="263"/>
      <c r="DX146" s="263"/>
      <c r="DY146" s="263"/>
      <c r="DZ146" s="263"/>
      <c r="EA146" s="263"/>
      <c r="EB146" s="263"/>
      <c r="EC146" s="263"/>
      <c r="ED146" s="263"/>
      <c r="EE146" s="263"/>
      <c r="EF146" s="263"/>
      <c r="EG146" s="263"/>
      <c r="EH146" s="263"/>
      <c r="EI146" s="263"/>
      <c r="EJ146" s="263"/>
      <c r="EK146" s="263"/>
      <c r="EL146" s="263"/>
      <c r="EM146" s="263"/>
      <c r="EN146" s="263"/>
      <c r="EO146" s="263"/>
      <c r="EP146" s="263"/>
      <c r="EQ146" s="263"/>
      <c r="ER146" s="263"/>
      <c r="ES146" s="263"/>
      <c r="ET146" s="263"/>
      <c r="EU146" s="263"/>
      <c r="EV146" s="263"/>
      <c r="EW146" s="263"/>
      <c r="EX146" s="263"/>
      <c r="EY146" s="263"/>
      <c r="EZ146" s="263"/>
      <c r="FA146" s="263"/>
      <c r="FB146" s="263"/>
      <c r="FC146" s="263"/>
      <c r="FD146" s="263"/>
      <c r="FE146" s="263"/>
      <c r="FF146" s="263"/>
      <c r="FG146" s="263"/>
      <c r="FH146" s="263"/>
      <c r="FI146" s="263"/>
      <c r="FJ146" s="263"/>
      <c r="FK146" s="263"/>
      <c r="FL146" s="263"/>
      <c r="FM146" s="263"/>
      <c r="FN146" s="263"/>
      <c r="FO146" s="263"/>
      <c r="FP146" s="263"/>
      <c r="FQ146" s="263"/>
      <c r="FR146" s="263"/>
      <c r="FS146" s="263"/>
      <c r="FT146" s="263"/>
      <c r="FU146" s="263"/>
      <c r="FV146" s="263"/>
      <c r="FW146" s="263"/>
      <c r="FX146" s="263"/>
      <c r="FY146" s="263"/>
      <c r="FZ146" s="263"/>
      <c r="GA146" s="263"/>
      <c r="GB146" s="263"/>
      <c r="GC146" s="263"/>
      <c r="GD146" s="263"/>
      <c r="GE146" s="263"/>
      <c r="GF146" s="263"/>
      <c r="GG146" s="263"/>
      <c r="GH146" s="263"/>
      <c r="GI146" s="263"/>
      <c r="GJ146" s="263"/>
      <c r="GK146" s="263"/>
      <c r="GL146" s="263"/>
      <c r="GM146" s="263"/>
      <c r="GN146" s="263"/>
      <c r="GO146" s="263"/>
      <c r="GP146" s="263"/>
      <c r="GQ146" s="263"/>
      <c r="GR146" s="263"/>
    </row>
    <row r="147" spans="1:200" x14ac:dyDescent="0.25">
      <c r="A147" s="263"/>
      <c r="B147" s="263"/>
      <c r="C147" s="263"/>
      <c r="D147" s="263"/>
      <c r="E147" s="263"/>
      <c r="F147" s="263"/>
      <c r="G147" s="263"/>
      <c r="H147" s="263"/>
      <c r="I147" s="263"/>
      <c r="J147" s="263"/>
      <c r="K147" s="263"/>
      <c r="L147" s="263"/>
      <c r="M147" s="263"/>
      <c r="N147" s="263"/>
      <c r="O147" s="263"/>
      <c r="P147" s="263"/>
      <c r="Q147" s="263"/>
      <c r="R147" s="263"/>
      <c r="S147" s="263"/>
      <c r="T147" s="263"/>
      <c r="U147" s="263"/>
      <c r="V147" s="263"/>
      <c r="W147" s="263"/>
      <c r="X147" s="263"/>
      <c r="Y147" s="263"/>
      <c r="Z147" s="263"/>
      <c r="AA147" s="263"/>
      <c r="AB147" s="263"/>
      <c r="AC147" s="263"/>
      <c r="AD147" s="263"/>
      <c r="AE147" s="263"/>
      <c r="AF147" s="263"/>
      <c r="AG147" s="263"/>
      <c r="AH147" s="263"/>
      <c r="AI147" s="263"/>
      <c r="AJ147" s="263"/>
      <c r="AK147" s="263"/>
      <c r="AL147" s="263"/>
      <c r="AM147" s="263"/>
      <c r="AN147" s="263"/>
      <c r="AO147" s="263"/>
      <c r="AP147" s="263"/>
      <c r="AQ147" s="263"/>
      <c r="AR147" s="263"/>
      <c r="AS147" s="263"/>
      <c r="AT147" s="263"/>
      <c r="AU147" s="263"/>
      <c r="AV147" s="263"/>
      <c r="AW147" s="263"/>
      <c r="AX147" s="263"/>
      <c r="AY147" s="263"/>
      <c r="AZ147" s="263"/>
      <c r="BA147" s="263"/>
      <c r="BB147" s="263"/>
      <c r="BC147" s="263"/>
      <c r="BD147" s="263"/>
      <c r="BE147" s="263"/>
      <c r="BF147" s="263"/>
      <c r="BG147" s="263"/>
      <c r="BH147" s="263"/>
      <c r="BI147" s="263"/>
      <c r="BJ147" s="263"/>
      <c r="BK147" s="263"/>
      <c r="BL147" s="263"/>
      <c r="BM147" s="263"/>
      <c r="BN147" s="263"/>
      <c r="BO147" s="263"/>
      <c r="BP147" s="263"/>
      <c r="BQ147" s="263"/>
      <c r="BR147" s="263"/>
      <c r="BS147" s="263"/>
      <c r="BT147" s="263"/>
      <c r="BU147" s="263"/>
      <c r="BV147" s="263"/>
      <c r="BW147" s="263"/>
      <c r="BX147" s="263"/>
      <c r="BY147" s="263"/>
      <c r="BZ147" s="263"/>
      <c r="CA147" s="263"/>
      <c r="CB147" s="263"/>
      <c r="CC147" s="263"/>
      <c r="CD147" s="263"/>
      <c r="CE147" s="263"/>
      <c r="CF147" s="263"/>
      <c r="CG147" s="263"/>
      <c r="CH147" s="263"/>
      <c r="CI147" s="263"/>
      <c r="CJ147" s="263"/>
      <c r="CK147" s="263"/>
      <c r="CL147" s="263"/>
      <c r="CM147" s="263"/>
      <c r="CN147" s="263"/>
      <c r="CO147" s="263"/>
      <c r="CP147" s="263"/>
      <c r="CQ147" s="263"/>
      <c r="CR147" s="263"/>
      <c r="CS147" s="263"/>
      <c r="CT147" s="263"/>
      <c r="CU147" s="263"/>
      <c r="CV147" s="263"/>
      <c r="CW147" s="263"/>
      <c r="CX147" s="263"/>
      <c r="CY147" s="263"/>
      <c r="CZ147" s="263"/>
      <c r="DA147" s="263"/>
      <c r="DB147" s="263"/>
      <c r="DC147" s="263"/>
      <c r="DD147" s="263"/>
      <c r="DE147" s="263"/>
      <c r="DF147" s="263"/>
      <c r="DG147" s="263"/>
      <c r="DH147" s="263"/>
      <c r="DI147" s="263"/>
      <c r="DJ147" s="263"/>
      <c r="DK147" s="263"/>
      <c r="DL147" s="263"/>
      <c r="DM147" s="263"/>
      <c r="DN147" s="263"/>
      <c r="DO147" s="263"/>
      <c r="DP147" s="263"/>
      <c r="DQ147" s="263"/>
      <c r="DR147" s="263"/>
      <c r="DS147" s="263"/>
      <c r="DT147" s="263"/>
      <c r="DU147" s="263"/>
      <c r="DV147" s="263"/>
      <c r="DW147" s="263"/>
      <c r="DX147" s="263"/>
      <c r="DY147" s="263"/>
      <c r="DZ147" s="263"/>
      <c r="EA147" s="263"/>
      <c r="EB147" s="263"/>
      <c r="EC147" s="263"/>
      <c r="ED147" s="263"/>
      <c r="EE147" s="263"/>
      <c r="EF147" s="263"/>
      <c r="EG147" s="263"/>
      <c r="EH147" s="263"/>
      <c r="EI147" s="263"/>
      <c r="EJ147" s="263"/>
      <c r="EK147" s="263"/>
      <c r="EL147" s="263"/>
      <c r="EM147" s="263"/>
      <c r="EN147" s="263"/>
      <c r="EO147" s="263"/>
      <c r="EP147" s="263"/>
      <c r="EQ147" s="263"/>
      <c r="ER147" s="263"/>
      <c r="ES147" s="263"/>
      <c r="ET147" s="263"/>
      <c r="EU147" s="263"/>
      <c r="EV147" s="263"/>
      <c r="EW147" s="263"/>
      <c r="EX147" s="263"/>
      <c r="EY147" s="263"/>
      <c r="EZ147" s="263"/>
      <c r="FA147" s="263"/>
      <c r="FB147" s="263"/>
      <c r="FC147" s="263"/>
      <c r="FD147" s="263"/>
      <c r="FE147" s="263"/>
      <c r="FF147" s="263"/>
      <c r="FG147" s="263"/>
      <c r="FH147" s="263"/>
      <c r="FI147" s="263"/>
      <c r="FJ147" s="263"/>
      <c r="FK147" s="263"/>
      <c r="FL147" s="263"/>
      <c r="FM147" s="263"/>
      <c r="FN147" s="263"/>
      <c r="FO147" s="263"/>
      <c r="FP147" s="263"/>
      <c r="FQ147" s="263"/>
      <c r="FR147" s="263"/>
      <c r="FS147" s="263"/>
      <c r="FT147" s="263"/>
      <c r="FU147" s="263"/>
      <c r="FV147" s="263"/>
      <c r="FW147" s="263"/>
      <c r="FX147" s="263"/>
      <c r="FY147" s="263"/>
      <c r="FZ147" s="263"/>
      <c r="GA147" s="263"/>
      <c r="GB147" s="263"/>
      <c r="GC147" s="263"/>
      <c r="GD147" s="263"/>
      <c r="GE147" s="263"/>
      <c r="GF147" s="263"/>
      <c r="GG147" s="263"/>
      <c r="GH147" s="263"/>
      <c r="GI147" s="263"/>
      <c r="GJ147" s="263"/>
      <c r="GK147" s="263"/>
      <c r="GL147" s="263"/>
      <c r="GM147" s="263"/>
      <c r="GN147" s="263"/>
      <c r="GO147" s="263"/>
      <c r="GP147" s="263"/>
      <c r="GQ147" s="263"/>
      <c r="GR147" s="263"/>
    </row>
    <row r="148" spans="1:200" x14ac:dyDescent="0.25">
      <c r="A148" s="263"/>
      <c r="B148" s="263"/>
      <c r="C148" s="263"/>
      <c r="D148" s="263"/>
      <c r="E148" s="263"/>
      <c r="F148" s="263"/>
      <c r="G148" s="263"/>
      <c r="H148" s="263"/>
      <c r="I148" s="263"/>
      <c r="J148" s="263"/>
      <c r="K148" s="263"/>
      <c r="L148" s="263"/>
      <c r="M148" s="263"/>
      <c r="N148" s="263"/>
      <c r="O148" s="263"/>
      <c r="P148" s="263"/>
      <c r="Q148" s="263"/>
      <c r="R148" s="263"/>
      <c r="S148" s="263"/>
      <c r="T148" s="263"/>
      <c r="U148" s="263"/>
      <c r="V148" s="263"/>
      <c r="W148" s="263"/>
      <c r="X148" s="263"/>
      <c r="Y148" s="263"/>
      <c r="Z148" s="263"/>
      <c r="AA148" s="263"/>
      <c r="AB148" s="263"/>
      <c r="AC148" s="263"/>
      <c r="AD148" s="263"/>
      <c r="AE148" s="263"/>
      <c r="AF148" s="263"/>
      <c r="AG148" s="263"/>
      <c r="AH148" s="263"/>
      <c r="AI148" s="263"/>
      <c r="AJ148" s="263"/>
      <c r="AK148" s="263"/>
      <c r="AL148" s="263"/>
      <c r="AM148" s="263"/>
      <c r="AN148" s="263"/>
      <c r="AO148" s="263"/>
      <c r="AP148" s="263"/>
      <c r="AQ148" s="263"/>
      <c r="AR148" s="263"/>
      <c r="AS148" s="263"/>
      <c r="AT148" s="263"/>
      <c r="AU148" s="263"/>
      <c r="AV148" s="263"/>
      <c r="AW148" s="263"/>
      <c r="AX148" s="263"/>
      <c r="AY148" s="263"/>
      <c r="AZ148" s="263"/>
      <c r="BA148" s="263"/>
      <c r="BB148" s="263"/>
      <c r="BC148" s="263"/>
      <c r="BD148" s="263"/>
      <c r="BE148" s="263"/>
      <c r="BF148" s="263"/>
      <c r="BG148" s="263"/>
      <c r="BH148" s="263"/>
      <c r="BI148" s="263"/>
      <c r="BJ148" s="263"/>
      <c r="BK148" s="263"/>
      <c r="BL148" s="263"/>
      <c r="BM148" s="263"/>
      <c r="BN148" s="263"/>
      <c r="BO148" s="263"/>
      <c r="BP148" s="263"/>
      <c r="BQ148" s="263"/>
      <c r="BR148" s="263"/>
      <c r="BS148" s="263"/>
      <c r="BT148" s="263"/>
      <c r="BU148" s="263"/>
      <c r="BV148" s="263"/>
      <c r="BW148" s="263"/>
      <c r="BX148" s="263"/>
      <c r="BY148" s="263"/>
      <c r="BZ148" s="263"/>
      <c r="CA148" s="263"/>
      <c r="CB148" s="263"/>
      <c r="CC148" s="263"/>
      <c r="CD148" s="263"/>
      <c r="CE148" s="263"/>
      <c r="CF148" s="263"/>
      <c r="CG148" s="263"/>
      <c r="CH148" s="263"/>
      <c r="CI148" s="263"/>
      <c r="CJ148" s="263"/>
      <c r="CK148" s="263"/>
      <c r="CL148" s="263"/>
      <c r="CM148" s="263"/>
      <c r="CN148" s="263"/>
      <c r="CO148" s="263"/>
      <c r="CP148" s="263"/>
      <c r="CQ148" s="263"/>
      <c r="CR148" s="263"/>
      <c r="CS148" s="263"/>
      <c r="CT148" s="263"/>
      <c r="CU148" s="263"/>
      <c r="CV148" s="263"/>
      <c r="CW148" s="263"/>
      <c r="CX148" s="263"/>
      <c r="CY148" s="263"/>
      <c r="CZ148" s="263"/>
      <c r="DA148" s="263"/>
      <c r="DB148" s="263"/>
      <c r="DC148" s="263"/>
      <c r="DD148" s="263"/>
      <c r="DE148" s="263"/>
      <c r="DF148" s="263"/>
      <c r="DG148" s="263"/>
      <c r="DH148" s="263"/>
      <c r="DI148" s="263"/>
      <c r="DJ148" s="263"/>
      <c r="DK148" s="263"/>
      <c r="DL148" s="263"/>
      <c r="DM148" s="263"/>
      <c r="DN148" s="263"/>
      <c r="DO148" s="263"/>
      <c r="DP148" s="263"/>
      <c r="DQ148" s="263"/>
      <c r="DR148" s="263"/>
      <c r="DS148" s="263"/>
      <c r="DT148" s="263"/>
      <c r="DU148" s="263"/>
      <c r="DV148" s="263"/>
      <c r="DW148" s="263"/>
      <c r="DX148" s="263"/>
      <c r="DY148" s="263"/>
      <c r="DZ148" s="263"/>
      <c r="EA148" s="263"/>
      <c r="EB148" s="263"/>
      <c r="EC148" s="263"/>
      <c r="ED148" s="263"/>
      <c r="EE148" s="263"/>
      <c r="EF148" s="263"/>
      <c r="EG148" s="263"/>
      <c r="EH148" s="263"/>
      <c r="EI148" s="263"/>
      <c r="EJ148" s="263"/>
      <c r="EK148" s="263"/>
      <c r="EL148" s="263"/>
      <c r="EM148" s="263"/>
      <c r="EN148" s="263"/>
      <c r="EO148" s="263"/>
      <c r="EP148" s="263"/>
      <c r="EQ148" s="263"/>
      <c r="ER148" s="263"/>
      <c r="ES148" s="263"/>
      <c r="ET148" s="263"/>
      <c r="EU148" s="263"/>
      <c r="EV148" s="263"/>
      <c r="EW148" s="263"/>
      <c r="EX148" s="263"/>
      <c r="EY148" s="263"/>
      <c r="EZ148" s="263"/>
      <c r="FA148" s="263"/>
      <c r="FB148" s="263"/>
      <c r="FC148" s="263"/>
      <c r="FD148" s="263"/>
      <c r="FE148" s="263"/>
      <c r="FF148" s="263"/>
      <c r="FG148" s="263"/>
      <c r="FH148" s="263"/>
      <c r="FI148" s="263"/>
      <c r="FJ148" s="263"/>
      <c r="FK148" s="263"/>
      <c r="FL148" s="263"/>
      <c r="FM148" s="263"/>
      <c r="FN148" s="263"/>
      <c r="FO148" s="263"/>
      <c r="FP148" s="263"/>
      <c r="FQ148" s="263"/>
      <c r="FR148" s="263"/>
      <c r="FS148" s="263"/>
      <c r="FT148" s="263"/>
      <c r="FU148" s="263"/>
      <c r="FV148" s="263"/>
      <c r="FW148" s="263"/>
      <c r="FX148" s="263"/>
      <c r="FY148" s="263"/>
      <c r="FZ148" s="263"/>
      <c r="GA148" s="263"/>
      <c r="GB148" s="263"/>
      <c r="GC148" s="263"/>
      <c r="GD148" s="263"/>
      <c r="GE148" s="263"/>
      <c r="GF148" s="263"/>
      <c r="GG148" s="263"/>
      <c r="GH148" s="263"/>
      <c r="GI148" s="263"/>
      <c r="GJ148" s="263"/>
      <c r="GK148" s="263"/>
      <c r="GL148" s="263"/>
      <c r="GM148" s="263"/>
      <c r="GN148" s="263"/>
      <c r="GO148" s="263"/>
      <c r="GP148" s="263"/>
      <c r="GQ148" s="263"/>
      <c r="GR148" s="263"/>
    </row>
    <row r="149" spans="1:200" x14ac:dyDescent="0.25">
      <c r="A149" s="263"/>
      <c r="B149" s="263"/>
      <c r="C149" s="263"/>
      <c r="D149" s="263"/>
      <c r="E149" s="263"/>
      <c r="F149" s="263"/>
      <c r="G149" s="263"/>
      <c r="H149" s="263"/>
      <c r="I149" s="263"/>
      <c r="J149" s="263"/>
      <c r="K149" s="263"/>
      <c r="L149" s="263"/>
      <c r="M149" s="263"/>
      <c r="N149" s="263"/>
      <c r="O149" s="263"/>
      <c r="P149" s="263"/>
      <c r="Q149" s="263"/>
      <c r="R149" s="263"/>
      <c r="S149" s="263"/>
      <c r="T149" s="263"/>
      <c r="U149" s="263"/>
      <c r="V149" s="263"/>
      <c r="W149" s="263"/>
      <c r="X149" s="263"/>
      <c r="Y149" s="263"/>
      <c r="Z149" s="263"/>
      <c r="AA149" s="263"/>
      <c r="AB149" s="263"/>
      <c r="AC149" s="263"/>
      <c r="AD149" s="263"/>
      <c r="AE149" s="263"/>
      <c r="AF149" s="263"/>
      <c r="AG149" s="263"/>
      <c r="AH149" s="263"/>
      <c r="AI149" s="263"/>
      <c r="AJ149" s="263"/>
      <c r="AK149" s="263"/>
      <c r="AL149" s="263"/>
      <c r="AM149" s="263"/>
      <c r="AN149" s="263"/>
      <c r="AO149" s="263"/>
      <c r="AP149" s="263"/>
      <c r="AQ149" s="263"/>
      <c r="AR149" s="263"/>
      <c r="AS149" s="263"/>
      <c r="AT149" s="263"/>
      <c r="AU149" s="263"/>
      <c r="AV149" s="263"/>
      <c r="AW149" s="263"/>
      <c r="AX149" s="263"/>
      <c r="AY149" s="263"/>
      <c r="AZ149" s="263"/>
      <c r="BA149" s="263"/>
      <c r="BB149" s="263"/>
      <c r="BC149" s="263"/>
      <c r="BD149" s="263"/>
      <c r="BE149" s="263"/>
      <c r="BF149" s="263"/>
      <c r="BG149" s="263"/>
      <c r="BH149" s="263"/>
      <c r="BI149" s="263"/>
      <c r="BJ149" s="263"/>
      <c r="BK149" s="263"/>
      <c r="BL149" s="263"/>
      <c r="BM149" s="263"/>
      <c r="BN149" s="263"/>
      <c r="BO149" s="263"/>
      <c r="BP149" s="263"/>
      <c r="BQ149" s="263"/>
      <c r="BR149" s="263"/>
      <c r="BS149" s="263"/>
      <c r="BT149" s="263"/>
      <c r="BU149" s="263"/>
      <c r="BV149" s="263"/>
      <c r="BW149" s="263"/>
      <c r="BX149" s="263"/>
      <c r="BY149" s="263"/>
      <c r="BZ149" s="263"/>
      <c r="CA149" s="263"/>
      <c r="CB149" s="263"/>
      <c r="CC149" s="263"/>
      <c r="CD149" s="263"/>
      <c r="CE149" s="263"/>
      <c r="CF149" s="263"/>
      <c r="CG149" s="263"/>
      <c r="CH149" s="263"/>
      <c r="CI149" s="263"/>
      <c r="CJ149" s="263"/>
      <c r="CK149" s="263"/>
      <c r="CL149" s="263"/>
      <c r="CM149" s="263"/>
      <c r="CN149" s="263"/>
      <c r="CO149" s="263"/>
      <c r="CP149" s="263"/>
      <c r="CQ149" s="263"/>
      <c r="CR149" s="263"/>
      <c r="CS149" s="263"/>
      <c r="CT149" s="263"/>
      <c r="CU149" s="263"/>
      <c r="CV149" s="263"/>
      <c r="CW149" s="263"/>
      <c r="CX149" s="263"/>
      <c r="CY149" s="263"/>
      <c r="CZ149" s="263"/>
      <c r="DA149" s="263"/>
      <c r="DB149" s="263"/>
      <c r="DC149" s="263"/>
      <c r="DD149" s="263"/>
      <c r="DE149" s="263"/>
      <c r="DF149" s="263"/>
      <c r="DG149" s="263"/>
      <c r="DH149" s="263"/>
      <c r="DI149" s="263"/>
      <c r="DJ149" s="263"/>
      <c r="DK149" s="263"/>
      <c r="DL149" s="263"/>
      <c r="DM149" s="263"/>
      <c r="DN149" s="263"/>
      <c r="DO149" s="263"/>
      <c r="DP149" s="263"/>
      <c r="DQ149" s="263"/>
      <c r="DR149" s="263"/>
      <c r="DS149" s="263"/>
      <c r="DT149" s="263"/>
      <c r="DU149" s="263"/>
      <c r="DV149" s="263"/>
      <c r="DW149" s="263"/>
      <c r="DX149" s="263"/>
      <c r="DY149" s="263"/>
      <c r="DZ149" s="263"/>
      <c r="EA149" s="263"/>
      <c r="EB149" s="263"/>
      <c r="EC149" s="263"/>
      <c r="ED149" s="263"/>
      <c r="EE149" s="263"/>
      <c r="EF149" s="263"/>
      <c r="EG149" s="263"/>
      <c r="EH149" s="263"/>
      <c r="EI149" s="263"/>
      <c r="EJ149" s="263"/>
      <c r="EK149" s="263"/>
      <c r="EL149" s="263"/>
      <c r="EM149" s="263"/>
      <c r="EN149" s="263"/>
      <c r="EO149" s="263"/>
      <c r="EP149" s="263"/>
      <c r="EQ149" s="263"/>
      <c r="ER149" s="263"/>
      <c r="ES149" s="263"/>
      <c r="ET149" s="263"/>
      <c r="EU149" s="263"/>
      <c r="EV149" s="263"/>
      <c r="EW149" s="263"/>
      <c r="EX149" s="263"/>
      <c r="EY149" s="263"/>
      <c r="EZ149" s="263"/>
      <c r="FA149" s="263"/>
      <c r="FB149" s="263"/>
      <c r="FC149" s="263"/>
      <c r="FD149" s="263"/>
      <c r="FE149" s="263"/>
      <c r="FF149" s="263"/>
      <c r="FG149" s="263"/>
      <c r="FH149" s="263"/>
      <c r="FI149" s="263"/>
      <c r="FJ149" s="263"/>
      <c r="FK149" s="263"/>
      <c r="FL149" s="263"/>
      <c r="FM149" s="263"/>
      <c r="FN149" s="263"/>
      <c r="FO149" s="263"/>
      <c r="FP149" s="263"/>
      <c r="FQ149" s="263"/>
      <c r="FR149" s="263"/>
      <c r="FS149" s="263"/>
      <c r="FT149" s="263"/>
      <c r="FU149" s="263"/>
      <c r="FV149" s="263"/>
      <c r="FW149" s="263"/>
      <c r="FX149" s="263"/>
      <c r="FY149" s="263"/>
      <c r="FZ149" s="263"/>
      <c r="GA149" s="263"/>
      <c r="GB149" s="263"/>
      <c r="GC149" s="263"/>
      <c r="GD149" s="263"/>
      <c r="GE149" s="263"/>
      <c r="GF149" s="263"/>
      <c r="GG149" s="263"/>
      <c r="GH149" s="263"/>
      <c r="GI149" s="263"/>
      <c r="GJ149" s="263"/>
      <c r="GK149" s="263"/>
      <c r="GL149" s="263"/>
      <c r="GM149" s="263"/>
      <c r="GN149" s="263"/>
      <c r="GO149" s="263"/>
      <c r="GP149" s="263"/>
      <c r="GQ149" s="263"/>
      <c r="GR149" s="263"/>
    </row>
    <row r="150" spans="1:200" x14ac:dyDescent="0.25">
      <c r="A150" s="263"/>
      <c r="B150" s="263"/>
      <c r="C150" s="263"/>
      <c r="D150" s="263"/>
      <c r="E150" s="263"/>
      <c r="F150" s="263"/>
      <c r="G150" s="263"/>
      <c r="H150" s="263"/>
      <c r="I150" s="263"/>
      <c r="J150" s="263"/>
      <c r="K150" s="263"/>
      <c r="L150" s="263"/>
      <c r="M150" s="263"/>
      <c r="N150" s="263"/>
      <c r="O150" s="263"/>
      <c r="P150" s="263"/>
      <c r="Q150" s="263"/>
      <c r="R150" s="263"/>
      <c r="S150" s="263"/>
      <c r="T150" s="263"/>
      <c r="U150" s="263"/>
      <c r="V150" s="263"/>
      <c r="W150" s="263"/>
      <c r="X150" s="263"/>
      <c r="Y150" s="263"/>
      <c r="Z150" s="263"/>
      <c r="AA150" s="263"/>
      <c r="AB150" s="263"/>
      <c r="AC150" s="263"/>
      <c r="AD150" s="263"/>
      <c r="AE150" s="263"/>
      <c r="AF150" s="263"/>
      <c r="AG150" s="263"/>
      <c r="AH150" s="263"/>
      <c r="AI150" s="263"/>
      <c r="AJ150" s="263"/>
      <c r="AK150" s="263"/>
      <c r="AL150" s="263"/>
      <c r="AM150" s="263"/>
      <c r="AN150" s="263"/>
      <c r="AO150" s="263"/>
      <c r="AP150" s="263"/>
      <c r="AQ150" s="263"/>
      <c r="AR150" s="263"/>
      <c r="AS150" s="263"/>
      <c r="AT150" s="263"/>
      <c r="AU150" s="263"/>
      <c r="AV150" s="263"/>
      <c r="AW150" s="263"/>
      <c r="AX150" s="263"/>
      <c r="AY150" s="263"/>
      <c r="AZ150" s="263"/>
      <c r="BA150" s="263"/>
      <c r="BB150" s="263"/>
      <c r="BC150" s="263"/>
      <c r="BD150" s="263"/>
      <c r="BE150" s="263"/>
      <c r="BF150" s="263"/>
      <c r="BG150" s="263"/>
      <c r="BH150" s="263"/>
      <c r="BI150" s="263"/>
      <c r="BJ150" s="263"/>
      <c r="BK150" s="263"/>
      <c r="BL150" s="263"/>
      <c r="BM150" s="263"/>
      <c r="BN150" s="263"/>
      <c r="BO150" s="263"/>
      <c r="BP150" s="263"/>
      <c r="BQ150" s="263"/>
      <c r="BR150" s="263"/>
      <c r="BS150" s="263"/>
      <c r="BT150" s="263"/>
      <c r="BU150" s="263"/>
      <c r="BV150" s="263"/>
      <c r="BW150" s="263"/>
      <c r="BX150" s="263"/>
      <c r="BY150" s="263"/>
      <c r="BZ150" s="263"/>
      <c r="CA150" s="263"/>
      <c r="CB150" s="263"/>
      <c r="CC150" s="263"/>
      <c r="CD150" s="263"/>
      <c r="CE150" s="263"/>
      <c r="CF150" s="263"/>
      <c r="CG150" s="263"/>
      <c r="CH150" s="263"/>
      <c r="CI150" s="263"/>
      <c r="CJ150" s="263"/>
      <c r="CK150" s="263"/>
      <c r="CL150" s="263"/>
      <c r="CM150" s="263"/>
      <c r="CN150" s="263"/>
      <c r="CO150" s="263"/>
      <c r="CP150" s="263"/>
      <c r="CQ150" s="263"/>
      <c r="CR150" s="263"/>
      <c r="CS150" s="263"/>
      <c r="CT150" s="263"/>
      <c r="CU150" s="263"/>
      <c r="CV150" s="263"/>
      <c r="CW150" s="263"/>
      <c r="CX150" s="263"/>
      <c r="CY150" s="263"/>
      <c r="CZ150" s="263"/>
      <c r="DA150" s="263"/>
      <c r="DB150" s="263"/>
      <c r="DC150" s="263"/>
      <c r="DD150" s="263"/>
      <c r="DE150" s="263"/>
      <c r="DF150" s="263"/>
      <c r="DG150" s="263"/>
      <c r="DH150" s="263"/>
      <c r="DI150" s="263"/>
      <c r="DJ150" s="263"/>
      <c r="DK150" s="263"/>
      <c r="DL150" s="263"/>
      <c r="DM150" s="263"/>
      <c r="DN150" s="263"/>
      <c r="DO150" s="263"/>
      <c r="DP150" s="263"/>
      <c r="DQ150" s="263"/>
      <c r="DR150" s="263"/>
      <c r="DS150" s="263"/>
      <c r="DT150" s="263"/>
      <c r="DU150" s="263"/>
      <c r="DV150" s="263"/>
      <c r="DW150" s="263"/>
      <c r="DX150" s="263"/>
      <c r="DY150" s="263"/>
      <c r="DZ150" s="263"/>
      <c r="EA150" s="263"/>
      <c r="EB150" s="263"/>
      <c r="EC150" s="263"/>
      <c r="ED150" s="263"/>
      <c r="EE150" s="263"/>
      <c r="EF150" s="263"/>
      <c r="EG150" s="263"/>
      <c r="EH150" s="263"/>
      <c r="EI150" s="263"/>
      <c r="EJ150" s="263"/>
      <c r="EK150" s="263"/>
      <c r="EL150" s="263"/>
      <c r="EM150" s="263"/>
      <c r="EN150" s="263"/>
      <c r="EO150" s="263"/>
      <c r="EP150" s="263"/>
      <c r="EQ150" s="263"/>
      <c r="ER150" s="263"/>
      <c r="ES150" s="263"/>
      <c r="ET150" s="263"/>
      <c r="EU150" s="263"/>
      <c r="EV150" s="263"/>
      <c r="EW150" s="263"/>
      <c r="EX150" s="263"/>
      <c r="EY150" s="263"/>
      <c r="EZ150" s="263"/>
      <c r="FA150" s="263"/>
      <c r="FB150" s="263"/>
      <c r="FC150" s="263"/>
      <c r="FD150" s="263"/>
      <c r="FE150" s="263"/>
      <c r="FF150" s="263"/>
      <c r="FG150" s="263"/>
      <c r="FH150" s="263"/>
      <c r="FI150" s="263"/>
      <c r="FJ150" s="263"/>
      <c r="FK150" s="263"/>
      <c r="FL150" s="263"/>
      <c r="FM150" s="263"/>
      <c r="FN150" s="263"/>
      <c r="FO150" s="263"/>
      <c r="FP150" s="263"/>
      <c r="FQ150" s="263"/>
      <c r="FR150" s="263"/>
      <c r="FS150" s="263"/>
      <c r="FT150" s="263"/>
      <c r="FU150" s="263"/>
      <c r="FV150" s="263"/>
      <c r="FW150" s="263"/>
      <c r="FX150" s="263"/>
      <c r="FY150" s="263"/>
      <c r="FZ150" s="263"/>
      <c r="GA150" s="263"/>
      <c r="GB150" s="263"/>
      <c r="GC150" s="263"/>
      <c r="GD150" s="263"/>
      <c r="GE150" s="263"/>
      <c r="GF150" s="263"/>
      <c r="GG150" s="263"/>
      <c r="GH150" s="263"/>
      <c r="GI150" s="263"/>
      <c r="GJ150" s="263"/>
      <c r="GK150" s="263"/>
      <c r="GL150" s="263"/>
      <c r="GM150" s="263"/>
      <c r="GN150" s="263"/>
      <c r="GO150" s="263"/>
      <c r="GP150" s="263"/>
      <c r="GQ150" s="263"/>
      <c r="GR150" s="263"/>
    </row>
    <row r="151" spans="1:200" x14ac:dyDescent="0.25">
      <c r="A151" s="263"/>
      <c r="B151" s="263"/>
      <c r="C151" s="263"/>
      <c r="D151" s="263"/>
      <c r="E151" s="263"/>
      <c r="F151" s="263"/>
      <c r="G151" s="263"/>
      <c r="H151" s="263"/>
      <c r="I151" s="263"/>
      <c r="J151" s="263"/>
      <c r="K151" s="263"/>
      <c r="L151" s="263"/>
      <c r="M151" s="263"/>
      <c r="N151" s="263"/>
      <c r="O151" s="263"/>
      <c r="P151" s="263"/>
      <c r="Q151" s="263"/>
      <c r="R151" s="263"/>
      <c r="S151" s="263"/>
      <c r="T151" s="263"/>
      <c r="U151" s="263"/>
      <c r="V151" s="263"/>
      <c r="W151" s="263"/>
      <c r="X151" s="263"/>
      <c r="Y151" s="263"/>
      <c r="Z151" s="263"/>
      <c r="AA151" s="263"/>
      <c r="AB151" s="263"/>
      <c r="AC151" s="263"/>
      <c r="AD151" s="263"/>
      <c r="AE151" s="263"/>
      <c r="AF151" s="263"/>
      <c r="AG151" s="263"/>
      <c r="AH151" s="263"/>
      <c r="AI151" s="263"/>
      <c r="AJ151" s="263"/>
      <c r="AK151" s="263"/>
      <c r="AL151" s="263"/>
      <c r="AM151" s="263"/>
      <c r="AN151" s="263"/>
      <c r="AO151" s="263"/>
      <c r="AP151" s="263"/>
      <c r="AQ151" s="263"/>
      <c r="AR151" s="263"/>
      <c r="AS151" s="263"/>
      <c r="AT151" s="263"/>
      <c r="AU151" s="263"/>
      <c r="AV151" s="263"/>
      <c r="AW151" s="263"/>
      <c r="AX151" s="263"/>
      <c r="AY151" s="263"/>
      <c r="AZ151" s="263"/>
      <c r="BA151" s="263"/>
      <c r="BB151" s="263"/>
      <c r="BC151" s="263"/>
      <c r="BD151" s="263"/>
      <c r="BE151" s="263"/>
      <c r="BF151" s="263"/>
      <c r="BG151" s="263"/>
      <c r="BH151" s="263"/>
      <c r="BI151" s="263"/>
      <c r="BJ151" s="263"/>
      <c r="BK151" s="263"/>
      <c r="BL151" s="263"/>
      <c r="BM151" s="263"/>
      <c r="BN151" s="263"/>
      <c r="BO151" s="263"/>
      <c r="BP151" s="263"/>
      <c r="BQ151" s="263"/>
      <c r="BR151" s="263"/>
      <c r="BS151" s="263"/>
      <c r="BT151" s="263"/>
      <c r="BU151" s="263"/>
      <c r="BV151" s="263"/>
      <c r="BW151" s="263"/>
      <c r="BX151" s="263"/>
      <c r="BY151" s="263"/>
      <c r="BZ151" s="263"/>
      <c r="CA151" s="263"/>
      <c r="CB151" s="263"/>
      <c r="CC151" s="263"/>
      <c r="CD151" s="263"/>
      <c r="CE151" s="263"/>
      <c r="CF151" s="263"/>
      <c r="CG151" s="263"/>
      <c r="CH151" s="263"/>
      <c r="CI151" s="263"/>
      <c r="CJ151" s="263"/>
      <c r="CK151" s="263"/>
      <c r="CL151" s="263"/>
      <c r="CM151" s="263"/>
      <c r="CN151" s="263"/>
      <c r="CO151" s="263"/>
      <c r="CP151" s="263"/>
      <c r="CQ151" s="263"/>
      <c r="CR151" s="263"/>
      <c r="CS151" s="263"/>
      <c r="CT151" s="263"/>
      <c r="CU151" s="263"/>
      <c r="CV151" s="263"/>
      <c r="CW151" s="263"/>
      <c r="CX151" s="263"/>
      <c r="CY151" s="263"/>
      <c r="CZ151" s="263"/>
      <c r="DA151" s="263"/>
      <c r="DB151" s="263"/>
      <c r="DC151" s="263"/>
      <c r="DD151" s="263"/>
      <c r="DE151" s="263"/>
      <c r="DF151" s="263"/>
      <c r="DG151" s="263"/>
      <c r="DH151" s="263"/>
      <c r="DI151" s="263"/>
      <c r="DJ151" s="263"/>
      <c r="DK151" s="263"/>
      <c r="DL151" s="263"/>
      <c r="DM151" s="263"/>
      <c r="DN151" s="263"/>
      <c r="DO151" s="263"/>
      <c r="DP151" s="263"/>
      <c r="DQ151" s="263"/>
      <c r="DR151" s="263"/>
      <c r="DS151" s="263"/>
      <c r="DT151" s="263"/>
      <c r="DU151" s="263"/>
      <c r="DV151" s="263"/>
      <c r="DW151" s="263"/>
      <c r="DX151" s="263"/>
      <c r="DY151" s="263"/>
      <c r="DZ151" s="263"/>
      <c r="EA151" s="263"/>
      <c r="EB151" s="263"/>
      <c r="EC151" s="263"/>
      <c r="ED151" s="263"/>
      <c r="EE151" s="263"/>
      <c r="EF151" s="263"/>
      <c r="EG151" s="263"/>
      <c r="EH151" s="263"/>
      <c r="EI151" s="263"/>
      <c r="EJ151" s="263"/>
      <c r="EK151" s="263"/>
      <c r="EL151" s="263"/>
      <c r="EM151" s="263"/>
      <c r="EN151" s="263"/>
      <c r="EO151" s="263"/>
      <c r="EP151" s="263"/>
      <c r="EQ151" s="263"/>
      <c r="ER151" s="263"/>
      <c r="ES151" s="263"/>
      <c r="ET151" s="263"/>
      <c r="EU151" s="263"/>
      <c r="EV151" s="263"/>
      <c r="EW151" s="263"/>
      <c r="EX151" s="263"/>
      <c r="EY151" s="263"/>
      <c r="EZ151" s="263"/>
      <c r="FA151" s="263"/>
      <c r="FB151" s="263"/>
      <c r="FC151" s="263"/>
      <c r="FD151" s="263"/>
      <c r="FE151" s="263"/>
      <c r="FF151" s="263"/>
      <c r="FG151" s="263"/>
      <c r="FH151" s="263"/>
      <c r="FI151" s="263"/>
      <c r="FJ151" s="263"/>
      <c r="FK151" s="263"/>
      <c r="FL151" s="263"/>
      <c r="FM151" s="263"/>
      <c r="FN151" s="263"/>
      <c r="FO151" s="263"/>
      <c r="FP151" s="263"/>
      <c r="FQ151" s="263"/>
      <c r="FR151" s="263"/>
      <c r="FS151" s="263"/>
      <c r="FT151" s="263"/>
      <c r="FU151" s="263"/>
      <c r="FV151" s="263"/>
      <c r="FW151" s="263"/>
      <c r="FX151" s="263"/>
      <c r="FY151" s="263"/>
      <c r="FZ151" s="263"/>
      <c r="GA151" s="263"/>
      <c r="GB151" s="263"/>
      <c r="GC151" s="263"/>
      <c r="GD151" s="263"/>
      <c r="GE151" s="263"/>
      <c r="GF151" s="263"/>
      <c r="GG151" s="263"/>
      <c r="GH151" s="263"/>
      <c r="GI151" s="263"/>
      <c r="GJ151" s="263"/>
      <c r="GK151" s="263"/>
      <c r="GL151" s="263"/>
      <c r="GM151" s="263"/>
      <c r="GN151" s="263"/>
      <c r="GO151" s="263"/>
      <c r="GP151" s="263"/>
      <c r="GQ151" s="263"/>
      <c r="GR151" s="263"/>
    </row>
    <row r="152" spans="1:200" x14ac:dyDescent="0.25">
      <c r="A152" s="263"/>
      <c r="B152" s="263"/>
      <c r="C152" s="263"/>
      <c r="D152" s="263"/>
      <c r="E152" s="263"/>
      <c r="F152" s="263"/>
      <c r="G152" s="263"/>
      <c r="H152" s="263"/>
      <c r="I152" s="263"/>
      <c r="J152" s="263"/>
      <c r="K152" s="263"/>
      <c r="L152" s="263"/>
      <c r="M152" s="263"/>
      <c r="N152" s="263"/>
      <c r="O152" s="263"/>
      <c r="P152" s="263"/>
      <c r="Q152" s="263"/>
      <c r="R152" s="263"/>
      <c r="S152" s="263"/>
      <c r="T152" s="263"/>
      <c r="U152" s="263"/>
      <c r="V152" s="263"/>
      <c r="W152" s="263"/>
      <c r="X152" s="263"/>
      <c r="Y152" s="263"/>
      <c r="Z152" s="263"/>
      <c r="AA152" s="263"/>
      <c r="AB152" s="263"/>
      <c r="AC152" s="263"/>
      <c r="AD152" s="263"/>
      <c r="AE152" s="263"/>
      <c r="AF152" s="263"/>
      <c r="AG152" s="263"/>
      <c r="AH152" s="263"/>
      <c r="AI152" s="263"/>
      <c r="AJ152" s="263"/>
      <c r="AK152" s="263"/>
      <c r="AL152" s="263"/>
      <c r="AM152" s="263"/>
      <c r="AN152" s="263"/>
      <c r="AO152" s="263"/>
      <c r="AP152" s="263"/>
      <c r="AQ152" s="263"/>
      <c r="AR152" s="263"/>
      <c r="AS152" s="263"/>
      <c r="AT152" s="263"/>
      <c r="AU152" s="263"/>
      <c r="AV152" s="263"/>
      <c r="AW152" s="263"/>
      <c r="AX152" s="263"/>
      <c r="AY152" s="263"/>
      <c r="AZ152" s="263"/>
      <c r="BA152" s="263"/>
      <c r="BB152" s="263"/>
      <c r="BC152" s="263"/>
      <c r="BD152" s="263"/>
      <c r="BE152" s="263"/>
      <c r="BF152" s="263"/>
      <c r="BG152" s="263"/>
      <c r="BH152" s="263"/>
      <c r="BI152" s="263"/>
      <c r="BJ152" s="263"/>
      <c r="BK152" s="263"/>
      <c r="BL152" s="263"/>
      <c r="BM152" s="263"/>
      <c r="BN152" s="263"/>
      <c r="BO152" s="263"/>
      <c r="BP152" s="263"/>
      <c r="BQ152" s="263"/>
      <c r="BR152" s="263"/>
      <c r="BS152" s="263"/>
      <c r="BT152" s="263"/>
      <c r="BU152" s="263"/>
      <c r="BV152" s="263"/>
      <c r="BW152" s="263"/>
      <c r="BX152" s="263"/>
      <c r="BY152" s="263"/>
      <c r="BZ152" s="263"/>
      <c r="CA152" s="263"/>
      <c r="CB152" s="263"/>
      <c r="CC152" s="263"/>
      <c r="CD152" s="263"/>
      <c r="CE152" s="263"/>
      <c r="CF152" s="263"/>
      <c r="CG152" s="263"/>
      <c r="CH152" s="263"/>
      <c r="CI152" s="263"/>
      <c r="CJ152" s="263"/>
      <c r="CK152" s="263"/>
      <c r="CL152" s="263"/>
      <c r="CM152" s="263"/>
      <c r="CN152" s="263"/>
      <c r="CO152" s="263"/>
      <c r="CP152" s="263"/>
      <c r="CQ152" s="263"/>
      <c r="CR152" s="263"/>
      <c r="CS152" s="263"/>
      <c r="CT152" s="263"/>
      <c r="CU152" s="263"/>
      <c r="CV152" s="263"/>
      <c r="CW152" s="263"/>
      <c r="CX152" s="263"/>
      <c r="CY152" s="263"/>
      <c r="CZ152" s="263"/>
      <c r="DA152" s="263"/>
      <c r="DB152" s="263"/>
      <c r="DC152" s="263"/>
      <c r="DD152" s="263"/>
      <c r="DE152" s="263"/>
      <c r="DF152" s="263"/>
      <c r="DG152" s="263"/>
      <c r="DH152" s="263"/>
      <c r="DI152" s="263"/>
      <c r="DJ152" s="263"/>
      <c r="DK152" s="263"/>
      <c r="DL152" s="263"/>
      <c r="DM152" s="263"/>
      <c r="DN152" s="263"/>
      <c r="DO152" s="263"/>
      <c r="DP152" s="263"/>
      <c r="DQ152" s="263"/>
      <c r="DR152" s="263"/>
      <c r="DS152" s="263"/>
      <c r="DT152" s="263"/>
      <c r="DU152" s="263"/>
      <c r="DV152" s="263"/>
      <c r="DW152" s="263"/>
      <c r="DX152" s="263"/>
      <c r="DY152" s="263"/>
      <c r="DZ152" s="263"/>
      <c r="EA152" s="263"/>
      <c r="EB152" s="263"/>
      <c r="EC152" s="263"/>
      <c r="ED152" s="263"/>
      <c r="EE152" s="263"/>
      <c r="EF152" s="263"/>
      <c r="EG152" s="263"/>
      <c r="EH152" s="263"/>
      <c r="EI152" s="263"/>
      <c r="EJ152" s="263"/>
      <c r="EK152" s="263"/>
      <c r="EL152" s="263"/>
      <c r="EM152" s="263"/>
      <c r="EN152" s="263"/>
      <c r="EO152" s="263"/>
      <c r="EP152" s="263"/>
      <c r="EQ152" s="263"/>
      <c r="ER152" s="263"/>
      <c r="ES152" s="263"/>
      <c r="ET152" s="263"/>
      <c r="EU152" s="263"/>
      <c r="EV152" s="263"/>
      <c r="EW152" s="263"/>
      <c r="EX152" s="263"/>
      <c r="EY152" s="263"/>
      <c r="EZ152" s="263"/>
      <c r="FA152" s="263"/>
      <c r="FB152" s="263"/>
      <c r="FC152" s="263"/>
      <c r="FD152" s="263"/>
      <c r="FE152" s="263"/>
      <c r="FF152" s="263"/>
      <c r="FG152" s="263"/>
      <c r="FH152" s="263"/>
      <c r="FI152" s="263"/>
      <c r="FJ152" s="263"/>
      <c r="FK152" s="263"/>
      <c r="FL152" s="263"/>
      <c r="FM152" s="263"/>
      <c r="FN152" s="263"/>
      <c r="FO152" s="263"/>
      <c r="FP152" s="263"/>
      <c r="FQ152" s="263"/>
      <c r="FR152" s="263"/>
      <c r="FS152" s="263"/>
      <c r="FT152" s="263"/>
      <c r="FU152" s="263"/>
      <c r="FV152" s="263"/>
      <c r="FW152" s="263"/>
      <c r="FX152" s="263"/>
      <c r="FY152" s="263"/>
      <c r="FZ152" s="263"/>
      <c r="GA152" s="263"/>
      <c r="GB152" s="263"/>
      <c r="GC152" s="263"/>
      <c r="GD152" s="263"/>
      <c r="GE152" s="263"/>
      <c r="GF152" s="263"/>
      <c r="GG152" s="263"/>
      <c r="GH152" s="263"/>
      <c r="GI152" s="263"/>
      <c r="GJ152" s="263"/>
      <c r="GK152" s="263"/>
      <c r="GL152" s="263"/>
      <c r="GM152" s="263"/>
      <c r="GN152" s="263"/>
      <c r="GO152" s="263"/>
      <c r="GP152" s="263"/>
      <c r="GQ152" s="263"/>
      <c r="GR152" s="263"/>
    </row>
    <row r="153" spans="1:200" x14ac:dyDescent="0.25">
      <c r="A153" s="263"/>
      <c r="B153" s="263"/>
      <c r="C153" s="263"/>
      <c r="D153" s="263"/>
      <c r="E153" s="263"/>
      <c r="F153" s="263"/>
      <c r="G153" s="263"/>
      <c r="H153" s="263"/>
      <c r="I153" s="263"/>
      <c r="J153" s="263"/>
      <c r="K153" s="263"/>
      <c r="L153" s="263"/>
      <c r="M153" s="263"/>
      <c r="N153" s="263"/>
      <c r="O153" s="263"/>
      <c r="P153" s="263"/>
      <c r="Q153" s="263"/>
      <c r="R153" s="263"/>
      <c r="S153" s="263"/>
      <c r="T153" s="263"/>
      <c r="U153" s="263"/>
      <c r="V153" s="263"/>
      <c r="W153" s="263"/>
      <c r="X153" s="263"/>
      <c r="Y153" s="263"/>
      <c r="Z153" s="263"/>
      <c r="AA153" s="263"/>
      <c r="AB153" s="263"/>
      <c r="AC153" s="263"/>
      <c r="AD153" s="263"/>
      <c r="AE153" s="263"/>
      <c r="AF153" s="263"/>
      <c r="AG153" s="263"/>
      <c r="AH153" s="263"/>
      <c r="AI153" s="263"/>
      <c r="AJ153" s="263"/>
      <c r="AK153" s="263"/>
      <c r="AL153" s="263"/>
      <c r="AM153" s="263"/>
      <c r="AN153" s="263"/>
      <c r="AO153" s="263"/>
      <c r="AP153" s="263"/>
      <c r="AQ153" s="263"/>
      <c r="AR153" s="263"/>
      <c r="AS153" s="263"/>
      <c r="AT153" s="263"/>
      <c r="AU153" s="263"/>
      <c r="AV153" s="263"/>
      <c r="AW153" s="263"/>
      <c r="AX153" s="263"/>
      <c r="AY153" s="263"/>
      <c r="AZ153" s="263"/>
      <c r="BA153" s="263"/>
      <c r="BB153" s="263"/>
      <c r="BC153" s="263"/>
      <c r="BD153" s="263"/>
      <c r="BE153" s="263"/>
      <c r="BF153" s="263"/>
      <c r="BG153" s="263"/>
      <c r="BH153" s="263"/>
      <c r="BI153" s="263"/>
      <c r="BJ153" s="263"/>
      <c r="BK153" s="263"/>
      <c r="BL153" s="263"/>
      <c r="BM153" s="263"/>
      <c r="BN153" s="263"/>
      <c r="BO153" s="263"/>
      <c r="BP153" s="263"/>
      <c r="BQ153" s="263"/>
      <c r="BR153" s="263"/>
      <c r="BS153" s="263"/>
      <c r="BT153" s="263"/>
      <c r="BU153" s="263"/>
      <c r="BV153" s="263"/>
      <c r="BW153" s="263"/>
      <c r="BX153" s="263"/>
      <c r="BY153" s="263"/>
      <c r="BZ153" s="263"/>
      <c r="CA153" s="263"/>
      <c r="CB153" s="263"/>
      <c r="CC153" s="263"/>
      <c r="CD153" s="263"/>
      <c r="CE153" s="263"/>
      <c r="CF153" s="263"/>
      <c r="CG153" s="263"/>
      <c r="CH153" s="263"/>
      <c r="CI153" s="263"/>
      <c r="CJ153" s="263"/>
      <c r="CK153" s="263"/>
      <c r="CL153" s="263"/>
      <c r="CM153" s="263"/>
      <c r="CN153" s="263"/>
      <c r="CO153" s="263"/>
      <c r="CP153" s="263"/>
      <c r="CQ153" s="263"/>
      <c r="CR153" s="263"/>
      <c r="CS153" s="263"/>
      <c r="CT153" s="263"/>
      <c r="CU153" s="263"/>
      <c r="CV153" s="263"/>
      <c r="CW153" s="263"/>
      <c r="CX153" s="263"/>
      <c r="CY153" s="263"/>
      <c r="CZ153" s="263"/>
      <c r="DA153" s="263"/>
      <c r="DB153" s="263"/>
      <c r="DC153" s="263"/>
      <c r="DD153" s="263"/>
      <c r="DE153" s="263"/>
      <c r="DF153" s="263"/>
      <c r="DG153" s="263"/>
      <c r="DH153" s="263"/>
      <c r="DI153" s="263"/>
      <c r="DJ153" s="263"/>
      <c r="DK153" s="263"/>
      <c r="DL153" s="263"/>
      <c r="DM153" s="263"/>
      <c r="DN153" s="263"/>
      <c r="DO153" s="263"/>
      <c r="DP153" s="263"/>
      <c r="DQ153" s="263"/>
      <c r="DR153" s="263"/>
      <c r="DS153" s="263"/>
      <c r="DT153" s="263"/>
      <c r="DU153" s="263"/>
      <c r="DV153" s="263"/>
      <c r="DW153" s="263"/>
      <c r="DX153" s="263"/>
      <c r="DY153" s="263"/>
      <c r="DZ153" s="263"/>
      <c r="EA153" s="263"/>
      <c r="EB153" s="263"/>
      <c r="EC153" s="263"/>
      <c r="ED153" s="263"/>
      <c r="EE153" s="263"/>
      <c r="EF153" s="263"/>
      <c r="EG153" s="263"/>
      <c r="EH153" s="263"/>
      <c r="EI153" s="263"/>
      <c r="EJ153" s="263"/>
      <c r="EK153" s="263"/>
      <c r="EL153" s="263"/>
      <c r="EM153" s="263"/>
      <c r="EN153" s="263"/>
      <c r="EO153" s="263"/>
      <c r="EP153" s="263"/>
      <c r="EQ153" s="263"/>
      <c r="ER153" s="263"/>
      <c r="ES153" s="263"/>
      <c r="ET153" s="263"/>
      <c r="EU153" s="263"/>
      <c r="EV153" s="263"/>
      <c r="EW153" s="263"/>
      <c r="EX153" s="263"/>
      <c r="EY153" s="263"/>
      <c r="EZ153" s="263"/>
      <c r="FA153" s="263"/>
      <c r="FB153" s="263"/>
      <c r="FC153" s="263"/>
      <c r="FD153" s="263"/>
      <c r="FE153" s="263"/>
      <c r="FF153" s="263"/>
      <c r="FG153" s="263"/>
      <c r="FH153" s="263"/>
      <c r="FI153" s="263"/>
      <c r="FJ153" s="263"/>
      <c r="FK153" s="263"/>
      <c r="FL153" s="263"/>
      <c r="FM153" s="263"/>
      <c r="FN153" s="263"/>
      <c r="FO153" s="263"/>
      <c r="FP153" s="263"/>
      <c r="FQ153" s="263"/>
      <c r="FR153" s="263"/>
      <c r="FS153" s="263"/>
      <c r="FT153" s="263"/>
      <c r="FU153" s="263"/>
      <c r="FV153" s="263"/>
      <c r="FW153" s="263"/>
      <c r="FX153" s="263"/>
      <c r="FY153" s="263"/>
      <c r="FZ153" s="263"/>
      <c r="GA153" s="263"/>
      <c r="GB153" s="263"/>
      <c r="GC153" s="263"/>
      <c r="GD153" s="263"/>
      <c r="GE153" s="263"/>
      <c r="GF153" s="263"/>
      <c r="GG153" s="263"/>
      <c r="GH153" s="263"/>
      <c r="GI153" s="263"/>
      <c r="GJ153" s="263"/>
      <c r="GK153" s="263"/>
      <c r="GL153" s="263"/>
      <c r="GM153" s="263"/>
      <c r="GN153" s="263"/>
      <c r="GO153" s="263"/>
      <c r="GP153" s="263"/>
      <c r="GQ153" s="263"/>
      <c r="GR153" s="263"/>
    </row>
    <row r="154" spans="1:200" x14ac:dyDescent="0.25">
      <c r="A154" s="263"/>
      <c r="B154" s="263"/>
      <c r="C154" s="263"/>
      <c r="D154" s="263"/>
      <c r="E154" s="263"/>
      <c r="F154" s="263"/>
      <c r="G154" s="263"/>
      <c r="H154" s="263"/>
      <c r="I154" s="263"/>
      <c r="J154" s="263"/>
      <c r="K154" s="263"/>
      <c r="L154" s="263"/>
      <c r="M154" s="263"/>
      <c r="N154" s="263"/>
      <c r="O154" s="263"/>
      <c r="P154" s="263"/>
      <c r="Q154" s="263"/>
      <c r="R154" s="263"/>
      <c r="S154" s="263"/>
      <c r="T154" s="263"/>
      <c r="U154" s="263"/>
      <c r="V154" s="263"/>
      <c r="W154" s="263"/>
      <c r="X154" s="263"/>
      <c r="Y154" s="263"/>
      <c r="Z154" s="263"/>
      <c r="AA154" s="263"/>
      <c r="AB154" s="263"/>
      <c r="AC154" s="263"/>
      <c r="AD154" s="263"/>
      <c r="AE154" s="263"/>
      <c r="AF154" s="263"/>
      <c r="AG154" s="263"/>
      <c r="AH154" s="263"/>
      <c r="AI154" s="263"/>
      <c r="AJ154" s="263"/>
      <c r="AK154" s="263"/>
      <c r="AL154" s="263"/>
      <c r="AM154" s="263"/>
      <c r="AN154" s="263"/>
      <c r="AO154" s="263"/>
      <c r="AP154" s="263"/>
      <c r="AQ154" s="263"/>
      <c r="AR154" s="263"/>
      <c r="AS154" s="263"/>
      <c r="AT154" s="263"/>
      <c r="AU154" s="263"/>
      <c r="AV154" s="263"/>
      <c r="AW154" s="263"/>
      <c r="AX154" s="263"/>
      <c r="AY154" s="263"/>
      <c r="AZ154" s="263"/>
      <c r="BA154" s="263"/>
      <c r="BB154" s="263"/>
      <c r="BC154" s="263"/>
      <c r="BD154" s="263"/>
      <c r="BE154" s="263"/>
      <c r="BF154" s="263"/>
      <c r="BG154" s="263"/>
      <c r="BH154" s="263"/>
      <c r="BI154" s="263"/>
      <c r="BJ154" s="263"/>
      <c r="BK154" s="263"/>
      <c r="BL154" s="263"/>
      <c r="BM154" s="263"/>
      <c r="BN154" s="263"/>
      <c r="BO154" s="263"/>
      <c r="BP154" s="263"/>
      <c r="BQ154" s="263"/>
      <c r="BR154" s="263"/>
      <c r="BS154" s="263"/>
      <c r="BT154" s="263"/>
      <c r="BU154" s="263"/>
      <c r="BV154" s="263"/>
      <c r="BW154" s="263"/>
      <c r="BX154" s="263"/>
      <c r="BY154" s="263"/>
      <c r="BZ154" s="263"/>
      <c r="CA154" s="263"/>
      <c r="CB154" s="263"/>
      <c r="CC154" s="263"/>
      <c r="CD154" s="263"/>
      <c r="CE154" s="263"/>
      <c r="CF154" s="263"/>
      <c r="CG154" s="263"/>
      <c r="CH154" s="263"/>
      <c r="CI154" s="263"/>
      <c r="CJ154" s="263"/>
      <c r="CK154" s="263"/>
      <c r="CL154" s="263"/>
      <c r="CM154" s="263"/>
      <c r="CN154" s="263"/>
      <c r="CO154" s="263"/>
      <c r="CP154" s="263"/>
      <c r="CQ154" s="263"/>
      <c r="CR154" s="263"/>
      <c r="CS154" s="263"/>
      <c r="CT154" s="263"/>
      <c r="CU154" s="263"/>
      <c r="CV154" s="263"/>
      <c r="CW154" s="263"/>
      <c r="CX154" s="263"/>
      <c r="CY154" s="263"/>
      <c r="CZ154" s="263"/>
      <c r="DA154" s="263"/>
      <c r="DB154" s="263"/>
      <c r="DC154" s="263"/>
      <c r="DD154" s="263"/>
      <c r="DE154" s="263"/>
      <c r="DF154" s="263"/>
      <c r="DG154" s="263"/>
      <c r="DH154" s="263"/>
      <c r="DI154" s="263"/>
      <c r="DJ154" s="263"/>
      <c r="DK154" s="263"/>
      <c r="DL154" s="263"/>
      <c r="DM154" s="263"/>
      <c r="DN154" s="263"/>
      <c r="DO154" s="263"/>
      <c r="DP154" s="263"/>
      <c r="DQ154" s="263"/>
      <c r="DR154" s="263"/>
      <c r="DS154" s="263"/>
      <c r="DT154" s="263"/>
      <c r="DU154" s="263"/>
      <c r="DV154" s="263"/>
      <c r="DW154" s="263"/>
      <c r="DX154" s="263"/>
      <c r="DY154" s="263"/>
      <c r="DZ154" s="263"/>
      <c r="EA154" s="263"/>
      <c r="EB154" s="263"/>
      <c r="EC154" s="263"/>
      <c r="ED154" s="263"/>
      <c r="EE154" s="263"/>
      <c r="EF154" s="263"/>
      <c r="EG154" s="263"/>
      <c r="EH154" s="263"/>
      <c r="EI154" s="263"/>
      <c r="EJ154" s="263"/>
      <c r="EK154" s="263"/>
      <c r="EL154" s="263"/>
      <c r="EM154" s="263"/>
      <c r="EN154" s="263"/>
      <c r="EO154" s="263"/>
      <c r="EP154" s="263"/>
      <c r="EQ154" s="263"/>
      <c r="ER154" s="263"/>
      <c r="ES154" s="263"/>
      <c r="ET154" s="263"/>
      <c r="EU154" s="263"/>
      <c r="EV154" s="263"/>
      <c r="EW154" s="263"/>
      <c r="EX154" s="263"/>
      <c r="EY154" s="263"/>
      <c r="EZ154" s="263"/>
      <c r="FA154" s="263"/>
      <c r="FB154" s="263"/>
      <c r="FC154" s="263"/>
      <c r="FD154" s="263"/>
      <c r="FE154" s="263"/>
      <c r="FF154" s="263"/>
      <c r="FG154" s="263"/>
      <c r="FH154" s="263"/>
      <c r="FI154" s="263"/>
      <c r="FJ154" s="263"/>
      <c r="FK154" s="263"/>
      <c r="FL154" s="263"/>
      <c r="FM154" s="263"/>
      <c r="FN154" s="263"/>
      <c r="FO154" s="263"/>
      <c r="FP154" s="263"/>
      <c r="FQ154" s="263"/>
      <c r="FR154" s="263"/>
      <c r="FS154" s="263"/>
      <c r="FT154" s="263"/>
      <c r="FU154" s="263"/>
      <c r="FV154" s="263"/>
      <c r="FW154" s="263"/>
      <c r="FX154" s="263"/>
      <c r="FY154" s="263"/>
      <c r="FZ154" s="263"/>
      <c r="GA154" s="263"/>
      <c r="GB154" s="263"/>
      <c r="GC154" s="263"/>
      <c r="GD154" s="263"/>
      <c r="GE154" s="263"/>
      <c r="GF154" s="263"/>
      <c r="GG154" s="263"/>
      <c r="GH154" s="263"/>
      <c r="GI154" s="263"/>
      <c r="GJ154" s="263"/>
      <c r="GK154" s="263"/>
      <c r="GL154" s="263"/>
      <c r="GM154" s="263"/>
      <c r="GN154" s="263"/>
      <c r="GO154" s="263"/>
      <c r="GP154" s="263"/>
      <c r="GQ154" s="263"/>
      <c r="GR154" s="263"/>
    </row>
    <row r="155" spans="1:200" x14ac:dyDescent="0.25">
      <c r="A155" s="263"/>
      <c r="B155" s="263"/>
      <c r="C155" s="263"/>
      <c r="D155" s="263"/>
      <c r="E155" s="263"/>
      <c r="F155" s="263"/>
      <c r="G155" s="263"/>
      <c r="H155" s="263"/>
      <c r="I155" s="263"/>
      <c r="J155" s="263"/>
      <c r="K155" s="263"/>
      <c r="L155" s="263"/>
      <c r="M155" s="263"/>
      <c r="N155" s="263"/>
      <c r="O155" s="263"/>
      <c r="P155" s="263"/>
      <c r="Q155" s="263"/>
      <c r="R155" s="263"/>
      <c r="S155" s="263"/>
      <c r="T155" s="263"/>
      <c r="U155" s="263"/>
      <c r="V155" s="263"/>
      <c r="W155" s="263"/>
      <c r="X155" s="263"/>
      <c r="Y155" s="263"/>
      <c r="Z155" s="263"/>
      <c r="AA155" s="263"/>
      <c r="AB155" s="263"/>
      <c r="AC155" s="263"/>
      <c r="AD155" s="263"/>
      <c r="AE155" s="263"/>
      <c r="AF155" s="263"/>
      <c r="AG155" s="263"/>
      <c r="AH155" s="263"/>
      <c r="AI155" s="263"/>
      <c r="AJ155" s="263"/>
      <c r="AK155" s="263"/>
      <c r="AL155" s="263"/>
      <c r="AM155" s="263"/>
      <c r="AN155" s="263"/>
      <c r="AO155" s="263"/>
      <c r="AP155" s="263"/>
      <c r="AQ155" s="263"/>
      <c r="AR155" s="263"/>
      <c r="AS155" s="263"/>
      <c r="AT155" s="263"/>
      <c r="AU155" s="263"/>
      <c r="AV155" s="263"/>
      <c r="AW155" s="263"/>
      <c r="AX155" s="263"/>
      <c r="AY155" s="263"/>
      <c r="AZ155" s="263"/>
      <c r="BA155" s="263"/>
      <c r="BB155" s="263"/>
      <c r="BC155" s="263"/>
      <c r="BD155" s="263"/>
      <c r="BE155" s="263"/>
      <c r="BF155" s="263"/>
      <c r="BG155" s="263"/>
      <c r="BH155" s="263"/>
      <c r="BI155" s="263"/>
      <c r="BJ155" s="263"/>
      <c r="BK155" s="263"/>
      <c r="BL155" s="263"/>
      <c r="BM155" s="263"/>
      <c r="BN155" s="263"/>
      <c r="BO155" s="263"/>
      <c r="BP155" s="263"/>
      <c r="BQ155" s="263"/>
      <c r="BR155" s="263"/>
      <c r="BS155" s="263"/>
      <c r="BT155" s="263"/>
      <c r="BU155" s="263"/>
      <c r="BV155" s="263"/>
      <c r="BW155" s="263"/>
      <c r="BX155" s="263"/>
      <c r="BY155" s="263"/>
      <c r="BZ155" s="263"/>
      <c r="CA155" s="263"/>
      <c r="CB155" s="263"/>
      <c r="CC155" s="263"/>
      <c r="CD155" s="263"/>
      <c r="CE155" s="263"/>
      <c r="CF155" s="263"/>
      <c r="CG155" s="263"/>
      <c r="CH155" s="263"/>
      <c r="CI155" s="263"/>
      <c r="CJ155" s="263"/>
      <c r="CK155" s="263"/>
      <c r="CL155" s="263"/>
      <c r="CM155" s="263"/>
      <c r="CN155" s="263"/>
      <c r="CO155" s="263"/>
      <c r="CP155" s="263"/>
      <c r="CQ155" s="263"/>
      <c r="CR155" s="263"/>
      <c r="CS155" s="263"/>
      <c r="CT155" s="263"/>
      <c r="CU155" s="263"/>
      <c r="CV155" s="263"/>
      <c r="CW155" s="263"/>
      <c r="CX155" s="263"/>
      <c r="CY155" s="263"/>
      <c r="CZ155" s="263"/>
      <c r="DA155" s="263"/>
      <c r="DB155" s="263"/>
      <c r="DC155" s="263"/>
      <c r="DD155" s="263"/>
      <c r="DE155" s="263"/>
      <c r="DF155" s="263"/>
      <c r="DG155" s="263"/>
      <c r="DH155" s="263"/>
      <c r="DI155" s="263"/>
      <c r="DJ155" s="263"/>
      <c r="DK155" s="263"/>
      <c r="DL155" s="263"/>
      <c r="DM155" s="263"/>
      <c r="DN155" s="263"/>
      <c r="DO155" s="263"/>
      <c r="DP155" s="263"/>
      <c r="DQ155" s="263"/>
      <c r="DR155" s="263"/>
      <c r="DS155" s="263"/>
      <c r="DT155" s="263"/>
      <c r="DU155" s="263"/>
      <c r="DV155" s="263"/>
      <c r="DW155" s="263"/>
      <c r="DX155" s="263"/>
      <c r="DY155" s="263"/>
      <c r="DZ155" s="263"/>
      <c r="EA155" s="263"/>
      <c r="EB155" s="263"/>
      <c r="EC155" s="263"/>
      <c r="ED155" s="263"/>
      <c r="EE155" s="263"/>
      <c r="EF155" s="263"/>
      <c r="EG155" s="263"/>
      <c r="EH155" s="263"/>
      <c r="EI155" s="263"/>
      <c r="EJ155" s="263"/>
      <c r="EK155" s="263"/>
      <c r="EL155" s="263"/>
      <c r="EM155" s="263"/>
      <c r="EN155" s="263"/>
      <c r="EO155" s="263"/>
      <c r="EP155" s="263"/>
      <c r="EQ155" s="263"/>
      <c r="ER155" s="263"/>
      <c r="ES155" s="263"/>
      <c r="ET155" s="263"/>
      <c r="EU155" s="263"/>
      <c r="EV155" s="263"/>
      <c r="EW155" s="263"/>
      <c r="EX155" s="263"/>
      <c r="EY155" s="263"/>
      <c r="EZ155" s="263"/>
      <c r="FA155" s="263"/>
      <c r="FB155" s="263"/>
      <c r="FC155" s="263"/>
      <c r="FD155" s="263"/>
      <c r="FE155" s="263"/>
      <c r="FF155" s="263"/>
      <c r="FG155" s="263"/>
      <c r="FH155" s="263"/>
      <c r="FI155" s="263"/>
      <c r="FJ155" s="263"/>
      <c r="FK155" s="263"/>
      <c r="FL155" s="263"/>
      <c r="FM155" s="263"/>
      <c r="FN155" s="263"/>
      <c r="FO155" s="263"/>
      <c r="FP155" s="263"/>
      <c r="FQ155" s="263"/>
      <c r="FR155" s="263"/>
      <c r="FS155" s="263"/>
      <c r="FT155" s="263"/>
      <c r="FU155" s="263"/>
      <c r="FV155" s="263"/>
      <c r="FW155" s="263"/>
      <c r="FX155" s="263"/>
      <c r="FY155" s="263"/>
      <c r="FZ155" s="263"/>
      <c r="GA155" s="263"/>
      <c r="GB155" s="263"/>
      <c r="GC155" s="263"/>
      <c r="GD155" s="263"/>
      <c r="GE155" s="263"/>
      <c r="GF155" s="263"/>
      <c r="GG155" s="263"/>
      <c r="GH155" s="263"/>
      <c r="GI155" s="263"/>
      <c r="GJ155" s="263"/>
      <c r="GK155" s="263"/>
      <c r="GL155" s="263"/>
      <c r="GM155" s="263"/>
      <c r="GN155" s="263"/>
      <c r="GO155" s="263"/>
      <c r="GP155" s="263"/>
      <c r="GQ155" s="263"/>
      <c r="GR155" s="263"/>
    </row>
    <row r="156" spans="1:200" x14ac:dyDescent="0.25">
      <c r="A156" s="263"/>
      <c r="B156" s="263"/>
      <c r="C156" s="263"/>
      <c r="D156" s="263"/>
      <c r="E156" s="263"/>
      <c r="F156" s="263"/>
      <c r="G156" s="263"/>
      <c r="H156" s="263"/>
      <c r="I156" s="263"/>
      <c r="J156" s="263"/>
      <c r="K156" s="263"/>
      <c r="L156" s="263"/>
      <c r="M156" s="263"/>
      <c r="N156" s="263"/>
      <c r="O156" s="263"/>
      <c r="P156" s="263"/>
      <c r="Q156" s="263"/>
      <c r="R156" s="263"/>
      <c r="S156" s="263"/>
      <c r="T156" s="263"/>
      <c r="U156" s="263"/>
      <c r="V156" s="263"/>
      <c r="W156" s="263"/>
      <c r="X156" s="263"/>
      <c r="Y156" s="263"/>
      <c r="Z156" s="263"/>
      <c r="AA156" s="263"/>
      <c r="AB156" s="263"/>
      <c r="AC156" s="263"/>
      <c r="AD156" s="263"/>
      <c r="AE156" s="263"/>
      <c r="AF156" s="263"/>
      <c r="AG156" s="263"/>
      <c r="AH156" s="263"/>
      <c r="AI156" s="263"/>
      <c r="AJ156" s="263"/>
      <c r="AK156" s="263"/>
      <c r="AL156" s="263"/>
      <c r="AM156" s="263"/>
      <c r="AN156" s="263"/>
      <c r="AO156" s="263"/>
      <c r="AP156" s="263"/>
      <c r="AQ156" s="263"/>
      <c r="AR156" s="263"/>
      <c r="AS156" s="263"/>
      <c r="AT156" s="263"/>
      <c r="AU156" s="263"/>
      <c r="AV156" s="263"/>
      <c r="AW156" s="263"/>
      <c r="AX156" s="263"/>
      <c r="AY156" s="263"/>
      <c r="AZ156" s="263"/>
      <c r="BA156" s="263"/>
      <c r="BB156" s="263"/>
      <c r="BC156" s="263"/>
      <c r="BD156" s="263"/>
      <c r="BE156" s="263"/>
      <c r="BF156" s="263"/>
      <c r="BG156" s="263"/>
      <c r="BH156" s="263"/>
      <c r="BI156" s="263"/>
      <c r="BJ156" s="263"/>
      <c r="BK156" s="263"/>
      <c r="BL156" s="263"/>
      <c r="BM156" s="263"/>
      <c r="BN156" s="263"/>
      <c r="BO156" s="263"/>
      <c r="BP156" s="263"/>
      <c r="BQ156" s="263"/>
      <c r="BR156" s="263"/>
      <c r="BS156" s="263"/>
      <c r="BT156" s="263"/>
      <c r="BU156" s="263"/>
      <c r="BV156" s="263"/>
      <c r="BW156" s="263"/>
      <c r="BX156" s="263"/>
      <c r="BY156" s="263"/>
      <c r="BZ156" s="263"/>
      <c r="CA156" s="263"/>
      <c r="CB156" s="263"/>
      <c r="CC156" s="263"/>
      <c r="CD156" s="263"/>
      <c r="CE156" s="263"/>
      <c r="CF156" s="263"/>
      <c r="CG156" s="263"/>
      <c r="CH156" s="263"/>
      <c r="CI156" s="263"/>
      <c r="CJ156" s="263"/>
      <c r="CK156" s="263"/>
      <c r="CL156" s="263"/>
      <c r="CM156" s="263"/>
      <c r="CN156" s="263"/>
      <c r="CO156" s="263"/>
      <c r="CP156" s="263"/>
      <c r="CQ156" s="263"/>
      <c r="CR156" s="263"/>
      <c r="CS156" s="263"/>
      <c r="CT156" s="263"/>
      <c r="CU156" s="263"/>
      <c r="CV156" s="263"/>
      <c r="CW156" s="263"/>
      <c r="CX156" s="263"/>
      <c r="CY156" s="263"/>
      <c r="CZ156" s="263"/>
      <c r="DA156" s="263"/>
      <c r="DB156" s="263"/>
      <c r="DC156" s="263"/>
      <c r="DD156" s="263"/>
      <c r="DE156" s="263"/>
      <c r="DF156" s="263"/>
      <c r="DG156" s="263"/>
      <c r="DH156" s="263"/>
      <c r="DI156" s="263"/>
      <c r="DJ156" s="263"/>
      <c r="DK156" s="263"/>
      <c r="DL156" s="263"/>
      <c r="DM156" s="263"/>
      <c r="DN156" s="263"/>
      <c r="DO156" s="263"/>
      <c r="DP156" s="263"/>
      <c r="DQ156" s="263"/>
      <c r="DR156" s="263"/>
      <c r="DS156" s="263"/>
      <c r="DT156" s="263"/>
      <c r="DU156" s="263"/>
      <c r="DV156" s="263"/>
      <c r="DW156" s="263"/>
      <c r="DX156" s="263"/>
      <c r="DY156" s="263"/>
      <c r="DZ156" s="263"/>
      <c r="EA156" s="263"/>
      <c r="EB156" s="263"/>
      <c r="EC156" s="263"/>
      <c r="ED156" s="263"/>
      <c r="EE156" s="263"/>
      <c r="EF156" s="263"/>
      <c r="EG156" s="263"/>
      <c r="EH156" s="263"/>
      <c r="EI156" s="263"/>
      <c r="EJ156" s="263"/>
      <c r="EK156" s="263"/>
      <c r="EL156" s="263"/>
      <c r="EM156" s="263"/>
      <c r="EN156" s="263"/>
      <c r="EO156" s="263"/>
      <c r="EP156" s="263"/>
      <c r="EQ156" s="263"/>
      <c r="ER156" s="263"/>
      <c r="ES156" s="263"/>
      <c r="ET156" s="263"/>
      <c r="EU156" s="263"/>
      <c r="EV156" s="263"/>
      <c r="EW156" s="263"/>
      <c r="EX156" s="263"/>
      <c r="EY156" s="263"/>
      <c r="EZ156" s="263"/>
      <c r="FA156" s="263"/>
      <c r="FB156" s="263"/>
      <c r="FC156" s="263"/>
      <c r="FD156" s="263"/>
      <c r="FE156" s="263"/>
      <c r="FF156" s="263"/>
      <c r="FG156" s="263"/>
      <c r="FH156" s="263"/>
      <c r="FI156" s="263"/>
      <c r="FJ156" s="263"/>
      <c r="FK156" s="263"/>
      <c r="FL156" s="263"/>
      <c r="FM156" s="263"/>
      <c r="FN156" s="263"/>
      <c r="FO156" s="263"/>
      <c r="FP156" s="263"/>
      <c r="FQ156" s="263"/>
      <c r="FR156" s="263"/>
      <c r="FS156" s="263"/>
      <c r="FT156" s="263"/>
      <c r="FU156" s="263"/>
      <c r="FV156" s="263"/>
      <c r="FW156" s="263"/>
      <c r="FX156" s="263"/>
      <c r="FY156" s="263"/>
      <c r="FZ156" s="263"/>
      <c r="GA156" s="263"/>
      <c r="GB156" s="263"/>
      <c r="GC156" s="263"/>
      <c r="GD156" s="263"/>
      <c r="GE156" s="263"/>
      <c r="GF156" s="263"/>
      <c r="GG156" s="263"/>
      <c r="GH156" s="263"/>
      <c r="GI156" s="263"/>
      <c r="GJ156" s="263"/>
      <c r="GK156" s="263"/>
      <c r="GL156" s="263"/>
      <c r="GM156" s="263"/>
      <c r="GN156" s="263"/>
      <c r="GO156" s="263"/>
      <c r="GP156" s="263"/>
      <c r="GQ156" s="263"/>
      <c r="GR156" s="263"/>
    </row>
    <row r="157" spans="1:200" x14ac:dyDescent="0.25">
      <c r="A157" s="263"/>
      <c r="B157" s="263"/>
      <c r="C157" s="263"/>
      <c r="D157" s="263"/>
      <c r="E157" s="263"/>
      <c r="F157" s="263"/>
      <c r="G157" s="263"/>
      <c r="H157" s="263"/>
      <c r="I157" s="263"/>
      <c r="J157" s="263"/>
      <c r="K157" s="263"/>
      <c r="L157" s="263"/>
      <c r="M157" s="263"/>
      <c r="N157" s="263"/>
      <c r="O157" s="263"/>
      <c r="P157" s="263"/>
      <c r="Q157" s="263"/>
      <c r="R157" s="263"/>
      <c r="S157" s="263"/>
      <c r="T157" s="263"/>
      <c r="U157" s="263"/>
      <c r="V157" s="263"/>
      <c r="W157" s="263"/>
      <c r="X157" s="263"/>
      <c r="Y157" s="263"/>
      <c r="Z157" s="263"/>
      <c r="AA157" s="263"/>
      <c r="AB157" s="263"/>
      <c r="AC157" s="263"/>
      <c r="AD157" s="263"/>
      <c r="AE157" s="263"/>
      <c r="AF157" s="263"/>
      <c r="AG157" s="263"/>
      <c r="AH157" s="263"/>
      <c r="AI157" s="263"/>
      <c r="AJ157" s="263"/>
      <c r="AK157" s="263"/>
      <c r="AL157" s="263"/>
      <c r="AM157" s="263"/>
      <c r="AN157" s="263"/>
      <c r="AO157" s="263"/>
      <c r="AP157" s="263"/>
      <c r="AQ157" s="263"/>
      <c r="AR157" s="263"/>
      <c r="AS157" s="263"/>
      <c r="AT157" s="263"/>
      <c r="AU157" s="263"/>
      <c r="AV157" s="263"/>
      <c r="AW157" s="263"/>
      <c r="AX157" s="263"/>
      <c r="AY157" s="263"/>
      <c r="AZ157" s="263"/>
      <c r="BA157" s="263"/>
      <c r="BB157" s="263"/>
      <c r="BC157" s="263"/>
      <c r="BD157" s="263"/>
      <c r="BE157" s="263"/>
      <c r="BF157" s="263"/>
      <c r="BG157" s="263"/>
      <c r="BH157" s="263"/>
      <c r="BI157" s="263"/>
      <c r="BJ157" s="263"/>
      <c r="BK157" s="263"/>
      <c r="BL157" s="263"/>
      <c r="BM157" s="263"/>
      <c r="BN157" s="263"/>
      <c r="BO157" s="263"/>
      <c r="BP157" s="263"/>
      <c r="BQ157" s="263"/>
      <c r="BR157" s="263"/>
      <c r="BS157" s="263"/>
      <c r="BT157" s="263"/>
      <c r="BU157" s="263"/>
      <c r="BV157" s="263"/>
      <c r="BW157" s="263"/>
      <c r="BX157" s="263"/>
      <c r="BY157" s="263"/>
      <c r="BZ157" s="263"/>
      <c r="CA157" s="263"/>
      <c r="CB157" s="263"/>
      <c r="CC157" s="263"/>
      <c r="CD157" s="263"/>
      <c r="CE157" s="263"/>
      <c r="CF157" s="263"/>
      <c r="CG157" s="263"/>
      <c r="CH157" s="263"/>
      <c r="CI157" s="263"/>
      <c r="CJ157" s="263"/>
      <c r="CK157" s="263"/>
      <c r="CL157" s="263"/>
      <c r="CM157" s="263"/>
      <c r="CN157" s="263"/>
      <c r="CO157" s="263"/>
      <c r="CP157" s="263"/>
      <c r="CQ157" s="263"/>
      <c r="CR157" s="263"/>
      <c r="CS157" s="263"/>
      <c r="CT157" s="263"/>
      <c r="CU157" s="263"/>
      <c r="CV157" s="263"/>
      <c r="CW157" s="263"/>
      <c r="CX157" s="263"/>
      <c r="CY157" s="263"/>
      <c r="CZ157" s="263"/>
      <c r="DA157" s="263"/>
      <c r="DB157" s="263"/>
      <c r="DC157" s="263"/>
      <c r="DD157" s="263"/>
      <c r="DE157" s="263"/>
      <c r="DF157" s="263"/>
      <c r="DG157" s="263"/>
      <c r="DH157" s="263"/>
      <c r="DI157" s="263"/>
      <c r="DJ157" s="263"/>
      <c r="DK157" s="263"/>
      <c r="DL157" s="263"/>
      <c r="DM157" s="263"/>
      <c r="DN157" s="263"/>
      <c r="DO157" s="263"/>
      <c r="DP157" s="263"/>
      <c r="DQ157" s="263"/>
      <c r="DR157" s="263"/>
      <c r="DS157" s="263"/>
      <c r="DT157" s="263"/>
      <c r="DU157" s="263"/>
      <c r="DV157" s="263"/>
      <c r="DW157" s="263"/>
      <c r="DX157" s="263"/>
      <c r="DY157" s="263"/>
      <c r="DZ157" s="263"/>
      <c r="EA157" s="263"/>
      <c r="EB157" s="263"/>
      <c r="EC157" s="263"/>
      <c r="ED157" s="263"/>
      <c r="EE157" s="263"/>
      <c r="EF157" s="263"/>
      <c r="EG157" s="263"/>
      <c r="EH157" s="263"/>
      <c r="EI157" s="263"/>
      <c r="EJ157" s="263"/>
      <c r="EK157" s="263"/>
      <c r="EL157" s="263"/>
      <c r="EM157" s="263"/>
      <c r="EN157" s="263"/>
      <c r="EO157" s="263"/>
      <c r="EP157" s="263"/>
      <c r="EQ157" s="263"/>
      <c r="ER157" s="263"/>
      <c r="ES157" s="263"/>
      <c r="ET157" s="263"/>
      <c r="EU157" s="263"/>
      <c r="EV157" s="263"/>
      <c r="EW157" s="263"/>
      <c r="EX157" s="263"/>
      <c r="EY157" s="263"/>
      <c r="EZ157" s="263"/>
      <c r="FA157" s="263"/>
      <c r="FB157" s="263"/>
      <c r="FC157" s="263"/>
      <c r="FD157" s="263"/>
      <c r="FE157" s="263"/>
      <c r="FF157" s="263"/>
      <c r="FG157" s="263"/>
      <c r="FH157" s="263"/>
      <c r="FI157" s="263"/>
      <c r="FJ157" s="263"/>
      <c r="FK157" s="263"/>
      <c r="FL157" s="263"/>
      <c r="FM157" s="263"/>
      <c r="FN157" s="263"/>
      <c r="FO157" s="263"/>
      <c r="FP157" s="263"/>
      <c r="FQ157" s="263"/>
      <c r="FR157" s="263"/>
      <c r="FS157" s="263"/>
      <c r="FT157" s="263"/>
      <c r="FU157" s="263"/>
      <c r="FV157" s="263"/>
      <c r="FW157" s="263"/>
      <c r="FX157" s="263"/>
      <c r="FY157" s="263"/>
      <c r="FZ157" s="263"/>
      <c r="GA157" s="263"/>
      <c r="GB157" s="263"/>
      <c r="GC157" s="263"/>
      <c r="GD157" s="263"/>
      <c r="GE157" s="263"/>
      <c r="GF157" s="263"/>
      <c r="GG157" s="263"/>
      <c r="GH157" s="263"/>
      <c r="GI157" s="263"/>
      <c r="GJ157" s="263"/>
      <c r="GK157" s="263"/>
      <c r="GL157" s="263"/>
      <c r="GM157" s="263"/>
      <c r="GN157" s="263"/>
      <c r="GO157" s="263"/>
      <c r="GP157" s="263"/>
      <c r="GQ157" s="263"/>
      <c r="GR157" s="263"/>
    </row>
    <row r="158" spans="1:200" x14ac:dyDescent="0.25">
      <c r="A158" s="263"/>
      <c r="B158" s="263"/>
      <c r="C158" s="263"/>
      <c r="D158" s="263"/>
      <c r="E158" s="263"/>
      <c r="F158" s="263"/>
      <c r="G158" s="263"/>
      <c r="H158" s="263"/>
      <c r="I158" s="263"/>
      <c r="J158" s="263"/>
      <c r="K158" s="263"/>
      <c r="L158" s="263"/>
      <c r="M158" s="263"/>
      <c r="N158" s="263"/>
      <c r="O158" s="263"/>
      <c r="P158" s="263"/>
      <c r="Q158" s="263"/>
      <c r="R158" s="263"/>
      <c r="S158" s="263"/>
      <c r="T158" s="263"/>
      <c r="U158" s="263"/>
      <c r="V158" s="263"/>
      <c r="W158" s="263"/>
      <c r="X158" s="263"/>
      <c r="Y158" s="263"/>
      <c r="Z158" s="263"/>
      <c r="AA158" s="263"/>
      <c r="AB158" s="263"/>
      <c r="AC158" s="263"/>
      <c r="AD158" s="263"/>
      <c r="AE158" s="263"/>
      <c r="AF158" s="263"/>
      <c r="AG158" s="263"/>
      <c r="AH158" s="263"/>
      <c r="AI158" s="263"/>
      <c r="AJ158" s="263"/>
      <c r="AK158" s="263"/>
      <c r="AL158" s="263"/>
      <c r="AM158" s="263"/>
      <c r="AN158" s="263"/>
      <c r="AO158" s="263"/>
      <c r="AP158" s="263"/>
      <c r="AQ158" s="263"/>
      <c r="AR158" s="263"/>
      <c r="AS158" s="263"/>
      <c r="AT158" s="263"/>
      <c r="AU158" s="263"/>
      <c r="AV158" s="263"/>
      <c r="AW158" s="263"/>
      <c r="AX158" s="263"/>
      <c r="AY158" s="263"/>
      <c r="AZ158" s="263"/>
      <c r="BA158" s="263"/>
      <c r="BB158" s="263"/>
      <c r="BC158" s="263"/>
      <c r="BD158" s="263"/>
      <c r="BE158" s="263"/>
      <c r="BF158" s="263"/>
      <c r="BG158" s="263"/>
      <c r="BH158" s="263"/>
      <c r="BI158" s="263"/>
      <c r="BJ158" s="263"/>
      <c r="BK158" s="263"/>
      <c r="BL158" s="263"/>
      <c r="BM158" s="263"/>
      <c r="BN158" s="263"/>
      <c r="BO158" s="263"/>
      <c r="BP158" s="263"/>
      <c r="BQ158" s="263"/>
      <c r="BR158" s="263"/>
      <c r="BS158" s="263"/>
      <c r="BT158" s="263"/>
      <c r="BU158" s="263"/>
      <c r="BV158" s="263"/>
      <c r="BW158" s="263"/>
      <c r="BX158" s="263"/>
      <c r="BY158" s="263"/>
      <c r="BZ158" s="263"/>
      <c r="CA158" s="263"/>
      <c r="CB158" s="263"/>
      <c r="CC158" s="263"/>
      <c r="CD158" s="263"/>
      <c r="CE158" s="263"/>
      <c r="CF158" s="263"/>
      <c r="CG158" s="263"/>
      <c r="CH158" s="263"/>
      <c r="CI158" s="263"/>
      <c r="CJ158" s="263"/>
      <c r="CK158" s="263"/>
      <c r="CL158" s="263"/>
      <c r="CM158" s="263"/>
      <c r="CN158" s="263"/>
      <c r="CO158" s="263"/>
      <c r="CP158" s="263"/>
      <c r="CQ158" s="263"/>
      <c r="CR158" s="263"/>
      <c r="CS158" s="263"/>
      <c r="CT158" s="263"/>
      <c r="CU158" s="263"/>
      <c r="CV158" s="263"/>
      <c r="CW158" s="263"/>
      <c r="CX158" s="263"/>
      <c r="CY158" s="263"/>
      <c r="CZ158" s="263"/>
      <c r="DA158" s="263"/>
      <c r="DB158" s="263"/>
      <c r="DC158" s="263"/>
      <c r="DD158" s="263"/>
      <c r="DE158" s="263"/>
      <c r="DF158" s="263"/>
      <c r="DG158" s="263"/>
      <c r="DH158" s="263"/>
      <c r="DI158" s="263"/>
      <c r="DJ158" s="263"/>
      <c r="DK158" s="263"/>
      <c r="DL158" s="263"/>
      <c r="DM158" s="263"/>
      <c r="DN158" s="263"/>
      <c r="DO158" s="263"/>
      <c r="DP158" s="263"/>
      <c r="DQ158" s="263"/>
      <c r="DR158" s="263"/>
      <c r="DS158" s="263"/>
      <c r="DT158" s="263"/>
      <c r="DU158" s="263"/>
      <c r="DV158" s="263"/>
      <c r="DW158" s="263"/>
      <c r="DX158" s="263"/>
      <c r="DY158" s="263"/>
      <c r="DZ158" s="263"/>
      <c r="EA158" s="263"/>
      <c r="EB158" s="263"/>
      <c r="EC158" s="263"/>
      <c r="ED158" s="263"/>
      <c r="EE158" s="263"/>
      <c r="EF158" s="263"/>
      <c r="EG158" s="263"/>
      <c r="EH158" s="263"/>
      <c r="EI158" s="263"/>
      <c r="EJ158" s="263"/>
      <c r="EK158" s="263"/>
      <c r="EL158" s="263"/>
      <c r="EM158" s="263"/>
      <c r="EN158" s="263"/>
      <c r="EO158" s="263"/>
      <c r="EP158" s="263"/>
      <c r="EQ158" s="263"/>
      <c r="ER158" s="263"/>
      <c r="ES158" s="263"/>
      <c r="ET158" s="263"/>
      <c r="EU158" s="263"/>
      <c r="EV158" s="263"/>
      <c r="EW158" s="263"/>
      <c r="EX158" s="263"/>
      <c r="EY158" s="263"/>
      <c r="EZ158" s="263"/>
      <c r="FA158" s="263"/>
      <c r="FB158" s="263"/>
      <c r="FC158" s="263"/>
      <c r="FD158" s="263"/>
      <c r="FE158" s="263"/>
      <c r="FF158" s="263"/>
      <c r="FG158" s="263"/>
      <c r="FH158" s="263"/>
      <c r="FI158" s="263"/>
      <c r="FJ158" s="263"/>
      <c r="FK158" s="263"/>
      <c r="FL158" s="263"/>
      <c r="FM158" s="263"/>
      <c r="FN158" s="263"/>
      <c r="FO158" s="263"/>
      <c r="FP158" s="263"/>
      <c r="FQ158" s="263"/>
      <c r="FR158" s="263"/>
      <c r="FS158" s="263"/>
      <c r="FT158" s="263"/>
      <c r="FU158" s="263"/>
      <c r="FV158" s="263"/>
      <c r="FW158" s="263"/>
      <c r="FX158" s="263"/>
      <c r="FY158" s="263"/>
      <c r="FZ158" s="263"/>
      <c r="GA158" s="263"/>
      <c r="GB158" s="263"/>
      <c r="GC158" s="263"/>
      <c r="GD158" s="263"/>
      <c r="GE158" s="263"/>
      <c r="GF158" s="263"/>
      <c r="GG158" s="263"/>
      <c r="GH158" s="263"/>
      <c r="GI158" s="263"/>
      <c r="GJ158" s="263"/>
      <c r="GK158" s="263"/>
      <c r="GL158" s="263"/>
      <c r="GM158" s="263"/>
      <c r="GN158" s="263"/>
      <c r="GO158" s="263"/>
      <c r="GP158" s="263"/>
      <c r="GQ158" s="263"/>
      <c r="GR158" s="263"/>
    </row>
    <row r="159" spans="1:200" x14ac:dyDescent="0.25">
      <c r="A159" s="263"/>
      <c r="B159" s="263"/>
      <c r="C159" s="263"/>
      <c r="D159" s="263"/>
      <c r="E159" s="263"/>
      <c r="F159" s="263"/>
      <c r="G159" s="263"/>
      <c r="H159" s="263"/>
      <c r="I159" s="263"/>
      <c r="J159" s="263"/>
      <c r="K159" s="263"/>
      <c r="L159" s="263"/>
      <c r="M159" s="263"/>
      <c r="N159" s="263"/>
      <c r="O159" s="263"/>
      <c r="P159" s="263"/>
      <c r="Q159" s="263"/>
      <c r="R159" s="263"/>
      <c r="S159" s="263"/>
      <c r="T159" s="263"/>
      <c r="U159" s="263"/>
      <c r="V159" s="263"/>
      <c r="W159" s="263"/>
      <c r="X159" s="263"/>
      <c r="Y159" s="263"/>
      <c r="Z159" s="263"/>
      <c r="AA159" s="263"/>
      <c r="AB159" s="263"/>
      <c r="AC159" s="263"/>
      <c r="AD159" s="263"/>
      <c r="AE159" s="263"/>
      <c r="AF159" s="263"/>
      <c r="AG159" s="263"/>
      <c r="AH159" s="263"/>
      <c r="AI159" s="263"/>
      <c r="AJ159" s="263"/>
      <c r="AK159" s="263"/>
      <c r="AL159" s="263"/>
      <c r="AM159" s="263"/>
      <c r="AN159" s="263"/>
      <c r="AO159" s="263"/>
      <c r="AP159" s="263"/>
      <c r="AQ159" s="263"/>
      <c r="AR159" s="263"/>
      <c r="AS159" s="263"/>
      <c r="AT159" s="263"/>
      <c r="AU159" s="263"/>
      <c r="AV159" s="263"/>
      <c r="AW159" s="263"/>
      <c r="AX159" s="263"/>
      <c r="AY159" s="263"/>
      <c r="AZ159" s="263"/>
      <c r="BA159" s="263"/>
      <c r="BB159" s="263"/>
      <c r="BC159" s="263"/>
      <c r="BD159" s="263"/>
      <c r="BE159" s="263"/>
      <c r="BF159" s="263"/>
      <c r="BG159" s="263"/>
      <c r="BH159" s="263"/>
      <c r="BI159" s="263"/>
      <c r="BJ159" s="263"/>
      <c r="BK159" s="263"/>
      <c r="BL159" s="263"/>
      <c r="BM159" s="263"/>
      <c r="BN159" s="263"/>
      <c r="BO159" s="263"/>
      <c r="BP159" s="263"/>
      <c r="BQ159" s="263"/>
      <c r="BR159" s="263"/>
      <c r="BS159" s="263"/>
      <c r="BT159" s="263"/>
      <c r="BU159" s="263"/>
      <c r="BV159" s="263"/>
      <c r="BW159" s="263"/>
      <c r="BX159" s="263"/>
      <c r="BY159" s="263"/>
      <c r="BZ159" s="263"/>
      <c r="CA159" s="263"/>
      <c r="CB159" s="263"/>
      <c r="CC159" s="263"/>
      <c r="CD159" s="263"/>
      <c r="CE159" s="263"/>
      <c r="CF159" s="263"/>
      <c r="CG159" s="263"/>
      <c r="CH159" s="263"/>
      <c r="CI159" s="263"/>
      <c r="CJ159" s="263"/>
      <c r="CK159" s="263"/>
      <c r="CL159" s="263"/>
      <c r="CM159" s="263"/>
      <c r="CN159" s="263"/>
      <c r="CO159" s="263"/>
      <c r="CP159" s="263"/>
      <c r="CQ159" s="263"/>
      <c r="CR159" s="263"/>
      <c r="CS159" s="263"/>
      <c r="CT159" s="263"/>
      <c r="CU159" s="263"/>
      <c r="CV159" s="263"/>
      <c r="CW159" s="263"/>
      <c r="CX159" s="263"/>
      <c r="CY159" s="263"/>
      <c r="CZ159" s="263"/>
      <c r="DA159" s="263"/>
      <c r="DB159" s="263"/>
      <c r="DC159" s="263"/>
      <c r="DD159" s="263"/>
      <c r="DE159" s="263"/>
      <c r="DF159" s="263"/>
      <c r="DG159" s="263"/>
      <c r="DH159" s="263"/>
      <c r="DI159" s="263"/>
      <c r="DJ159" s="263"/>
      <c r="DK159" s="263"/>
      <c r="DL159" s="263"/>
      <c r="DM159" s="263"/>
      <c r="DN159" s="263"/>
      <c r="DO159" s="263"/>
      <c r="DP159" s="263"/>
      <c r="DQ159" s="263"/>
      <c r="DR159" s="263"/>
      <c r="DS159" s="263"/>
      <c r="DT159" s="263"/>
      <c r="DU159" s="263"/>
      <c r="DV159" s="263"/>
      <c r="DW159" s="263"/>
      <c r="DX159" s="263"/>
      <c r="DY159" s="263"/>
      <c r="DZ159" s="263"/>
      <c r="EA159" s="263"/>
      <c r="EB159" s="263"/>
      <c r="EC159" s="263"/>
      <c r="ED159" s="263"/>
      <c r="EE159" s="263"/>
      <c r="EF159" s="263"/>
      <c r="EG159" s="263"/>
      <c r="EH159" s="263"/>
      <c r="EI159" s="263"/>
      <c r="EJ159" s="263"/>
      <c r="EK159" s="263"/>
      <c r="EL159" s="263"/>
      <c r="EM159" s="263"/>
      <c r="EN159" s="263"/>
      <c r="EO159" s="263"/>
      <c r="EP159" s="263"/>
      <c r="EQ159" s="263"/>
      <c r="ER159" s="263"/>
      <c r="ES159" s="263"/>
      <c r="ET159" s="263"/>
      <c r="EU159" s="263"/>
      <c r="EV159" s="263"/>
      <c r="EW159" s="263"/>
      <c r="EX159" s="263"/>
      <c r="EY159" s="263"/>
      <c r="EZ159" s="263"/>
      <c r="FA159" s="263"/>
      <c r="FB159" s="263"/>
      <c r="FC159" s="263"/>
      <c r="FD159" s="263"/>
      <c r="FE159" s="263"/>
      <c r="FF159" s="263"/>
      <c r="FG159" s="263"/>
      <c r="FH159" s="263"/>
      <c r="FI159" s="263"/>
      <c r="FJ159" s="263"/>
      <c r="FK159" s="263"/>
      <c r="FL159" s="263"/>
      <c r="FM159" s="263"/>
      <c r="FN159" s="263"/>
      <c r="FO159" s="263"/>
      <c r="FP159" s="263"/>
      <c r="FQ159" s="263"/>
      <c r="FR159" s="263"/>
      <c r="FS159" s="263"/>
      <c r="FT159" s="263"/>
      <c r="FU159" s="263"/>
      <c r="FV159" s="263"/>
      <c r="FW159" s="263"/>
      <c r="FX159" s="263"/>
      <c r="FY159" s="263"/>
      <c r="FZ159" s="263"/>
      <c r="GA159" s="263"/>
      <c r="GB159" s="263"/>
      <c r="GC159" s="263"/>
      <c r="GD159" s="263"/>
      <c r="GE159" s="263"/>
      <c r="GF159" s="263"/>
      <c r="GG159" s="263"/>
      <c r="GH159" s="263"/>
      <c r="GI159" s="263"/>
      <c r="GJ159" s="263"/>
      <c r="GK159" s="263"/>
      <c r="GL159" s="263"/>
      <c r="GM159" s="263"/>
      <c r="GN159" s="263"/>
      <c r="GO159" s="263"/>
      <c r="GP159" s="263"/>
      <c r="GQ159" s="263"/>
      <c r="GR159" s="263"/>
    </row>
    <row r="160" spans="1:200" x14ac:dyDescent="0.25">
      <c r="A160" s="263"/>
      <c r="B160" s="263"/>
      <c r="C160" s="263"/>
      <c r="D160" s="263"/>
      <c r="E160" s="263"/>
      <c r="F160" s="263"/>
      <c r="G160" s="263"/>
      <c r="H160" s="263"/>
      <c r="I160" s="263"/>
      <c r="J160" s="263"/>
      <c r="K160" s="263"/>
      <c r="L160" s="263"/>
      <c r="M160" s="263"/>
      <c r="N160" s="263"/>
      <c r="O160" s="263"/>
      <c r="P160" s="263"/>
      <c r="Q160" s="263"/>
      <c r="R160" s="263"/>
      <c r="S160" s="263"/>
      <c r="T160" s="263"/>
      <c r="U160" s="263"/>
      <c r="V160" s="263"/>
      <c r="W160" s="263"/>
      <c r="X160" s="263"/>
      <c r="Y160" s="263"/>
      <c r="Z160" s="263"/>
      <c r="AA160" s="263"/>
      <c r="AB160" s="263"/>
      <c r="AC160" s="263"/>
      <c r="AD160" s="263"/>
      <c r="AE160" s="263"/>
      <c r="AF160" s="263"/>
      <c r="AG160" s="263"/>
      <c r="AH160" s="263"/>
      <c r="AI160" s="263"/>
      <c r="AJ160" s="263"/>
      <c r="AK160" s="263"/>
      <c r="AL160" s="263"/>
      <c r="AM160" s="263"/>
      <c r="AN160" s="263"/>
      <c r="AO160" s="263"/>
      <c r="AP160" s="263"/>
      <c r="AQ160" s="263"/>
      <c r="AR160" s="263"/>
      <c r="AS160" s="263"/>
      <c r="AT160" s="263"/>
      <c r="AU160" s="263"/>
      <c r="AV160" s="263"/>
      <c r="AW160" s="263"/>
      <c r="AX160" s="263"/>
      <c r="AY160" s="263"/>
      <c r="AZ160" s="263"/>
      <c r="BA160" s="263"/>
      <c r="BB160" s="263"/>
      <c r="BC160" s="263"/>
      <c r="BD160" s="263"/>
      <c r="BE160" s="263"/>
      <c r="BF160" s="263"/>
      <c r="BG160" s="263"/>
      <c r="BH160" s="263"/>
      <c r="BI160" s="263"/>
      <c r="BJ160" s="263"/>
      <c r="BK160" s="263"/>
      <c r="BL160" s="263"/>
      <c r="BM160" s="263"/>
      <c r="BN160" s="263"/>
      <c r="BO160" s="263"/>
      <c r="BP160" s="263"/>
      <c r="BQ160" s="263"/>
      <c r="BR160" s="263"/>
      <c r="BS160" s="263"/>
      <c r="BT160" s="263"/>
      <c r="BU160" s="263"/>
      <c r="BV160" s="263"/>
      <c r="BW160" s="263"/>
      <c r="BX160" s="263"/>
      <c r="BY160" s="263"/>
      <c r="BZ160" s="263"/>
      <c r="CA160" s="263"/>
      <c r="CB160" s="263"/>
      <c r="CC160" s="263"/>
      <c r="CD160" s="263"/>
      <c r="CE160" s="263"/>
      <c r="CF160" s="263"/>
      <c r="CG160" s="263"/>
      <c r="CH160" s="263"/>
      <c r="CI160" s="263"/>
      <c r="CJ160" s="263"/>
      <c r="CK160" s="263"/>
      <c r="CL160" s="263"/>
      <c r="CM160" s="263"/>
      <c r="CN160" s="263"/>
      <c r="CO160" s="263"/>
      <c r="CP160" s="263"/>
      <c r="CQ160" s="263"/>
      <c r="CR160" s="263"/>
      <c r="CS160" s="263"/>
      <c r="CT160" s="263"/>
      <c r="CU160" s="263"/>
      <c r="CV160" s="263"/>
      <c r="CW160" s="263"/>
      <c r="CX160" s="263"/>
      <c r="CY160" s="263"/>
      <c r="CZ160" s="263"/>
      <c r="DA160" s="263"/>
      <c r="DB160" s="263"/>
      <c r="DC160" s="263"/>
      <c r="DD160" s="263"/>
      <c r="DE160" s="263"/>
      <c r="DF160" s="263"/>
      <c r="DG160" s="263"/>
      <c r="DH160" s="263"/>
      <c r="DI160" s="263"/>
      <c r="DJ160" s="263"/>
      <c r="DK160" s="263"/>
      <c r="DL160" s="263"/>
      <c r="DM160" s="263"/>
      <c r="DN160" s="263"/>
      <c r="DO160" s="263"/>
      <c r="DP160" s="263"/>
      <c r="DQ160" s="263"/>
      <c r="DR160" s="263"/>
      <c r="DS160" s="263"/>
      <c r="DT160" s="263"/>
      <c r="DU160" s="263"/>
      <c r="DV160" s="263"/>
      <c r="DW160" s="263"/>
      <c r="DX160" s="263"/>
      <c r="DY160" s="263"/>
      <c r="DZ160" s="263"/>
      <c r="EA160" s="263"/>
      <c r="EB160" s="263"/>
      <c r="EC160" s="263"/>
      <c r="ED160" s="263"/>
      <c r="EE160" s="263"/>
      <c r="EF160" s="263"/>
      <c r="EG160" s="263"/>
      <c r="EH160" s="263"/>
      <c r="EI160" s="263"/>
      <c r="EJ160" s="263"/>
      <c r="EK160" s="263"/>
      <c r="EL160" s="263"/>
      <c r="EM160" s="263"/>
      <c r="EN160" s="263"/>
      <c r="EO160" s="263"/>
      <c r="EP160" s="263"/>
      <c r="EQ160" s="263"/>
      <c r="ER160" s="263"/>
      <c r="ES160" s="263"/>
      <c r="ET160" s="263"/>
      <c r="EU160" s="263"/>
      <c r="EV160" s="263"/>
      <c r="EW160" s="263"/>
      <c r="EX160" s="263"/>
      <c r="EY160" s="263"/>
      <c r="EZ160" s="263"/>
      <c r="FA160" s="263"/>
      <c r="FB160" s="263"/>
      <c r="FC160" s="263"/>
      <c r="FD160" s="263"/>
      <c r="FE160" s="263"/>
      <c r="FF160" s="263"/>
      <c r="FG160" s="263"/>
      <c r="FH160" s="263"/>
      <c r="FI160" s="263"/>
      <c r="FJ160" s="263"/>
      <c r="FK160" s="263"/>
      <c r="FL160" s="263"/>
      <c r="FM160" s="263"/>
      <c r="FN160" s="263"/>
      <c r="FO160" s="263"/>
      <c r="FP160" s="263"/>
      <c r="FQ160" s="263"/>
      <c r="FR160" s="263"/>
      <c r="FS160" s="263"/>
      <c r="FT160" s="263"/>
      <c r="FU160" s="263"/>
      <c r="FV160" s="263"/>
      <c r="FW160" s="263"/>
      <c r="FX160" s="263"/>
      <c r="FY160" s="263"/>
      <c r="FZ160" s="263"/>
      <c r="GA160" s="263"/>
      <c r="GB160" s="263"/>
      <c r="GC160" s="263"/>
      <c r="GD160" s="263"/>
      <c r="GE160" s="263"/>
      <c r="GF160" s="263"/>
      <c r="GG160" s="263"/>
      <c r="GH160" s="263"/>
      <c r="GI160" s="263"/>
      <c r="GJ160" s="263"/>
      <c r="GK160" s="263"/>
      <c r="GL160" s="263"/>
      <c r="GM160" s="263"/>
      <c r="GN160" s="263"/>
      <c r="GO160" s="263"/>
      <c r="GP160" s="263"/>
      <c r="GQ160" s="263"/>
      <c r="GR160" s="263"/>
    </row>
    <row r="161" spans="1:200" x14ac:dyDescent="0.25">
      <c r="A161" s="263"/>
      <c r="B161" s="263"/>
      <c r="C161" s="263"/>
      <c r="D161" s="263"/>
      <c r="E161" s="263"/>
      <c r="F161" s="263"/>
      <c r="G161" s="263"/>
      <c r="H161" s="263"/>
      <c r="I161" s="263"/>
      <c r="J161" s="263"/>
      <c r="K161" s="263"/>
      <c r="L161" s="263"/>
      <c r="M161" s="263"/>
      <c r="N161" s="263"/>
      <c r="O161" s="263"/>
      <c r="P161" s="263"/>
      <c r="Q161" s="263"/>
      <c r="R161" s="263"/>
      <c r="S161" s="263"/>
      <c r="T161" s="263"/>
      <c r="U161" s="263"/>
      <c r="V161" s="263"/>
      <c r="W161" s="263"/>
      <c r="X161" s="263"/>
      <c r="Y161" s="263"/>
      <c r="Z161" s="263"/>
      <c r="AA161" s="263"/>
      <c r="AB161" s="263"/>
      <c r="AC161" s="263"/>
      <c r="AD161" s="263"/>
      <c r="AE161" s="263"/>
      <c r="AF161" s="263"/>
      <c r="AG161" s="263"/>
      <c r="AH161" s="263"/>
      <c r="AI161" s="263"/>
      <c r="AJ161" s="263"/>
      <c r="AK161" s="263"/>
      <c r="AL161" s="263"/>
      <c r="AM161" s="263"/>
      <c r="AN161" s="263"/>
      <c r="AO161" s="263"/>
      <c r="AP161" s="263"/>
      <c r="AQ161" s="263"/>
      <c r="AR161" s="263"/>
      <c r="AS161" s="263"/>
      <c r="AT161" s="263"/>
      <c r="AU161" s="263"/>
      <c r="AV161" s="263"/>
      <c r="AW161" s="263"/>
      <c r="AX161" s="263"/>
      <c r="AY161" s="263"/>
      <c r="AZ161" s="263"/>
      <c r="BA161" s="263"/>
      <c r="BB161" s="263"/>
      <c r="BC161" s="263"/>
      <c r="BD161" s="263"/>
      <c r="BE161" s="263"/>
      <c r="BF161" s="263"/>
      <c r="BG161" s="263"/>
      <c r="BH161" s="263"/>
      <c r="BI161" s="263"/>
      <c r="BJ161" s="263"/>
      <c r="BK161" s="263"/>
      <c r="BL161" s="263"/>
      <c r="BM161" s="263"/>
      <c r="BN161" s="263"/>
      <c r="BO161" s="263"/>
      <c r="BP161" s="263"/>
      <c r="BQ161" s="263"/>
      <c r="BR161" s="263"/>
      <c r="BS161" s="263"/>
      <c r="BT161" s="263"/>
      <c r="BU161" s="263"/>
      <c r="BV161" s="263"/>
      <c r="BW161" s="263"/>
      <c r="BX161" s="263"/>
      <c r="BY161" s="263"/>
      <c r="BZ161" s="263"/>
      <c r="CA161" s="263"/>
      <c r="CB161" s="263"/>
      <c r="CC161" s="263"/>
      <c r="CD161" s="263"/>
      <c r="CE161" s="263"/>
      <c r="CF161" s="263"/>
      <c r="CG161" s="263"/>
      <c r="CH161" s="263"/>
      <c r="CI161" s="263"/>
      <c r="CJ161" s="263"/>
      <c r="CK161" s="263"/>
      <c r="CL161" s="263"/>
      <c r="CM161" s="263"/>
      <c r="CN161" s="263"/>
      <c r="CO161" s="263"/>
      <c r="CP161" s="263"/>
      <c r="CQ161" s="263"/>
      <c r="CR161" s="263"/>
      <c r="CS161" s="263"/>
      <c r="CT161" s="263"/>
      <c r="CU161" s="263"/>
      <c r="CV161" s="263"/>
      <c r="CW161" s="263"/>
      <c r="CX161" s="263"/>
      <c r="CY161" s="263"/>
      <c r="CZ161" s="263"/>
      <c r="DA161" s="263"/>
      <c r="DB161" s="263"/>
      <c r="DC161" s="263"/>
      <c r="DD161" s="263"/>
      <c r="DE161" s="263"/>
      <c r="DF161" s="263"/>
      <c r="DG161" s="263"/>
      <c r="DH161" s="263"/>
      <c r="DI161" s="263"/>
      <c r="DJ161" s="263"/>
      <c r="DK161" s="263"/>
      <c r="DL161" s="263"/>
      <c r="DM161" s="263"/>
      <c r="DN161" s="263"/>
      <c r="DO161" s="263"/>
      <c r="DP161" s="263"/>
      <c r="DQ161" s="263"/>
      <c r="DR161" s="263"/>
      <c r="DS161" s="263"/>
      <c r="DT161" s="263"/>
      <c r="DU161" s="263"/>
      <c r="DV161" s="263"/>
      <c r="DW161" s="263"/>
      <c r="DX161" s="263"/>
      <c r="DY161" s="263"/>
      <c r="DZ161" s="263"/>
      <c r="EA161" s="263"/>
      <c r="EB161" s="263"/>
      <c r="EC161" s="263"/>
      <c r="ED161" s="263"/>
      <c r="EE161" s="263"/>
      <c r="EF161" s="263"/>
      <c r="EG161" s="263"/>
      <c r="EH161" s="263"/>
      <c r="EI161" s="263"/>
      <c r="EJ161" s="263"/>
      <c r="EK161" s="263"/>
      <c r="EL161" s="263"/>
      <c r="EM161" s="263"/>
      <c r="EN161" s="263"/>
      <c r="EO161" s="263"/>
      <c r="EP161" s="263"/>
      <c r="EQ161" s="263"/>
      <c r="ER161" s="263"/>
      <c r="ES161" s="263"/>
      <c r="ET161" s="263"/>
      <c r="EU161" s="263"/>
      <c r="EV161" s="263"/>
      <c r="EW161" s="263"/>
      <c r="EX161" s="263"/>
      <c r="EY161" s="263"/>
      <c r="EZ161" s="263"/>
      <c r="FA161" s="263"/>
      <c r="FB161" s="263"/>
      <c r="FC161" s="263"/>
      <c r="FD161" s="263"/>
      <c r="FE161" s="263"/>
      <c r="FF161" s="263"/>
      <c r="FG161" s="263"/>
      <c r="FH161" s="263"/>
      <c r="FI161" s="263"/>
      <c r="FJ161" s="263"/>
      <c r="FK161" s="263"/>
      <c r="FL161" s="263"/>
      <c r="FM161" s="263"/>
      <c r="FN161" s="263"/>
      <c r="FO161" s="263"/>
      <c r="FP161" s="263"/>
      <c r="FQ161" s="263"/>
      <c r="FR161" s="263"/>
      <c r="FS161" s="263"/>
      <c r="FT161" s="263"/>
      <c r="FU161" s="263"/>
      <c r="FV161" s="263"/>
      <c r="FW161" s="263"/>
      <c r="FX161" s="263"/>
      <c r="FY161" s="263"/>
      <c r="FZ161" s="263"/>
      <c r="GA161" s="263"/>
      <c r="GB161" s="263"/>
      <c r="GC161" s="263"/>
      <c r="GD161" s="263"/>
      <c r="GE161" s="263"/>
      <c r="GF161" s="263"/>
      <c r="GG161" s="263"/>
      <c r="GH161" s="263"/>
      <c r="GI161" s="263"/>
      <c r="GJ161" s="263"/>
      <c r="GK161" s="263"/>
      <c r="GL161" s="263"/>
      <c r="GM161" s="263"/>
      <c r="GN161" s="263"/>
      <c r="GO161" s="263"/>
      <c r="GP161" s="263"/>
      <c r="GQ161" s="263"/>
      <c r="GR161" s="263"/>
    </row>
    <row r="162" spans="1:200" x14ac:dyDescent="0.25">
      <c r="A162" s="263"/>
      <c r="B162" s="263"/>
      <c r="C162" s="263"/>
      <c r="D162" s="263"/>
      <c r="E162" s="263"/>
      <c r="F162" s="263"/>
      <c r="G162" s="263"/>
      <c r="H162" s="263"/>
      <c r="I162" s="263"/>
      <c r="J162" s="263"/>
      <c r="K162" s="263"/>
      <c r="L162" s="263"/>
      <c r="M162" s="263"/>
      <c r="N162" s="263"/>
      <c r="O162" s="263"/>
      <c r="P162" s="263"/>
      <c r="Q162" s="263"/>
      <c r="R162" s="263"/>
      <c r="S162" s="263"/>
      <c r="T162" s="263"/>
      <c r="U162" s="263"/>
      <c r="V162" s="263"/>
      <c r="W162" s="263"/>
      <c r="X162" s="263"/>
      <c r="Y162" s="263"/>
      <c r="Z162" s="263"/>
      <c r="AA162" s="263"/>
      <c r="AB162" s="263"/>
      <c r="AC162" s="263"/>
      <c r="AD162" s="263"/>
      <c r="AE162" s="263"/>
      <c r="AF162" s="263"/>
      <c r="AG162" s="263"/>
      <c r="AH162" s="263"/>
      <c r="AI162" s="263"/>
      <c r="AJ162" s="263"/>
      <c r="AK162" s="263"/>
      <c r="AL162" s="263"/>
      <c r="AM162" s="263"/>
      <c r="AN162" s="263"/>
      <c r="AO162" s="263"/>
      <c r="AP162" s="263"/>
      <c r="AQ162" s="263"/>
      <c r="AR162" s="263"/>
      <c r="AS162" s="263"/>
      <c r="AT162" s="263"/>
      <c r="AU162" s="263"/>
      <c r="AV162" s="263"/>
      <c r="AW162" s="263"/>
      <c r="AX162" s="263"/>
      <c r="AY162" s="263"/>
      <c r="AZ162" s="263"/>
      <c r="BA162" s="263"/>
      <c r="BB162" s="263"/>
      <c r="BC162" s="263"/>
      <c r="BD162" s="263"/>
      <c r="BE162" s="263"/>
      <c r="BF162" s="263"/>
      <c r="BG162" s="263"/>
      <c r="BH162" s="263"/>
      <c r="BI162" s="263"/>
      <c r="BJ162" s="263"/>
      <c r="BK162" s="263"/>
      <c r="BL162" s="263"/>
      <c r="BM162" s="263"/>
      <c r="BN162" s="263"/>
      <c r="BO162" s="263"/>
      <c r="BP162" s="263"/>
      <c r="BQ162" s="263"/>
      <c r="BR162" s="263"/>
      <c r="BS162" s="263"/>
      <c r="BT162" s="263"/>
      <c r="BU162" s="263"/>
      <c r="BV162" s="263"/>
      <c r="BW162" s="263"/>
      <c r="BX162" s="263"/>
      <c r="BY162" s="263"/>
      <c r="BZ162" s="263"/>
      <c r="CA162" s="263"/>
      <c r="CB162" s="263"/>
      <c r="CC162" s="263"/>
      <c r="CD162" s="263"/>
      <c r="CE162" s="263"/>
      <c r="CF162" s="263"/>
      <c r="CG162" s="263"/>
      <c r="CH162" s="263"/>
      <c r="CI162" s="263"/>
      <c r="CJ162" s="263"/>
      <c r="CK162" s="263"/>
      <c r="CL162" s="263"/>
      <c r="CM162" s="263"/>
      <c r="CN162" s="263"/>
      <c r="CO162" s="263"/>
      <c r="CP162" s="263"/>
      <c r="CQ162" s="263"/>
      <c r="CR162" s="263"/>
      <c r="CS162" s="263"/>
      <c r="CT162" s="263"/>
      <c r="CU162" s="263"/>
      <c r="CV162" s="263"/>
      <c r="CW162" s="263"/>
      <c r="CX162" s="263"/>
      <c r="CY162" s="263"/>
      <c r="CZ162" s="263"/>
      <c r="DA162" s="263"/>
      <c r="DB162" s="263"/>
      <c r="DC162" s="263"/>
      <c r="DD162" s="263"/>
      <c r="DE162" s="263"/>
      <c r="DF162" s="263"/>
      <c r="DG162" s="263"/>
      <c r="DH162" s="263"/>
      <c r="DI162" s="263"/>
      <c r="DJ162" s="263"/>
      <c r="DK162" s="263"/>
      <c r="DL162" s="263"/>
      <c r="DM162" s="263"/>
      <c r="DN162" s="263"/>
      <c r="DO162" s="263"/>
      <c r="DP162" s="263"/>
      <c r="DQ162" s="263"/>
      <c r="DR162" s="263"/>
      <c r="DS162" s="263"/>
      <c r="DT162" s="263"/>
      <c r="DU162" s="263"/>
      <c r="DV162" s="263"/>
      <c r="DW162" s="263"/>
      <c r="DX162" s="263"/>
      <c r="DY162" s="263"/>
      <c r="DZ162" s="263"/>
      <c r="EA162" s="263"/>
      <c r="EB162" s="263"/>
      <c r="EC162" s="263"/>
      <c r="ED162" s="263"/>
      <c r="EE162" s="263"/>
      <c r="EF162" s="263"/>
      <c r="EG162" s="263"/>
      <c r="EH162" s="263"/>
      <c r="EI162" s="263"/>
      <c r="EJ162" s="263"/>
      <c r="EK162" s="263"/>
      <c r="EL162" s="263"/>
      <c r="EM162" s="263"/>
      <c r="EN162" s="263"/>
      <c r="EO162" s="263"/>
      <c r="EP162" s="263"/>
      <c r="EQ162" s="263"/>
      <c r="ER162" s="263"/>
      <c r="ES162" s="263"/>
      <c r="ET162" s="263"/>
      <c r="EU162" s="263"/>
      <c r="EV162" s="263"/>
      <c r="EW162" s="263"/>
      <c r="EX162" s="263"/>
      <c r="EY162" s="263"/>
      <c r="EZ162" s="263"/>
      <c r="FA162" s="263"/>
      <c r="FB162" s="263"/>
      <c r="FC162" s="263"/>
      <c r="FD162" s="263"/>
      <c r="FE162" s="263"/>
      <c r="FF162" s="263"/>
      <c r="FG162" s="263"/>
      <c r="FH162" s="263"/>
      <c r="FI162" s="263"/>
      <c r="FJ162" s="263"/>
      <c r="FK162" s="263"/>
      <c r="FL162" s="263"/>
      <c r="FM162" s="263"/>
      <c r="FN162" s="263"/>
      <c r="FO162" s="263"/>
      <c r="FP162" s="263"/>
      <c r="FQ162" s="263"/>
      <c r="FR162" s="263"/>
      <c r="FS162" s="263"/>
      <c r="FT162" s="263"/>
      <c r="FU162" s="263"/>
      <c r="FV162" s="263"/>
      <c r="FW162" s="263"/>
      <c r="FX162" s="263"/>
      <c r="FY162" s="263"/>
      <c r="FZ162" s="263"/>
      <c r="GA162" s="263"/>
      <c r="GB162" s="263"/>
      <c r="GC162" s="263"/>
      <c r="GD162" s="263"/>
      <c r="GE162" s="263"/>
      <c r="GF162" s="263"/>
      <c r="GG162" s="263"/>
      <c r="GH162" s="263"/>
      <c r="GI162" s="263"/>
      <c r="GJ162" s="263"/>
      <c r="GK162" s="263"/>
      <c r="GL162" s="263"/>
      <c r="GM162" s="263"/>
      <c r="GN162" s="263"/>
      <c r="GO162" s="263"/>
      <c r="GP162" s="263"/>
      <c r="GQ162" s="263"/>
      <c r="GR162" s="263"/>
    </row>
    <row r="163" spans="1:200" x14ac:dyDescent="0.25">
      <c r="A163" s="263"/>
      <c r="B163" s="263"/>
      <c r="C163" s="263"/>
      <c r="D163" s="263"/>
      <c r="E163" s="263"/>
      <c r="F163" s="263"/>
      <c r="G163" s="263"/>
      <c r="H163" s="263"/>
      <c r="I163" s="263"/>
      <c r="J163" s="263"/>
      <c r="K163" s="263"/>
      <c r="L163" s="263"/>
      <c r="M163" s="263"/>
      <c r="N163" s="263"/>
      <c r="O163" s="263"/>
      <c r="P163" s="263"/>
      <c r="Q163" s="263"/>
      <c r="R163" s="263"/>
      <c r="S163" s="263"/>
      <c r="T163" s="263"/>
      <c r="U163" s="263"/>
      <c r="V163" s="263"/>
      <c r="W163" s="263"/>
      <c r="X163" s="263"/>
      <c r="Y163" s="263"/>
      <c r="Z163" s="263"/>
      <c r="AA163" s="263"/>
      <c r="AB163" s="263"/>
      <c r="AC163" s="263"/>
      <c r="AD163" s="263"/>
      <c r="AE163" s="263"/>
      <c r="AF163" s="263"/>
      <c r="AG163" s="263"/>
      <c r="AH163" s="263"/>
      <c r="AI163" s="263"/>
      <c r="AJ163" s="263"/>
      <c r="AK163" s="263"/>
      <c r="AL163" s="263"/>
      <c r="AM163" s="263"/>
      <c r="AN163" s="263"/>
      <c r="AO163" s="263"/>
      <c r="AP163" s="263"/>
      <c r="AQ163" s="263"/>
      <c r="AR163" s="263"/>
      <c r="AS163" s="263"/>
      <c r="AT163" s="263"/>
      <c r="AU163" s="263"/>
      <c r="AV163" s="263"/>
      <c r="AW163" s="263"/>
      <c r="AX163" s="263"/>
      <c r="AY163" s="263"/>
      <c r="AZ163" s="263"/>
      <c r="BA163" s="263"/>
      <c r="BB163" s="263"/>
      <c r="BC163" s="263"/>
      <c r="BD163" s="263"/>
      <c r="BE163" s="263"/>
      <c r="BF163" s="263"/>
      <c r="BG163" s="263"/>
      <c r="BH163" s="263"/>
      <c r="BI163" s="263"/>
      <c r="BJ163" s="263"/>
      <c r="BK163" s="263"/>
      <c r="BL163" s="263"/>
      <c r="BM163" s="263"/>
      <c r="BN163" s="263"/>
      <c r="BO163" s="263"/>
      <c r="BP163" s="263"/>
      <c r="BQ163" s="263"/>
      <c r="BR163" s="263"/>
      <c r="BS163" s="263"/>
      <c r="BT163" s="263"/>
      <c r="BU163" s="263"/>
      <c r="BV163" s="263"/>
      <c r="BW163" s="263"/>
      <c r="BX163" s="263"/>
      <c r="BY163" s="263"/>
      <c r="BZ163" s="263"/>
      <c r="CA163" s="263"/>
      <c r="CB163" s="263"/>
      <c r="CC163" s="263"/>
      <c r="CD163" s="263"/>
      <c r="CE163" s="263"/>
      <c r="CF163" s="263"/>
      <c r="CG163" s="263"/>
      <c r="CH163" s="263"/>
      <c r="CI163" s="263"/>
      <c r="CJ163" s="263"/>
      <c r="CK163" s="263"/>
      <c r="CL163" s="263"/>
      <c r="CM163" s="263"/>
      <c r="CN163" s="263"/>
      <c r="CO163" s="263"/>
      <c r="CP163" s="263"/>
      <c r="CQ163" s="263"/>
      <c r="CR163" s="263"/>
      <c r="CS163" s="263"/>
      <c r="CT163" s="263"/>
      <c r="CU163" s="263"/>
      <c r="CV163" s="263"/>
      <c r="CW163" s="263"/>
      <c r="CX163" s="263"/>
      <c r="CY163" s="263"/>
      <c r="CZ163" s="263"/>
      <c r="DA163" s="263"/>
      <c r="DB163" s="263"/>
      <c r="DC163" s="263"/>
      <c r="DD163" s="263"/>
      <c r="DE163" s="263"/>
      <c r="DF163" s="263"/>
      <c r="DG163" s="263"/>
      <c r="DH163" s="263"/>
      <c r="DI163" s="263"/>
      <c r="DJ163" s="263"/>
      <c r="DK163" s="263"/>
      <c r="DL163" s="263"/>
      <c r="DM163" s="263"/>
      <c r="DN163" s="263"/>
      <c r="DO163" s="263"/>
      <c r="DP163" s="263"/>
      <c r="DQ163" s="263"/>
      <c r="DR163" s="263"/>
      <c r="DS163" s="263"/>
      <c r="DT163" s="263"/>
      <c r="DU163" s="263"/>
      <c r="DV163" s="263"/>
      <c r="DW163" s="263"/>
      <c r="DX163" s="263"/>
      <c r="DY163" s="263"/>
      <c r="DZ163" s="263"/>
      <c r="EA163" s="263"/>
      <c r="EB163" s="263"/>
      <c r="EC163" s="263"/>
      <c r="ED163" s="263"/>
      <c r="EE163" s="263"/>
      <c r="EF163" s="263"/>
      <c r="EG163" s="263"/>
      <c r="EH163" s="263"/>
      <c r="EI163" s="263"/>
      <c r="EJ163" s="263"/>
      <c r="EK163" s="263"/>
      <c r="EL163" s="263"/>
      <c r="EM163" s="263"/>
      <c r="EN163" s="263"/>
      <c r="EO163" s="263"/>
      <c r="EP163" s="263"/>
      <c r="EQ163" s="263"/>
      <c r="ER163" s="263"/>
      <c r="ES163" s="263"/>
      <c r="ET163" s="263"/>
      <c r="EU163" s="263"/>
      <c r="EV163" s="263"/>
      <c r="EW163" s="263"/>
      <c r="EX163" s="263"/>
      <c r="EY163" s="263"/>
      <c r="EZ163" s="263"/>
      <c r="FA163" s="263"/>
      <c r="FB163" s="263"/>
      <c r="FC163" s="263"/>
      <c r="FD163" s="263"/>
      <c r="FE163" s="263"/>
      <c r="FF163" s="263"/>
      <c r="FG163" s="263"/>
      <c r="FH163" s="263"/>
      <c r="FI163" s="263"/>
      <c r="FJ163" s="263"/>
      <c r="FK163" s="263"/>
      <c r="FL163" s="263"/>
      <c r="FM163" s="263"/>
      <c r="FN163" s="263"/>
      <c r="FO163" s="263"/>
      <c r="FP163" s="263"/>
      <c r="FQ163" s="263"/>
      <c r="FR163" s="263"/>
      <c r="FS163" s="263"/>
      <c r="FT163" s="263"/>
      <c r="FU163" s="263"/>
      <c r="FV163" s="263"/>
      <c r="FW163" s="263"/>
      <c r="FX163" s="263"/>
      <c r="FY163" s="263"/>
      <c r="FZ163" s="263"/>
      <c r="GA163" s="263"/>
      <c r="GB163" s="263"/>
      <c r="GC163" s="263"/>
      <c r="GD163" s="263"/>
      <c r="GE163" s="263"/>
      <c r="GF163" s="263"/>
      <c r="GG163" s="263"/>
      <c r="GH163" s="263"/>
      <c r="GI163" s="263"/>
      <c r="GJ163" s="263"/>
      <c r="GK163" s="263"/>
      <c r="GL163" s="263"/>
      <c r="GM163" s="263"/>
      <c r="GN163" s="263"/>
      <c r="GO163" s="263"/>
      <c r="GP163" s="263"/>
      <c r="GQ163" s="263"/>
      <c r="GR163" s="263"/>
    </row>
    <row r="164" spans="1:200" x14ac:dyDescent="0.25">
      <c r="A164" s="263"/>
      <c r="B164" s="263"/>
      <c r="C164" s="263"/>
      <c r="D164" s="263"/>
      <c r="E164" s="263"/>
      <c r="F164" s="263"/>
      <c r="G164" s="263"/>
      <c r="H164" s="263"/>
      <c r="I164" s="263"/>
      <c r="J164" s="263"/>
      <c r="K164" s="263"/>
      <c r="L164" s="263"/>
      <c r="M164" s="263"/>
      <c r="N164" s="263"/>
      <c r="O164" s="263"/>
      <c r="P164" s="263"/>
      <c r="Q164" s="263"/>
      <c r="R164" s="263"/>
      <c r="S164" s="263"/>
      <c r="T164" s="263"/>
      <c r="U164" s="263"/>
      <c r="V164" s="263"/>
      <c r="W164" s="263"/>
      <c r="X164" s="263"/>
      <c r="Y164" s="263"/>
      <c r="Z164" s="263"/>
      <c r="AA164" s="263"/>
      <c r="AB164" s="263"/>
      <c r="AC164" s="263"/>
      <c r="AD164" s="263"/>
      <c r="AE164" s="263"/>
      <c r="AF164" s="263"/>
      <c r="AG164" s="263"/>
      <c r="AH164" s="263"/>
      <c r="AI164" s="263"/>
      <c r="AJ164" s="263"/>
      <c r="AK164" s="263"/>
      <c r="AL164" s="263"/>
      <c r="AM164" s="263"/>
      <c r="AN164" s="263"/>
      <c r="AO164" s="263"/>
      <c r="AP164" s="263"/>
      <c r="AQ164" s="263"/>
      <c r="AR164" s="263"/>
      <c r="AS164" s="263"/>
      <c r="AT164" s="263"/>
      <c r="AU164" s="263"/>
      <c r="AV164" s="263"/>
      <c r="AW164" s="263"/>
      <c r="AX164" s="263"/>
      <c r="AY164" s="263"/>
      <c r="AZ164" s="263"/>
      <c r="BA164" s="263"/>
      <c r="BB164" s="263"/>
      <c r="BC164" s="263"/>
      <c r="BD164" s="263"/>
      <c r="BE164" s="263"/>
      <c r="BF164" s="263"/>
      <c r="BG164" s="263"/>
      <c r="BH164" s="263"/>
      <c r="BI164" s="263"/>
      <c r="BJ164" s="263"/>
      <c r="BK164" s="263"/>
      <c r="BL164" s="263"/>
      <c r="BM164" s="263"/>
      <c r="BN164" s="263"/>
      <c r="BO164" s="263"/>
      <c r="BP164" s="263"/>
      <c r="BQ164" s="263"/>
      <c r="BR164" s="263"/>
      <c r="BS164" s="263"/>
      <c r="BT164" s="263"/>
      <c r="BU164" s="263"/>
      <c r="BV164" s="263"/>
      <c r="BW164" s="263"/>
      <c r="BX164" s="263"/>
      <c r="BY164" s="263"/>
      <c r="BZ164" s="263"/>
      <c r="CA164" s="263"/>
      <c r="CB164" s="263"/>
      <c r="CC164" s="263"/>
      <c r="CD164" s="263"/>
      <c r="CE164" s="263"/>
      <c r="CF164" s="263"/>
      <c r="CG164" s="263"/>
      <c r="CH164" s="263"/>
      <c r="CI164" s="263"/>
      <c r="CJ164" s="263"/>
      <c r="CK164" s="263"/>
      <c r="CL164" s="263"/>
      <c r="CM164" s="263"/>
      <c r="CN164" s="263"/>
      <c r="CO164" s="263"/>
      <c r="CP164" s="263"/>
      <c r="CQ164" s="263"/>
      <c r="CR164" s="263"/>
      <c r="CS164" s="263"/>
      <c r="CT164" s="263"/>
      <c r="CU164" s="263"/>
      <c r="CV164" s="263"/>
      <c r="CW164" s="263"/>
      <c r="CX164" s="263"/>
      <c r="CY164" s="263"/>
      <c r="CZ164" s="263"/>
      <c r="DA164" s="263"/>
      <c r="DB164" s="263"/>
      <c r="DC164" s="263"/>
      <c r="DD164" s="263"/>
      <c r="DE164" s="263"/>
      <c r="DF164" s="263"/>
      <c r="DG164" s="263"/>
      <c r="DH164" s="263"/>
      <c r="DI164" s="263"/>
      <c r="DJ164" s="263"/>
      <c r="DK164" s="263"/>
      <c r="DL164" s="263"/>
      <c r="DM164" s="263"/>
      <c r="DN164" s="263"/>
      <c r="DO164" s="263"/>
      <c r="DP164" s="263"/>
      <c r="DQ164" s="263"/>
      <c r="DR164" s="263"/>
      <c r="DS164" s="263"/>
      <c r="DT164" s="263"/>
      <c r="DU164" s="263"/>
      <c r="DV164" s="263"/>
      <c r="DW164" s="263"/>
      <c r="DX164" s="263"/>
      <c r="DY164" s="263"/>
      <c r="DZ164" s="263"/>
      <c r="EA164" s="263"/>
      <c r="EB164" s="263"/>
      <c r="EC164" s="263"/>
      <c r="ED164" s="263"/>
      <c r="EE164" s="263"/>
      <c r="EF164" s="263"/>
      <c r="EG164" s="263"/>
      <c r="EH164" s="263"/>
      <c r="EI164" s="263"/>
      <c r="EJ164" s="263"/>
      <c r="EK164" s="263"/>
      <c r="EL164" s="263"/>
      <c r="EM164" s="263"/>
      <c r="EN164" s="263"/>
      <c r="EO164" s="263"/>
      <c r="EP164" s="263"/>
      <c r="EQ164" s="263"/>
      <c r="ER164" s="263"/>
      <c r="ES164" s="263"/>
      <c r="ET164" s="263"/>
      <c r="EU164" s="263"/>
      <c r="EV164" s="263"/>
      <c r="EW164" s="263"/>
      <c r="EX164" s="263"/>
      <c r="EY164" s="263"/>
      <c r="EZ164" s="263"/>
      <c r="FA164" s="263"/>
      <c r="FB164" s="263"/>
      <c r="FC164" s="263"/>
      <c r="FD164" s="263"/>
      <c r="FE164" s="263"/>
      <c r="FF164" s="263"/>
      <c r="FG164" s="263"/>
      <c r="FH164" s="263"/>
      <c r="FI164" s="263"/>
      <c r="FJ164" s="263"/>
      <c r="FK164" s="263"/>
      <c r="FL164" s="263"/>
      <c r="FM164" s="263"/>
      <c r="FN164" s="263"/>
      <c r="FO164" s="263"/>
      <c r="FP164" s="263"/>
      <c r="FQ164" s="263"/>
      <c r="FR164" s="263"/>
      <c r="FS164" s="263"/>
      <c r="FT164" s="263"/>
      <c r="FU164" s="263"/>
      <c r="FV164" s="263"/>
      <c r="FW164" s="263"/>
      <c r="FX164" s="263"/>
      <c r="FY164" s="263"/>
      <c r="FZ164" s="263"/>
      <c r="GA164" s="263"/>
      <c r="GB164" s="263"/>
      <c r="GC164" s="263"/>
      <c r="GD164" s="263"/>
      <c r="GE164" s="263"/>
      <c r="GF164" s="263"/>
      <c r="GG164" s="263"/>
      <c r="GH164" s="263"/>
      <c r="GI164" s="263"/>
      <c r="GJ164" s="263"/>
      <c r="GK164" s="263"/>
      <c r="GL164" s="263"/>
      <c r="GM164" s="263"/>
      <c r="GN164" s="263"/>
      <c r="GO164" s="263"/>
      <c r="GP164" s="263"/>
      <c r="GQ164" s="263"/>
      <c r="GR164" s="263"/>
    </row>
    <row r="165" spans="1:200" x14ac:dyDescent="0.25">
      <c r="A165" s="263"/>
      <c r="B165" s="263"/>
      <c r="C165" s="263"/>
      <c r="D165" s="263"/>
      <c r="E165" s="263"/>
      <c r="F165" s="263"/>
      <c r="G165" s="263"/>
      <c r="H165" s="263"/>
      <c r="I165" s="263"/>
      <c r="J165" s="263"/>
      <c r="K165" s="263"/>
      <c r="L165" s="263"/>
      <c r="M165" s="263"/>
      <c r="N165" s="263"/>
      <c r="O165" s="263"/>
      <c r="P165" s="263"/>
      <c r="Q165" s="263"/>
      <c r="R165" s="263"/>
      <c r="S165" s="263"/>
      <c r="T165" s="263"/>
      <c r="U165" s="263"/>
      <c r="V165" s="263"/>
      <c r="W165" s="263"/>
      <c r="X165" s="263"/>
      <c r="Y165" s="263"/>
      <c r="Z165" s="263"/>
      <c r="AA165" s="263"/>
      <c r="AB165" s="263"/>
      <c r="AC165" s="263"/>
      <c r="AD165" s="263"/>
      <c r="AE165" s="263"/>
      <c r="AF165" s="263"/>
      <c r="AG165" s="263"/>
      <c r="AH165" s="263"/>
      <c r="AI165" s="263"/>
      <c r="AJ165" s="263"/>
      <c r="AK165" s="263"/>
      <c r="AL165" s="263"/>
      <c r="AM165" s="263"/>
      <c r="AN165" s="263"/>
      <c r="AO165" s="263"/>
      <c r="AP165" s="263"/>
      <c r="AQ165" s="263"/>
      <c r="AR165" s="263"/>
      <c r="AS165" s="263"/>
      <c r="AT165" s="263"/>
      <c r="AU165" s="263"/>
      <c r="AV165" s="263"/>
      <c r="AW165" s="263"/>
      <c r="AX165" s="263"/>
      <c r="AY165" s="263"/>
      <c r="AZ165" s="263"/>
      <c r="BA165" s="263"/>
      <c r="BB165" s="263"/>
      <c r="BC165" s="263"/>
      <c r="BD165" s="263"/>
      <c r="BE165" s="263"/>
      <c r="BF165" s="263"/>
      <c r="BG165" s="263"/>
      <c r="BH165" s="263"/>
      <c r="BI165" s="263"/>
      <c r="BJ165" s="263"/>
      <c r="BK165" s="263"/>
      <c r="BL165" s="263"/>
      <c r="BM165" s="263"/>
      <c r="BN165" s="263"/>
      <c r="BO165" s="263"/>
      <c r="BP165" s="263"/>
      <c r="BQ165" s="263"/>
      <c r="BR165" s="263"/>
      <c r="BS165" s="263"/>
      <c r="BT165" s="263"/>
      <c r="BU165" s="263"/>
      <c r="BV165" s="263"/>
      <c r="BW165" s="263"/>
      <c r="BX165" s="263"/>
      <c r="BY165" s="263"/>
      <c r="BZ165" s="263"/>
      <c r="CA165" s="263"/>
      <c r="CB165" s="263"/>
      <c r="CC165" s="263"/>
      <c r="CD165" s="263"/>
      <c r="CE165" s="263"/>
      <c r="CF165" s="263"/>
      <c r="CG165" s="263"/>
      <c r="CH165" s="263"/>
      <c r="CI165" s="263"/>
      <c r="CJ165" s="263"/>
      <c r="CK165" s="263"/>
      <c r="CL165" s="263"/>
      <c r="CM165" s="263"/>
      <c r="CN165" s="263"/>
      <c r="CO165" s="263"/>
      <c r="CP165" s="263"/>
      <c r="CQ165" s="263"/>
      <c r="CR165" s="263"/>
      <c r="CS165" s="263"/>
      <c r="CT165" s="263"/>
      <c r="CU165" s="263"/>
      <c r="CV165" s="263"/>
      <c r="CW165" s="263"/>
      <c r="CX165" s="263"/>
      <c r="CY165" s="263"/>
      <c r="CZ165" s="263"/>
      <c r="DA165" s="263"/>
      <c r="DB165" s="263"/>
      <c r="DC165" s="263"/>
      <c r="DD165" s="263"/>
      <c r="DE165" s="263"/>
      <c r="DF165" s="263"/>
      <c r="DG165" s="263"/>
      <c r="DH165" s="263"/>
      <c r="DI165" s="263"/>
      <c r="DJ165" s="263"/>
      <c r="DK165" s="263"/>
      <c r="DL165" s="263"/>
      <c r="DM165" s="263"/>
      <c r="DN165" s="263"/>
      <c r="DO165" s="263"/>
      <c r="DP165" s="263"/>
      <c r="DQ165" s="263"/>
      <c r="DR165" s="263"/>
      <c r="DS165" s="263"/>
      <c r="DT165" s="263"/>
      <c r="DU165" s="263"/>
      <c r="DV165" s="263"/>
      <c r="DW165" s="263"/>
      <c r="DX165" s="263"/>
      <c r="DY165" s="263"/>
      <c r="DZ165" s="263"/>
      <c r="EA165" s="263"/>
      <c r="EB165" s="263"/>
      <c r="EC165" s="263"/>
      <c r="ED165" s="263"/>
      <c r="EE165" s="263"/>
      <c r="EF165" s="263"/>
      <c r="EG165" s="263"/>
      <c r="EH165" s="263"/>
      <c r="EI165" s="263"/>
      <c r="EJ165" s="263"/>
      <c r="EK165" s="263"/>
      <c r="EL165" s="263"/>
      <c r="EM165" s="263"/>
      <c r="EN165" s="263"/>
      <c r="EO165" s="263"/>
      <c r="EP165" s="263"/>
      <c r="EQ165" s="263"/>
      <c r="ER165" s="263"/>
      <c r="ES165" s="263"/>
      <c r="ET165" s="263"/>
      <c r="EU165" s="263"/>
      <c r="EV165" s="263"/>
      <c r="EW165" s="263"/>
      <c r="EX165" s="263"/>
      <c r="EY165" s="263"/>
      <c r="EZ165" s="263"/>
      <c r="FA165" s="263"/>
      <c r="FB165" s="263"/>
      <c r="FC165" s="263"/>
      <c r="FD165" s="263"/>
      <c r="FE165" s="263"/>
      <c r="FF165" s="263"/>
      <c r="FG165" s="263"/>
      <c r="FH165" s="263"/>
      <c r="FI165" s="263"/>
      <c r="FJ165" s="263"/>
      <c r="FK165" s="263"/>
      <c r="FL165" s="263"/>
      <c r="FM165" s="263"/>
      <c r="FN165" s="263"/>
      <c r="FO165" s="263"/>
      <c r="FP165" s="263"/>
      <c r="FQ165" s="263"/>
      <c r="FR165" s="263"/>
      <c r="FS165" s="263"/>
      <c r="FT165" s="263"/>
      <c r="FU165" s="263"/>
      <c r="FV165" s="263"/>
      <c r="FW165" s="263"/>
      <c r="FX165" s="263"/>
      <c r="FY165" s="263"/>
      <c r="FZ165" s="263"/>
      <c r="GA165" s="263"/>
      <c r="GB165" s="263"/>
      <c r="GC165" s="263"/>
      <c r="GD165" s="263"/>
      <c r="GE165" s="263"/>
      <c r="GF165" s="263"/>
      <c r="GG165" s="263"/>
      <c r="GH165" s="263"/>
      <c r="GI165" s="263"/>
      <c r="GJ165" s="263"/>
      <c r="GK165" s="263"/>
      <c r="GL165" s="263"/>
      <c r="GM165" s="263"/>
      <c r="GN165" s="263"/>
      <c r="GO165" s="263"/>
      <c r="GP165" s="263"/>
      <c r="GQ165" s="263"/>
      <c r="GR165" s="263"/>
    </row>
    <row r="166" spans="1:200" x14ac:dyDescent="0.25">
      <c r="A166" s="263"/>
      <c r="B166" s="263"/>
      <c r="C166" s="263"/>
      <c r="D166" s="263"/>
      <c r="E166" s="263"/>
      <c r="F166" s="263"/>
      <c r="G166" s="263"/>
      <c r="H166" s="263"/>
      <c r="I166" s="263"/>
      <c r="J166" s="263"/>
      <c r="K166" s="263"/>
      <c r="L166" s="263"/>
      <c r="M166" s="263"/>
      <c r="N166" s="263"/>
      <c r="O166" s="263"/>
      <c r="P166" s="263"/>
      <c r="Q166" s="263"/>
      <c r="R166" s="263"/>
      <c r="S166" s="263"/>
      <c r="T166" s="263"/>
      <c r="U166" s="263"/>
      <c r="V166" s="263"/>
      <c r="W166" s="263"/>
      <c r="X166" s="263"/>
      <c r="Y166" s="263"/>
      <c r="Z166" s="263"/>
      <c r="AA166" s="263"/>
      <c r="AB166" s="263"/>
      <c r="AC166" s="263"/>
      <c r="AD166" s="263"/>
      <c r="AE166" s="263"/>
      <c r="AF166" s="263"/>
      <c r="AG166" s="263"/>
      <c r="AH166" s="263"/>
      <c r="AI166" s="263"/>
      <c r="AJ166" s="263"/>
      <c r="AK166" s="263"/>
      <c r="AL166" s="263"/>
      <c r="AM166" s="263"/>
      <c r="AN166" s="263"/>
      <c r="AO166" s="263"/>
      <c r="AP166" s="263"/>
      <c r="AQ166" s="263"/>
      <c r="AR166" s="263"/>
      <c r="AS166" s="263"/>
      <c r="AT166" s="263"/>
      <c r="AU166" s="263"/>
      <c r="AV166" s="263"/>
      <c r="AW166" s="263"/>
      <c r="AX166" s="263"/>
      <c r="AY166" s="263"/>
      <c r="AZ166" s="263"/>
      <c r="BA166" s="263"/>
      <c r="BB166" s="263"/>
      <c r="BC166" s="263"/>
      <c r="BD166" s="263"/>
      <c r="BE166" s="263"/>
      <c r="BF166" s="263"/>
      <c r="BG166" s="263"/>
      <c r="BH166" s="263"/>
      <c r="BI166" s="263"/>
      <c r="BJ166" s="263"/>
      <c r="BK166" s="263"/>
      <c r="BL166" s="263"/>
      <c r="BM166" s="263"/>
      <c r="BN166" s="263"/>
      <c r="BO166" s="263"/>
      <c r="BP166" s="263"/>
      <c r="BQ166" s="263"/>
      <c r="BR166" s="263"/>
      <c r="BS166" s="263"/>
      <c r="BT166" s="263"/>
      <c r="BU166" s="263"/>
      <c r="BV166" s="263"/>
      <c r="BW166" s="263"/>
      <c r="BX166" s="263"/>
      <c r="BY166" s="263"/>
      <c r="BZ166" s="263"/>
      <c r="CA166" s="263"/>
      <c r="CB166" s="263"/>
      <c r="CC166" s="263"/>
      <c r="CD166" s="263"/>
      <c r="CE166" s="263"/>
      <c r="CF166" s="263"/>
      <c r="CG166" s="263"/>
      <c r="CH166" s="263"/>
      <c r="CI166" s="263"/>
      <c r="CJ166" s="263"/>
      <c r="CK166" s="263"/>
      <c r="CL166" s="263"/>
      <c r="CM166" s="263"/>
      <c r="CN166" s="263"/>
      <c r="CO166" s="263"/>
      <c r="CP166" s="263"/>
      <c r="CQ166" s="263"/>
      <c r="CR166" s="263"/>
      <c r="CS166" s="263"/>
      <c r="CT166" s="263"/>
      <c r="CU166" s="263"/>
      <c r="CV166" s="263"/>
      <c r="CW166" s="263"/>
      <c r="CX166" s="263"/>
      <c r="CY166" s="263"/>
      <c r="CZ166" s="263"/>
      <c r="DA166" s="263"/>
      <c r="DB166" s="263"/>
      <c r="DC166" s="263"/>
      <c r="DD166" s="263"/>
      <c r="DE166" s="263"/>
      <c r="DF166" s="263"/>
      <c r="DG166" s="263"/>
      <c r="DH166" s="263"/>
      <c r="DI166" s="263"/>
      <c r="DJ166" s="263"/>
      <c r="DK166" s="263"/>
      <c r="DL166" s="263"/>
      <c r="DM166" s="263"/>
      <c r="DN166" s="263"/>
      <c r="DO166" s="263"/>
      <c r="DP166" s="263"/>
      <c r="DQ166" s="263"/>
      <c r="DR166" s="263"/>
      <c r="DS166" s="263"/>
      <c r="DT166" s="263"/>
      <c r="DU166" s="263"/>
      <c r="DV166" s="263"/>
      <c r="DW166" s="263"/>
      <c r="DX166" s="263"/>
      <c r="DY166" s="263"/>
      <c r="DZ166" s="263"/>
      <c r="EA166" s="263"/>
      <c r="EB166" s="263"/>
      <c r="EC166" s="263"/>
      <c r="ED166" s="263"/>
      <c r="EE166" s="263"/>
      <c r="EF166" s="263"/>
      <c r="EG166" s="263"/>
      <c r="EH166" s="263"/>
      <c r="EI166" s="263"/>
      <c r="EJ166" s="263"/>
      <c r="EK166" s="263"/>
      <c r="EL166" s="263"/>
      <c r="EM166" s="263"/>
      <c r="EN166" s="263"/>
      <c r="EO166" s="263"/>
      <c r="EP166" s="263"/>
      <c r="EQ166" s="263"/>
      <c r="ER166" s="263"/>
      <c r="ES166" s="263"/>
      <c r="ET166" s="263"/>
      <c r="EU166" s="263"/>
      <c r="EV166" s="263"/>
      <c r="EW166" s="263"/>
      <c r="EX166" s="263"/>
      <c r="EY166" s="263"/>
      <c r="EZ166" s="263"/>
      <c r="FA166" s="263"/>
      <c r="FB166" s="263"/>
      <c r="FC166" s="263"/>
      <c r="FD166" s="263"/>
      <c r="FE166" s="263"/>
      <c r="FF166" s="263"/>
      <c r="FG166" s="263"/>
      <c r="FH166" s="263"/>
      <c r="FI166" s="263"/>
      <c r="FJ166" s="263"/>
      <c r="FK166" s="263"/>
      <c r="FL166" s="263"/>
      <c r="FM166" s="263"/>
      <c r="FN166" s="263"/>
      <c r="FO166" s="263"/>
      <c r="FP166" s="263"/>
      <c r="FQ166" s="263"/>
      <c r="FR166" s="263"/>
      <c r="FS166" s="263"/>
      <c r="FT166" s="263"/>
      <c r="FU166" s="263"/>
      <c r="FV166" s="263"/>
      <c r="FW166" s="263"/>
      <c r="FX166" s="263"/>
      <c r="FY166" s="263"/>
      <c r="FZ166" s="263"/>
      <c r="GA166" s="263"/>
      <c r="GB166" s="263"/>
      <c r="GC166" s="263"/>
      <c r="GD166" s="263"/>
      <c r="GE166" s="263"/>
      <c r="GF166" s="263"/>
      <c r="GG166" s="263"/>
      <c r="GH166" s="263"/>
      <c r="GI166" s="263"/>
      <c r="GJ166" s="263"/>
      <c r="GK166" s="263"/>
      <c r="GL166" s="263"/>
      <c r="GM166" s="263"/>
      <c r="GN166" s="263"/>
      <c r="GO166" s="263"/>
      <c r="GP166" s="263"/>
      <c r="GQ166" s="263"/>
      <c r="GR166" s="263"/>
    </row>
    <row r="167" spans="1:200" x14ac:dyDescent="0.25">
      <c r="A167" s="263"/>
      <c r="B167" s="263"/>
      <c r="C167" s="263"/>
      <c r="D167" s="263"/>
      <c r="E167" s="263"/>
      <c r="F167" s="263"/>
      <c r="G167" s="263"/>
      <c r="H167" s="263"/>
      <c r="I167" s="263"/>
      <c r="J167" s="263"/>
      <c r="K167" s="263"/>
      <c r="L167" s="263"/>
      <c r="M167" s="263"/>
      <c r="N167" s="263"/>
      <c r="O167" s="263"/>
      <c r="P167" s="263"/>
      <c r="Q167" s="263"/>
      <c r="R167" s="263"/>
      <c r="S167" s="263"/>
      <c r="T167" s="263"/>
      <c r="U167" s="263"/>
      <c r="V167" s="263"/>
      <c r="W167" s="263"/>
      <c r="X167" s="263"/>
      <c r="Y167" s="263"/>
      <c r="Z167" s="263"/>
      <c r="AA167" s="263"/>
      <c r="AB167" s="263"/>
      <c r="AC167" s="263"/>
      <c r="AD167" s="263"/>
      <c r="AE167" s="263"/>
      <c r="AF167" s="263"/>
      <c r="AG167" s="263"/>
      <c r="AH167" s="263"/>
      <c r="AI167" s="263"/>
      <c r="AJ167" s="263"/>
      <c r="AK167" s="263"/>
      <c r="AL167" s="263"/>
      <c r="AM167" s="263"/>
      <c r="AN167" s="263"/>
      <c r="AO167" s="263"/>
      <c r="AP167" s="263"/>
      <c r="AQ167" s="263"/>
      <c r="AR167" s="263"/>
      <c r="AS167" s="263"/>
      <c r="AT167" s="263"/>
      <c r="AU167" s="263"/>
      <c r="AV167" s="263"/>
      <c r="AW167" s="263"/>
      <c r="AX167" s="263"/>
      <c r="AY167" s="263"/>
      <c r="AZ167" s="263"/>
      <c r="BA167" s="263"/>
      <c r="BB167" s="263"/>
      <c r="BC167" s="263"/>
      <c r="BD167" s="263"/>
      <c r="BE167" s="263"/>
      <c r="BF167" s="263"/>
      <c r="BG167" s="263"/>
      <c r="BH167" s="263"/>
      <c r="BI167" s="263"/>
      <c r="BJ167" s="263"/>
      <c r="BK167" s="263"/>
      <c r="BL167" s="263"/>
      <c r="BM167" s="263"/>
      <c r="BN167" s="263"/>
      <c r="BO167" s="263"/>
      <c r="BP167" s="263"/>
      <c r="BQ167" s="263"/>
      <c r="BR167" s="263"/>
      <c r="BS167" s="263"/>
      <c r="BT167" s="263"/>
      <c r="BU167" s="263"/>
      <c r="BV167" s="263"/>
      <c r="BW167" s="263"/>
      <c r="BX167" s="263"/>
      <c r="BY167" s="263"/>
      <c r="BZ167" s="263"/>
      <c r="CA167" s="263"/>
      <c r="CB167" s="263"/>
      <c r="CC167" s="263"/>
      <c r="CD167" s="263"/>
      <c r="CE167" s="263"/>
      <c r="CF167" s="263"/>
      <c r="CG167" s="263"/>
      <c r="CH167" s="263"/>
      <c r="CI167" s="263"/>
      <c r="CJ167" s="263"/>
      <c r="CK167" s="263"/>
      <c r="CL167" s="263"/>
      <c r="CM167" s="263"/>
      <c r="CN167" s="263"/>
      <c r="CO167" s="263"/>
      <c r="CP167" s="263"/>
      <c r="CQ167" s="263"/>
      <c r="CR167" s="263"/>
      <c r="CS167" s="263"/>
      <c r="CT167" s="263"/>
      <c r="CU167" s="263"/>
      <c r="CV167" s="263"/>
      <c r="CW167" s="263"/>
      <c r="CX167" s="263"/>
      <c r="CY167" s="263"/>
      <c r="CZ167" s="263"/>
      <c r="DA167" s="263"/>
      <c r="DB167" s="263"/>
      <c r="DC167" s="263"/>
      <c r="DD167" s="263"/>
      <c r="DE167" s="263"/>
      <c r="DF167" s="263"/>
      <c r="DG167" s="263"/>
      <c r="DH167" s="263"/>
      <c r="DI167" s="263"/>
      <c r="DJ167" s="263"/>
      <c r="DK167" s="263"/>
      <c r="DL167" s="263"/>
      <c r="DM167" s="263"/>
      <c r="DN167" s="263"/>
      <c r="DO167" s="263"/>
      <c r="DP167" s="263"/>
      <c r="DQ167" s="263"/>
      <c r="DR167" s="263"/>
      <c r="DS167" s="263"/>
      <c r="DT167" s="263"/>
      <c r="DU167" s="263"/>
      <c r="DV167" s="263"/>
      <c r="DW167" s="263"/>
      <c r="DX167" s="263"/>
      <c r="DY167" s="263"/>
      <c r="DZ167" s="263"/>
      <c r="EA167" s="263"/>
      <c r="EB167" s="263"/>
      <c r="EC167" s="263"/>
      <c r="ED167" s="263"/>
      <c r="EE167" s="263"/>
      <c r="EF167" s="263"/>
      <c r="EG167" s="263"/>
      <c r="EH167" s="263"/>
      <c r="EI167" s="263"/>
      <c r="EJ167" s="263"/>
      <c r="EK167" s="263"/>
      <c r="EL167" s="263"/>
      <c r="EM167" s="263"/>
      <c r="EN167" s="263"/>
      <c r="EO167" s="263"/>
      <c r="EP167" s="263"/>
      <c r="EQ167" s="263"/>
      <c r="ER167" s="263"/>
      <c r="ES167" s="263"/>
      <c r="ET167" s="263"/>
      <c r="EU167" s="263"/>
      <c r="EV167" s="263"/>
      <c r="EW167" s="263"/>
      <c r="EX167" s="263"/>
      <c r="EY167" s="263"/>
      <c r="EZ167" s="263"/>
      <c r="FA167" s="263"/>
      <c r="FB167" s="263"/>
      <c r="FC167" s="263"/>
      <c r="FD167" s="263"/>
      <c r="FE167" s="263"/>
      <c r="FF167" s="263"/>
      <c r="FG167" s="263"/>
      <c r="FH167" s="263"/>
      <c r="FI167" s="263"/>
      <c r="FJ167" s="263"/>
      <c r="FK167" s="263"/>
      <c r="FL167" s="263"/>
      <c r="FM167" s="263"/>
      <c r="FN167" s="263"/>
      <c r="FO167" s="263"/>
      <c r="FP167" s="263"/>
      <c r="FQ167" s="263"/>
      <c r="FR167" s="263"/>
      <c r="FS167" s="263"/>
      <c r="FT167" s="263"/>
      <c r="FU167" s="263"/>
      <c r="FV167" s="263"/>
      <c r="FW167" s="263"/>
      <c r="FX167" s="263"/>
      <c r="FY167" s="263"/>
      <c r="FZ167" s="263"/>
      <c r="GA167" s="263"/>
      <c r="GB167" s="263"/>
      <c r="GC167" s="263"/>
      <c r="GD167" s="263"/>
      <c r="GE167" s="263"/>
      <c r="GF167" s="263"/>
      <c r="GG167" s="263"/>
      <c r="GH167" s="263"/>
      <c r="GI167" s="263"/>
      <c r="GJ167" s="263"/>
      <c r="GK167" s="263"/>
      <c r="GL167" s="263"/>
      <c r="GM167" s="263"/>
      <c r="GN167" s="263"/>
      <c r="GO167" s="263"/>
      <c r="GP167" s="263"/>
      <c r="GQ167" s="263"/>
      <c r="GR167" s="263"/>
    </row>
    <row r="168" spans="1:200" x14ac:dyDescent="0.25">
      <c r="A168" s="263"/>
      <c r="B168" s="263"/>
      <c r="C168" s="263"/>
      <c r="D168" s="263"/>
      <c r="E168" s="263"/>
      <c r="F168" s="263"/>
      <c r="G168" s="263"/>
      <c r="H168" s="263"/>
      <c r="I168" s="263"/>
      <c r="J168" s="263"/>
      <c r="K168" s="263"/>
      <c r="L168" s="263"/>
      <c r="M168" s="263"/>
      <c r="N168" s="263"/>
      <c r="O168" s="263"/>
      <c r="P168" s="263"/>
      <c r="Q168" s="263"/>
      <c r="R168" s="263"/>
      <c r="S168" s="263"/>
      <c r="T168" s="263"/>
      <c r="U168" s="263"/>
      <c r="V168" s="263"/>
      <c r="W168" s="263"/>
      <c r="X168" s="263"/>
      <c r="Y168" s="263"/>
      <c r="Z168" s="263"/>
      <c r="AA168" s="263"/>
      <c r="AB168" s="263"/>
      <c r="AC168" s="263"/>
      <c r="AD168" s="263"/>
      <c r="AE168" s="263"/>
      <c r="AF168" s="263"/>
      <c r="AG168" s="263"/>
      <c r="AH168" s="263"/>
      <c r="AI168" s="263"/>
      <c r="AJ168" s="263"/>
      <c r="AK168" s="263"/>
      <c r="AL168" s="263"/>
      <c r="AM168" s="263"/>
      <c r="AN168" s="263"/>
      <c r="AO168" s="263"/>
      <c r="AP168" s="263"/>
      <c r="AQ168" s="263"/>
      <c r="AR168" s="263"/>
      <c r="AS168" s="263"/>
      <c r="AT168" s="263"/>
      <c r="AU168" s="263"/>
      <c r="AV168" s="263"/>
      <c r="AW168" s="263"/>
      <c r="AX168" s="263"/>
      <c r="AY168" s="263"/>
      <c r="AZ168" s="263"/>
      <c r="BA168" s="263"/>
      <c r="BB168" s="263"/>
      <c r="BC168" s="263"/>
      <c r="BD168" s="263"/>
      <c r="BE168" s="263"/>
      <c r="BF168" s="263"/>
      <c r="BG168" s="263"/>
      <c r="BH168" s="263"/>
      <c r="BI168" s="263"/>
      <c r="BJ168" s="263"/>
      <c r="BK168" s="263"/>
      <c r="BL168" s="263"/>
      <c r="BM168" s="263"/>
      <c r="BN168" s="263"/>
      <c r="BO168" s="263"/>
      <c r="BP168" s="263"/>
      <c r="BQ168" s="263"/>
      <c r="BR168" s="263"/>
      <c r="BS168" s="263"/>
      <c r="BT168" s="263"/>
      <c r="BU168" s="263"/>
      <c r="BV168" s="263"/>
      <c r="BW168" s="263"/>
      <c r="BX168" s="263"/>
      <c r="BY168" s="263"/>
      <c r="BZ168" s="263"/>
      <c r="CA168" s="263"/>
      <c r="CB168" s="263"/>
      <c r="CC168" s="263"/>
      <c r="CD168" s="263"/>
      <c r="CE168" s="263"/>
      <c r="CF168" s="263"/>
      <c r="CG168" s="263"/>
      <c r="CH168" s="263"/>
      <c r="CI168" s="263"/>
      <c r="CJ168" s="263"/>
      <c r="CK168" s="263"/>
      <c r="CL168" s="263"/>
      <c r="CM168" s="263"/>
      <c r="CN168" s="263"/>
      <c r="CO168" s="263"/>
      <c r="CP168" s="263"/>
      <c r="CQ168" s="263"/>
      <c r="CR168" s="263"/>
      <c r="CS168" s="263"/>
      <c r="CT168" s="263"/>
      <c r="CU168" s="263"/>
      <c r="CV168" s="263"/>
      <c r="CW168" s="263"/>
      <c r="CX168" s="263"/>
      <c r="CY168" s="263"/>
      <c r="CZ168" s="263"/>
      <c r="DA168" s="263"/>
      <c r="DB168" s="263"/>
      <c r="DC168" s="263"/>
      <c r="DD168" s="263"/>
      <c r="DE168" s="263"/>
      <c r="DF168" s="263"/>
      <c r="DG168" s="263"/>
      <c r="DH168" s="263"/>
      <c r="DI168" s="263"/>
      <c r="DJ168" s="263"/>
      <c r="DK168" s="263"/>
      <c r="DL168" s="263"/>
      <c r="DM168" s="263"/>
      <c r="DN168" s="263"/>
      <c r="DO168" s="263"/>
      <c r="DP168" s="263"/>
      <c r="DQ168" s="263"/>
      <c r="DR168" s="263"/>
      <c r="DS168" s="263"/>
      <c r="DT168" s="263"/>
      <c r="DU168" s="263"/>
      <c r="DV168" s="263"/>
      <c r="DW168" s="263"/>
      <c r="DX168" s="263"/>
      <c r="DY168" s="263"/>
      <c r="DZ168" s="263"/>
      <c r="EA168" s="263"/>
      <c r="EB168" s="263"/>
      <c r="EC168" s="263"/>
      <c r="ED168" s="263"/>
      <c r="EE168" s="263"/>
      <c r="EF168" s="263"/>
      <c r="EG168" s="263"/>
      <c r="EH168" s="263"/>
      <c r="EI168" s="263"/>
      <c r="EJ168" s="263"/>
      <c r="EK168" s="263"/>
      <c r="EL168" s="263"/>
      <c r="EM168" s="263"/>
      <c r="EN168" s="263"/>
      <c r="EO168" s="263"/>
      <c r="EP168" s="263"/>
      <c r="EQ168" s="263"/>
      <c r="ER168" s="263"/>
      <c r="ES168" s="263"/>
      <c r="ET168" s="263"/>
      <c r="EU168" s="263"/>
      <c r="EV168" s="263"/>
      <c r="EW168" s="263"/>
      <c r="EX168" s="263"/>
      <c r="EY168" s="263"/>
      <c r="EZ168" s="263"/>
      <c r="FA168" s="263"/>
      <c r="FB168" s="263"/>
      <c r="FC168" s="263"/>
      <c r="FD168" s="263"/>
      <c r="FE168" s="263"/>
      <c r="FF168" s="263"/>
      <c r="FG168" s="263"/>
      <c r="FH168" s="263"/>
      <c r="FI168" s="263"/>
      <c r="FJ168" s="263"/>
      <c r="FK168" s="263"/>
      <c r="FL168" s="263"/>
      <c r="FM168" s="263"/>
      <c r="FN168" s="263"/>
      <c r="FO168" s="263"/>
      <c r="FP168" s="263"/>
      <c r="FQ168" s="263"/>
      <c r="FR168" s="263"/>
      <c r="FS168" s="263"/>
      <c r="FT168" s="263"/>
      <c r="FU168" s="263"/>
      <c r="FV168" s="263"/>
      <c r="FW168" s="263"/>
      <c r="FX168" s="263"/>
      <c r="FY168" s="263"/>
      <c r="FZ168" s="263"/>
      <c r="GA168" s="263"/>
      <c r="GB168" s="263"/>
      <c r="GC168" s="263"/>
      <c r="GD168" s="263"/>
      <c r="GE168" s="263"/>
      <c r="GF168" s="263"/>
      <c r="GG168" s="263"/>
      <c r="GH168" s="263"/>
      <c r="GI168" s="263"/>
      <c r="GJ168" s="263"/>
      <c r="GK168" s="263"/>
      <c r="GL168" s="263"/>
      <c r="GM168" s="263"/>
      <c r="GN168" s="263"/>
      <c r="GO168" s="263"/>
      <c r="GP168" s="263"/>
      <c r="GQ168" s="263"/>
      <c r="GR168" s="263"/>
    </row>
    <row r="169" spans="1:200" x14ac:dyDescent="0.25">
      <c r="A169" s="263"/>
      <c r="B169" s="263"/>
      <c r="C169" s="263"/>
      <c r="D169" s="263"/>
      <c r="E169" s="263"/>
      <c r="F169" s="263"/>
      <c r="G169" s="263"/>
      <c r="H169" s="263"/>
      <c r="I169" s="263"/>
      <c r="J169" s="263"/>
      <c r="K169" s="263"/>
      <c r="L169" s="263"/>
      <c r="M169" s="263"/>
      <c r="N169" s="263"/>
      <c r="O169" s="263"/>
      <c r="P169" s="263"/>
      <c r="Q169" s="263"/>
      <c r="R169" s="263"/>
      <c r="S169" s="263"/>
      <c r="T169" s="263"/>
      <c r="U169" s="263"/>
      <c r="V169" s="263"/>
      <c r="W169" s="263"/>
      <c r="X169" s="263"/>
      <c r="Y169" s="263"/>
      <c r="Z169" s="263"/>
      <c r="AA169" s="263"/>
      <c r="AB169" s="263"/>
      <c r="AC169" s="263"/>
      <c r="AD169" s="263"/>
      <c r="AE169" s="263"/>
      <c r="AF169" s="263"/>
      <c r="AG169" s="263"/>
      <c r="AH169" s="263"/>
      <c r="AI169" s="263"/>
      <c r="AJ169" s="263"/>
      <c r="AK169" s="263"/>
      <c r="AL169" s="263"/>
      <c r="AM169" s="263"/>
      <c r="AN169" s="263"/>
      <c r="AO169" s="263"/>
      <c r="AP169" s="263"/>
      <c r="AQ169" s="263"/>
      <c r="AR169" s="263"/>
      <c r="AS169" s="263"/>
      <c r="AT169" s="263"/>
      <c r="AU169" s="263"/>
      <c r="AV169" s="263"/>
      <c r="AW169" s="263"/>
      <c r="AX169" s="263"/>
      <c r="AY169" s="263"/>
      <c r="AZ169" s="263"/>
      <c r="BA169" s="263"/>
      <c r="BB169" s="263"/>
      <c r="BC169" s="263"/>
      <c r="BD169" s="263"/>
      <c r="BE169" s="263"/>
      <c r="BF169" s="263"/>
      <c r="BG169" s="263"/>
      <c r="BH169" s="263"/>
      <c r="BI169" s="263"/>
      <c r="BJ169" s="263"/>
      <c r="BK169" s="263"/>
      <c r="BL169" s="263"/>
      <c r="BM169" s="263"/>
      <c r="BN169" s="263"/>
      <c r="BO169" s="263"/>
      <c r="BP169" s="263"/>
      <c r="BQ169" s="263"/>
      <c r="BR169" s="263"/>
      <c r="BS169" s="263"/>
      <c r="BT169" s="263"/>
      <c r="BU169" s="263"/>
      <c r="BV169" s="263"/>
      <c r="BW169" s="263"/>
      <c r="BX169" s="263"/>
      <c r="BY169" s="263"/>
      <c r="BZ169" s="263"/>
      <c r="CA169" s="263"/>
      <c r="CB169" s="263"/>
      <c r="CC169" s="263"/>
      <c r="CD169" s="263"/>
      <c r="CE169" s="263"/>
      <c r="CF169" s="263"/>
      <c r="CG169" s="263"/>
      <c r="CH169" s="263"/>
      <c r="CI169" s="263"/>
      <c r="CJ169" s="263"/>
      <c r="CK169" s="263"/>
      <c r="CL169" s="263"/>
      <c r="CM169" s="263"/>
      <c r="CN169" s="263"/>
      <c r="CO169" s="263"/>
      <c r="CP169" s="263"/>
      <c r="CQ169" s="263"/>
      <c r="CR169" s="263"/>
      <c r="CS169" s="263"/>
      <c r="CT169" s="263"/>
      <c r="CU169" s="263"/>
      <c r="CV169" s="263"/>
      <c r="CW169" s="263"/>
      <c r="CX169" s="263"/>
      <c r="CY169" s="263"/>
      <c r="CZ169" s="263"/>
      <c r="DA169" s="263"/>
      <c r="DB169" s="263"/>
      <c r="DC169" s="263"/>
      <c r="DD169" s="263"/>
      <c r="DE169" s="263"/>
      <c r="DF169" s="263"/>
      <c r="DG169" s="263"/>
      <c r="DH169" s="263"/>
      <c r="DI169" s="263"/>
      <c r="DJ169" s="263"/>
      <c r="DK169" s="263"/>
      <c r="DL169" s="263"/>
      <c r="DM169" s="263"/>
      <c r="DN169" s="263"/>
      <c r="DO169" s="263"/>
      <c r="DP169" s="263"/>
      <c r="DQ169" s="263"/>
      <c r="DR169" s="263"/>
      <c r="DS169" s="263"/>
      <c r="DT169" s="263"/>
      <c r="DU169" s="263"/>
      <c r="DV169" s="263"/>
      <c r="DW169" s="263"/>
      <c r="DX169" s="263"/>
      <c r="DY169" s="263"/>
      <c r="DZ169" s="263"/>
      <c r="EA169" s="263"/>
      <c r="EB169" s="263"/>
      <c r="EC169" s="263"/>
      <c r="ED169" s="263"/>
      <c r="EE169" s="263"/>
      <c r="EF169" s="263"/>
      <c r="EG169" s="263"/>
      <c r="EH169" s="263"/>
      <c r="EI169" s="263"/>
      <c r="EJ169" s="263"/>
      <c r="EK169" s="263"/>
      <c r="EL169" s="263"/>
      <c r="EM169" s="263"/>
      <c r="EN169" s="263"/>
      <c r="EO169" s="263"/>
      <c r="EP169" s="263"/>
      <c r="EQ169" s="263"/>
      <c r="ER169" s="263"/>
      <c r="ES169" s="263"/>
      <c r="ET169" s="263"/>
      <c r="EU169" s="263"/>
      <c r="EV169" s="263"/>
      <c r="EW169" s="263"/>
      <c r="EX169" s="263"/>
      <c r="EY169" s="263"/>
      <c r="EZ169" s="263"/>
      <c r="FA169" s="263"/>
      <c r="FB169" s="263"/>
      <c r="FC169" s="263"/>
      <c r="FD169" s="263"/>
      <c r="FE169" s="263"/>
      <c r="FF169" s="263"/>
      <c r="FG169" s="263"/>
      <c r="FH169" s="263"/>
      <c r="FI169" s="263"/>
      <c r="FJ169" s="263"/>
      <c r="FK169" s="263"/>
      <c r="FL169" s="263"/>
      <c r="FM169" s="263"/>
      <c r="FN169" s="263"/>
      <c r="FO169" s="263"/>
      <c r="FP169" s="263"/>
      <c r="FQ169" s="263"/>
      <c r="FR169" s="263"/>
      <c r="FS169" s="263"/>
      <c r="FT169" s="263"/>
      <c r="FU169" s="263"/>
      <c r="FV169" s="263"/>
      <c r="FW169" s="263"/>
      <c r="FX169" s="263"/>
      <c r="FY169" s="263"/>
      <c r="FZ169" s="263"/>
      <c r="GA169" s="263"/>
      <c r="GB169" s="263"/>
      <c r="GC169" s="263"/>
      <c r="GD169" s="263"/>
      <c r="GE169" s="263"/>
      <c r="GF169" s="263"/>
      <c r="GG169" s="263"/>
      <c r="GH169" s="263"/>
      <c r="GI169" s="263"/>
      <c r="GJ169" s="263"/>
      <c r="GK169" s="263"/>
      <c r="GL169" s="263"/>
      <c r="GM169" s="263"/>
      <c r="GN169" s="263"/>
      <c r="GO169" s="263"/>
      <c r="GP169" s="263"/>
      <c r="GQ169" s="263"/>
      <c r="GR169" s="263"/>
    </row>
    <row r="170" spans="1:200" x14ac:dyDescent="0.25">
      <c r="A170" s="263"/>
      <c r="B170" s="263"/>
      <c r="C170" s="263"/>
      <c r="D170" s="263"/>
      <c r="E170" s="263"/>
      <c r="F170" s="263"/>
      <c r="G170" s="263"/>
      <c r="H170" s="263"/>
      <c r="I170" s="263"/>
      <c r="J170" s="263"/>
      <c r="K170" s="263"/>
      <c r="L170" s="263"/>
      <c r="M170" s="263"/>
      <c r="N170" s="263"/>
      <c r="O170" s="263"/>
      <c r="P170" s="263"/>
      <c r="Q170" s="263"/>
      <c r="R170" s="263"/>
      <c r="S170" s="263"/>
      <c r="T170" s="263"/>
      <c r="U170" s="263"/>
      <c r="V170" s="263"/>
      <c r="W170" s="263"/>
      <c r="X170" s="263"/>
      <c r="Y170" s="263"/>
      <c r="Z170" s="263"/>
      <c r="AA170" s="263"/>
      <c r="AB170" s="263"/>
      <c r="AC170" s="263"/>
      <c r="AD170" s="263"/>
      <c r="AE170" s="263"/>
      <c r="AF170" s="263"/>
      <c r="AG170" s="263"/>
      <c r="AH170" s="263"/>
      <c r="AI170" s="263"/>
      <c r="AJ170" s="263"/>
      <c r="AK170" s="263"/>
      <c r="AL170" s="263"/>
      <c r="AM170" s="263"/>
      <c r="AN170" s="263"/>
      <c r="AO170" s="263"/>
      <c r="AP170" s="263"/>
      <c r="AQ170" s="263"/>
      <c r="AR170" s="263"/>
      <c r="AS170" s="263"/>
      <c r="AT170" s="263"/>
      <c r="AU170" s="263"/>
      <c r="AV170" s="263"/>
      <c r="AW170" s="263"/>
      <c r="AX170" s="263"/>
      <c r="AY170" s="263"/>
      <c r="AZ170" s="263"/>
      <c r="BA170" s="263"/>
      <c r="BB170" s="263"/>
      <c r="BC170" s="263"/>
      <c r="BD170" s="263"/>
      <c r="BE170" s="263"/>
      <c r="BF170" s="263"/>
      <c r="BG170" s="263"/>
      <c r="BH170" s="263"/>
      <c r="BI170" s="263"/>
      <c r="BJ170" s="263"/>
      <c r="BK170" s="263"/>
      <c r="BL170" s="263"/>
      <c r="BM170" s="263"/>
      <c r="BN170" s="263"/>
      <c r="BO170" s="263"/>
      <c r="BP170" s="263"/>
      <c r="BQ170" s="263"/>
      <c r="BR170" s="263"/>
      <c r="BS170" s="263"/>
      <c r="BT170" s="263"/>
      <c r="BU170" s="263"/>
      <c r="BV170" s="263"/>
      <c r="BW170" s="263"/>
      <c r="BX170" s="263"/>
      <c r="BY170" s="263"/>
      <c r="BZ170" s="263"/>
      <c r="CA170" s="263"/>
      <c r="CB170" s="263"/>
      <c r="CC170" s="263"/>
      <c r="CD170" s="263"/>
      <c r="CE170" s="263"/>
      <c r="CF170" s="263"/>
      <c r="CG170" s="263"/>
      <c r="CH170" s="263"/>
      <c r="CI170" s="263"/>
      <c r="CJ170" s="263"/>
      <c r="CK170" s="263"/>
      <c r="CL170" s="263"/>
      <c r="CM170" s="263"/>
      <c r="CN170" s="263"/>
      <c r="CO170" s="263"/>
      <c r="CP170" s="263"/>
      <c r="CQ170" s="263"/>
      <c r="CR170" s="263"/>
      <c r="CS170" s="263"/>
      <c r="CT170" s="263"/>
      <c r="CU170" s="263"/>
      <c r="CV170" s="263"/>
      <c r="CW170" s="263"/>
      <c r="CX170" s="263"/>
      <c r="CY170" s="263"/>
      <c r="CZ170" s="263"/>
      <c r="DA170" s="263"/>
      <c r="DB170" s="263"/>
      <c r="DC170" s="263"/>
      <c r="DD170" s="263"/>
      <c r="DE170" s="263"/>
      <c r="DF170" s="263"/>
      <c r="DG170" s="263"/>
      <c r="DH170" s="263"/>
      <c r="DI170" s="263"/>
      <c r="DJ170" s="263"/>
      <c r="DK170" s="263"/>
      <c r="DL170" s="263"/>
      <c r="DM170" s="263"/>
      <c r="DN170" s="263"/>
      <c r="DO170" s="263"/>
      <c r="DP170" s="263"/>
      <c r="DQ170" s="263"/>
      <c r="DR170" s="263"/>
      <c r="DS170" s="263"/>
      <c r="DT170" s="263"/>
      <c r="DU170" s="263"/>
      <c r="DV170" s="263"/>
      <c r="DW170" s="263"/>
      <c r="DX170" s="263"/>
      <c r="DY170" s="263"/>
      <c r="DZ170" s="263"/>
      <c r="EA170" s="263"/>
      <c r="EB170" s="263"/>
      <c r="EC170" s="263"/>
      <c r="ED170" s="263"/>
      <c r="EE170" s="263"/>
      <c r="EF170" s="263"/>
      <c r="EG170" s="263"/>
      <c r="EH170" s="263"/>
      <c r="EI170" s="263"/>
      <c r="EJ170" s="263"/>
      <c r="EK170" s="263"/>
      <c r="EL170" s="263"/>
      <c r="EM170" s="263"/>
      <c r="EN170" s="263"/>
      <c r="EO170" s="263"/>
      <c r="EP170" s="263"/>
      <c r="EQ170" s="263"/>
      <c r="ER170" s="263"/>
      <c r="ES170" s="263"/>
      <c r="ET170" s="263"/>
      <c r="EU170" s="263"/>
      <c r="EV170" s="263"/>
      <c r="EW170" s="263"/>
      <c r="EX170" s="263"/>
      <c r="EY170" s="263"/>
      <c r="EZ170" s="263"/>
      <c r="FA170" s="263"/>
      <c r="FB170" s="263"/>
      <c r="FC170" s="263"/>
      <c r="FD170" s="263"/>
      <c r="FE170" s="263"/>
      <c r="FF170" s="263"/>
      <c r="FG170" s="263"/>
      <c r="FH170" s="263"/>
      <c r="FI170" s="263"/>
      <c r="FJ170" s="263"/>
      <c r="FK170" s="263"/>
      <c r="FL170" s="263"/>
      <c r="FM170" s="263"/>
      <c r="FN170" s="263"/>
      <c r="FO170" s="263"/>
      <c r="FP170" s="263"/>
      <c r="FQ170" s="263"/>
      <c r="FR170" s="263"/>
      <c r="FS170" s="263"/>
      <c r="FT170" s="263"/>
      <c r="FU170" s="263"/>
      <c r="FV170" s="263"/>
      <c r="FW170" s="263"/>
      <c r="FX170" s="263"/>
      <c r="FY170" s="263"/>
      <c r="FZ170" s="263"/>
      <c r="GA170" s="263"/>
      <c r="GB170" s="263"/>
      <c r="GC170" s="263"/>
      <c r="GD170" s="263"/>
      <c r="GE170" s="263"/>
      <c r="GF170" s="263"/>
      <c r="GG170" s="263"/>
      <c r="GH170" s="263"/>
      <c r="GI170" s="263"/>
      <c r="GJ170" s="263"/>
      <c r="GK170" s="263"/>
      <c r="GL170" s="263"/>
      <c r="GM170" s="263"/>
      <c r="GN170" s="263"/>
      <c r="GO170" s="263"/>
      <c r="GP170" s="263"/>
      <c r="GQ170" s="263"/>
      <c r="GR170" s="263"/>
    </row>
    <row r="171" spans="1:200" x14ac:dyDescent="0.25">
      <c r="A171" s="263"/>
      <c r="B171" s="263"/>
      <c r="C171" s="263"/>
      <c r="D171" s="263"/>
      <c r="E171" s="263"/>
      <c r="F171" s="263"/>
      <c r="G171" s="263"/>
      <c r="H171" s="263"/>
      <c r="I171" s="263"/>
      <c r="J171" s="263"/>
      <c r="K171" s="263"/>
      <c r="L171" s="263"/>
      <c r="M171" s="263"/>
      <c r="N171" s="263"/>
      <c r="O171" s="263"/>
      <c r="P171" s="263"/>
      <c r="Q171" s="263"/>
      <c r="R171" s="263"/>
      <c r="S171" s="263"/>
      <c r="T171" s="263"/>
      <c r="U171" s="263"/>
      <c r="V171" s="263"/>
      <c r="W171" s="263"/>
      <c r="X171" s="263"/>
      <c r="Y171" s="263"/>
      <c r="Z171" s="263"/>
      <c r="AA171" s="263"/>
      <c r="AB171" s="263"/>
      <c r="AC171" s="263"/>
      <c r="AD171" s="263"/>
      <c r="AE171" s="263"/>
      <c r="AF171" s="263"/>
      <c r="AG171" s="263"/>
      <c r="AH171" s="263"/>
      <c r="AI171" s="263"/>
      <c r="AJ171" s="263"/>
      <c r="AK171" s="263"/>
      <c r="AL171" s="263"/>
      <c r="AM171" s="263"/>
      <c r="AN171" s="263"/>
      <c r="AO171" s="263"/>
      <c r="AP171" s="263"/>
      <c r="AQ171" s="263"/>
      <c r="AR171" s="263"/>
      <c r="AS171" s="263"/>
      <c r="AT171" s="263"/>
      <c r="AU171" s="263"/>
      <c r="AV171" s="263"/>
      <c r="AW171" s="263"/>
      <c r="AX171" s="263"/>
      <c r="AY171" s="263"/>
      <c r="AZ171" s="263"/>
      <c r="BA171" s="263"/>
      <c r="BB171" s="263"/>
      <c r="BC171" s="263"/>
      <c r="BD171" s="263"/>
      <c r="BE171" s="263"/>
      <c r="BF171" s="263"/>
      <c r="BG171" s="263"/>
      <c r="BH171" s="263"/>
      <c r="BI171" s="263"/>
      <c r="BJ171" s="263"/>
      <c r="BK171" s="263"/>
      <c r="BL171" s="263"/>
      <c r="BM171" s="263"/>
      <c r="BN171" s="263"/>
      <c r="BO171" s="263"/>
      <c r="BP171" s="263"/>
      <c r="BQ171" s="263"/>
      <c r="BR171" s="263"/>
      <c r="BS171" s="263"/>
      <c r="BT171" s="263"/>
      <c r="BU171" s="263"/>
      <c r="BV171" s="263"/>
      <c r="BW171" s="263"/>
      <c r="BX171" s="263"/>
      <c r="BY171" s="263"/>
      <c r="BZ171" s="263"/>
      <c r="CA171" s="263"/>
      <c r="CB171" s="263"/>
      <c r="CC171" s="263"/>
      <c r="CD171" s="263"/>
      <c r="CE171" s="263"/>
      <c r="CF171" s="263"/>
      <c r="CG171" s="263"/>
      <c r="CH171" s="263"/>
      <c r="CI171" s="263"/>
      <c r="CJ171" s="263"/>
      <c r="CK171" s="263"/>
      <c r="CL171" s="263"/>
      <c r="CM171" s="263"/>
      <c r="CN171" s="263"/>
      <c r="CO171" s="263"/>
      <c r="CP171" s="263"/>
      <c r="CQ171" s="263"/>
      <c r="CR171" s="263"/>
      <c r="CS171" s="263"/>
      <c r="CT171" s="263"/>
      <c r="CU171" s="263"/>
      <c r="CV171" s="263"/>
      <c r="CW171" s="263"/>
      <c r="CX171" s="263"/>
      <c r="CY171" s="263"/>
      <c r="CZ171" s="263"/>
      <c r="DA171" s="263"/>
      <c r="DB171" s="263"/>
      <c r="DC171" s="263"/>
      <c r="DD171" s="263"/>
      <c r="DE171" s="263"/>
      <c r="DF171" s="263"/>
      <c r="DG171" s="263"/>
      <c r="DH171" s="263"/>
      <c r="DI171" s="263"/>
      <c r="DJ171" s="263"/>
      <c r="DK171" s="263"/>
      <c r="DL171" s="263"/>
      <c r="DM171" s="263"/>
      <c r="DN171" s="263"/>
      <c r="DO171" s="263"/>
      <c r="DP171" s="263"/>
      <c r="DQ171" s="263"/>
      <c r="DR171" s="263"/>
      <c r="DS171" s="263"/>
      <c r="DT171" s="263"/>
      <c r="DU171" s="263"/>
      <c r="DV171" s="263"/>
      <c r="DW171" s="263"/>
      <c r="DX171" s="263"/>
      <c r="DY171" s="263"/>
      <c r="DZ171" s="263"/>
      <c r="EA171" s="263"/>
      <c r="EB171" s="263"/>
      <c r="EC171" s="263"/>
      <c r="ED171" s="263"/>
      <c r="EE171" s="263"/>
      <c r="EF171" s="263"/>
      <c r="EG171" s="263"/>
      <c r="EH171" s="263"/>
      <c r="EI171" s="263"/>
      <c r="EJ171" s="263"/>
      <c r="EK171" s="263"/>
      <c r="EL171" s="263"/>
      <c r="EM171" s="263"/>
      <c r="EN171" s="263"/>
      <c r="EO171" s="263"/>
      <c r="EP171" s="263"/>
      <c r="EQ171" s="263"/>
      <c r="ER171" s="263"/>
      <c r="ES171" s="263"/>
      <c r="ET171" s="263"/>
      <c r="EU171" s="263"/>
      <c r="EV171" s="263"/>
      <c r="EW171" s="263"/>
      <c r="EX171" s="263"/>
      <c r="EY171" s="263"/>
      <c r="EZ171" s="263"/>
      <c r="FA171" s="263"/>
      <c r="FB171" s="263"/>
      <c r="FC171" s="263"/>
      <c r="FD171" s="263"/>
      <c r="FE171" s="263"/>
      <c r="FF171" s="263"/>
      <c r="FG171" s="263"/>
      <c r="FH171" s="263"/>
      <c r="FI171" s="263"/>
      <c r="FJ171" s="263"/>
      <c r="FK171" s="263"/>
      <c r="FL171" s="263"/>
      <c r="FM171" s="263"/>
      <c r="FN171" s="263"/>
      <c r="FO171" s="263"/>
      <c r="FP171" s="263"/>
      <c r="FQ171" s="263"/>
      <c r="FR171" s="263"/>
      <c r="FS171" s="263"/>
      <c r="FT171" s="263"/>
      <c r="FU171" s="263"/>
      <c r="FV171" s="263"/>
      <c r="FW171" s="263"/>
      <c r="FX171" s="263"/>
      <c r="FY171" s="263"/>
      <c r="FZ171" s="263"/>
      <c r="GA171" s="263"/>
      <c r="GB171" s="263"/>
      <c r="GC171" s="263"/>
      <c r="GD171" s="263"/>
      <c r="GE171" s="263"/>
      <c r="GF171" s="263"/>
      <c r="GG171" s="263"/>
      <c r="GH171" s="263"/>
      <c r="GI171" s="263"/>
      <c r="GJ171" s="263"/>
      <c r="GK171" s="263"/>
      <c r="GL171" s="263"/>
      <c r="GM171" s="263"/>
      <c r="GN171" s="263"/>
      <c r="GO171" s="263"/>
      <c r="GP171" s="263"/>
      <c r="GQ171" s="263"/>
      <c r="GR171" s="263"/>
    </row>
    <row r="172" spans="1:200" x14ac:dyDescent="0.25">
      <c r="A172" s="263"/>
      <c r="B172" s="263"/>
      <c r="C172" s="263"/>
      <c r="D172" s="263"/>
      <c r="E172" s="263"/>
      <c r="F172" s="263"/>
      <c r="G172" s="263"/>
      <c r="H172" s="263"/>
      <c r="I172" s="263"/>
      <c r="J172" s="263"/>
      <c r="K172" s="263"/>
      <c r="L172" s="263"/>
      <c r="M172" s="263"/>
      <c r="N172" s="263"/>
      <c r="O172" s="263"/>
      <c r="P172" s="263"/>
      <c r="Q172" s="263"/>
      <c r="R172" s="263"/>
      <c r="S172" s="263"/>
      <c r="T172" s="263"/>
      <c r="U172" s="263"/>
      <c r="V172" s="263"/>
      <c r="W172" s="263"/>
      <c r="X172" s="263"/>
      <c r="Y172" s="263"/>
      <c r="Z172" s="263"/>
      <c r="AA172" s="263"/>
      <c r="AB172" s="263"/>
      <c r="AC172" s="263"/>
      <c r="AD172" s="263"/>
      <c r="AE172" s="263"/>
      <c r="AF172" s="263"/>
      <c r="AG172" s="263"/>
      <c r="AH172" s="263"/>
      <c r="AI172" s="263"/>
      <c r="AJ172" s="263"/>
      <c r="AK172" s="263"/>
      <c r="AL172" s="263"/>
      <c r="AM172" s="263"/>
      <c r="AN172" s="263"/>
      <c r="AO172" s="263"/>
      <c r="AP172" s="263"/>
      <c r="AQ172" s="263"/>
      <c r="AR172" s="263"/>
      <c r="AS172" s="263"/>
      <c r="AT172" s="263"/>
      <c r="AU172" s="263"/>
      <c r="AV172" s="263"/>
      <c r="AW172" s="263"/>
      <c r="AX172" s="263"/>
      <c r="AY172" s="263"/>
      <c r="AZ172" s="263"/>
      <c r="BA172" s="263"/>
      <c r="BB172" s="263"/>
      <c r="BC172" s="263"/>
      <c r="BD172" s="263"/>
      <c r="BE172" s="263"/>
      <c r="BF172" s="263"/>
      <c r="BG172" s="263"/>
      <c r="BH172" s="263"/>
      <c r="BI172" s="263"/>
      <c r="BJ172" s="263"/>
      <c r="BK172" s="263"/>
      <c r="BL172" s="263"/>
      <c r="BM172" s="263"/>
      <c r="BN172" s="263"/>
      <c r="BO172" s="263"/>
      <c r="BP172" s="263"/>
      <c r="BQ172" s="263"/>
      <c r="BR172" s="263"/>
      <c r="BS172" s="263"/>
      <c r="BT172" s="263"/>
      <c r="BU172" s="263"/>
      <c r="BV172" s="263"/>
      <c r="BW172" s="263"/>
      <c r="BX172" s="263"/>
      <c r="BY172" s="263"/>
      <c r="BZ172" s="263"/>
      <c r="CA172" s="263"/>
      <c r="CB172" s="263"/>
      <c r="CC172" s="263"/>
      <c r="CD172" s="263"/>
      <c r="CE172" s="263"/>
      <c r="CF172" s="263"/>
      <c r="CG172" s="263"/>
      <c r="CH172" s="263"/>
      <c r="CI172" s="263"/>
      <c r="CJ172" s="263"/>
      <c r="CK172" s="263"/>
      <c r="CL172" s="263"/>
      <c r="CM172" s="263"/>
      <c r="CN172" s="263"/>
      <c r="CO172" s="263"/>
      <c r="CP172" s="263"/>
      <c r="CQ172" s="263"/>
      <c r="CR172" s="263"/>
      <c r="CS172" s="263"/>
      <c r="CT172" s="263"/>
      <c r="CU172" s="263"/>
      <c r="CV172" s="263"/>
      <c r="CW172" s="263"/>
      <c r="CX172" s="263"/>
      <c r="CY172" s="263"/>
      <c r="CZ172" s="263"/>
      <c r="DA172" s="263"/>
      <c r="DB172" s="263"/>
      <c r="DC172" s="263"/>
      <c r="DD172" s="263"/>
      <c r="DE172" s="263"/>
      <c r="DF172" s="263"/>
      <c r="DG172" s="263"/>
      <c r="DH172" s="263"/>
      <c r="DI172" s="263"/>
      <c r="DJ172" s="263"/>
      <c r="DK172" s="263"/>
      <c r="DL172" s="263"/>
      <c r="DM172" s="263"/>
      <c r="DN172" s="263"/>
      <c r="DO172" s="263"/>
      <c r="DP172" s="263"/>
      <c r="DQ172" s="263"/>
      <c r="DR172" s="263"/>
      <c r="DS172" s="263"/>
      <c r="DT172" s="263"/>
      <c r="DU172" s="263"/>
      <c r="DV172" s="263"/>
      <c r="DW172" s="263"/>
      <c r="DX172" s="263"/>
      <c r="DY172" s="263"/>
      <c r="DZ172" s="263"/>
      <c r="EA172" s="263"/>
      <c r="EB172" s="263"/>
      <c r="EC172" s="263"/>
      <c r="ED172" s="263"/>
      <c r="EE172" s="263"/>
      <c r="EF172" s="263"/>
      <c r="EG172" s="263"/>
      <c r="EH172" s="263"/>
      <c r="EI172" s="263"/>
      <c r="EJ172" s="263"/>
      <c r="EK172" s="263"/>
      <c r="EL172" s="263"/>
      <c r="EM172" s="263"/>
      <c r="EN172" s="263"/>
      <c r="EO172" s="263"/>
      <c r="EP172" s="263"/>
      <c r="EQ172" s="263"/>
      <c r="ER172" s="263"/>
      <c r="ES172" s="263"/>
      <c r="ET172" s="263"/>
      <c r="EU172" s="263"/>
      <c r="EV172" s="263"/>
      <c r="EW172" s="263"/>
      <c r="EX172" s="263"/>
      <c r="EY172" s="263"/>
      <c r="EZ172" s="263"/>
      <c r="FA172" s="263"/>
      <c r="FB172" s="263"/>
      <c r="FC172" s="263"/>
      <c r="FD172" s="263"/>
      <c r="FE172" s="263"/>
      <c r="FF172" s="263"/>
      <c r="FG172" s="263"/>
      <c r="FH172" s="263"/>
      <c r="FI172" s="263"/>
      <c r="FJ172" s="263"/>
      <c r="FK172" s="263"/>
      <c r="FL172" s="263"/>
      <c r="FM172" s="263"/>
      <c r="FN172" s="263"/>
      <c r="FO172" s="263"/>
      <c r="FP172" s="263"/>
      <c r="FQ172" s="263"/>
      <c r="FR172" s="263"/>
      <c r="FS172" s="263"/>
      <c r="FT172" s="263"/>
      <c r="FU172" s="263"/>
      <c r="FV172" s="263"/>
      <c r="FW172" s="263"/>
      <c r="FX172" s="263"/>
      <c r="FY172" s="263"/>
      <c r="FZ172" s="263"/>
      <c r="GA172" s="263"/>
      <c r="GB172" s="263"/>
      <c r="GC172" s="263"/>
      <c r="GD172" s="263"/>
      <c r="GE172" s="263"/>
      <c r="GF172" s="263"/>
      <c r="GG172" s="263"/>
      <c r="GH172" s="263"/>
      <c r="GI172" s="263"/>
      <c r="GJ172" s="263"/>
      <c r="GK172" s="263"/>
      <c r="GL172" s="263"/>
      <c r="GM172" s="263"/>
      <c r="GN172" s="263"/>
      <c r="GO172" s="263"/>
      <c r="GP172" s="263"/>
      <c r="GQ172" s="263"/>
      <c r="GR172" s="263"/>
    </row>
    <row r="173" spans="1:200" x14ac:dyDescent="0.25">
      <c r="A173" s="263"/>
      <c r="B173" s="263"/>
      <c r="C173" s="263"/>
      <c r="D173" s="263"/>
      <c r="E173" s="263"/>
      <c r="F173" s="263"/>
      <c r="G173" s="263"/>
      <c r="H173" s="263"/>
      <c r="I173" s="263"/>
      <c r="J173" s="263"/>
      <c r="K173" s="263"/>
      <c r="L173" s="263"/>
      <c r="M173" s="263"/>
      <c r="N173" s="263"/>
      <c r="O173" s="263"/>
      <c r="P173" s="263"/>
      <c r="Q173" s="263"/>
      <c r="R173" s="263"/>
      <c r="S173" s="263"/>
      <c r="T173" s="263"/>
      <c r="U173" s="263"/>
      <c r="V173" s="263"/>
      <c r="W173" s="263"/>
      <c r="X173" s="263"/>
      <c r="Y173" s="263"/>
      <c r="Z173" s="263"/>
      <c r="AA173" s="263"/>
      <c r="AB173" s="263"/>
      <c r="AC173" s="263"/>
      <c r="AD173" s="263"/>
      <c r="AE173" s="263"/>
      <c r="AF173" s="263"/>
      <c r="AG173" s="263"/>
      <c r="AH173" s="263"/>
      <c r="AI173" s="263"/>
      <c r="AJ173" s="263"/>
      <c r="AK173" s="263"/>
      <c r="AL173" s="263"/>
      <c r="AM173" s="263"/>
      <c r="AN173" s="263"/>
      <c r="AO173" s="263"/>
      <c r="AP173" s="263"/>
      <c r="AQ173" s="263"/>
      <c r="AR173" s="263"/>
      <c r="AS173" s="263"/>
      <c r="AT173" s="263"/>
      <c r="AU173" s="263"/>
      <c r="AV173" s="263"/>
      <c r="AW173" s="263"/>
      <c r="AX173" s="263"/>
      <c r="AY173" s="263"/>
      <c r="AZ173" s="263"/>
      <c r="BA173" s="263"/>
      <c r="BB173" s="263"/>
      <c r="BC173" s="263"/>
      <c r="BD173" s="263"/>
      <c r="BE173" s="263"/>
      <c r="BF173" s="263"/>
      <c r="BG173" s="263"/>
      <c r="BH173" s="263"/>
      <c r="BI173" s="263"/>
      <c r="BJ173" s="263"/>
      <c r="BK173" s="263"/>
      <c r="BL173" s="263"/>
      <c r="BM173" s="263"/>
      <c r="BN173" s="263"/>
      <c r="BO173" s="263"/>
      <c r="BP173" s="263"/>
      <c r="BQ173" s="263"/>
      <c r="BR173" s="263"/>
      <c r="BS173" s="263"/>
      <c r="BT173" s="263"/>
      <c r="BU173" s="263"/>
      <c r="BV173" s="263"/>
      <c r="BW173" s="263"/>
      <c r="BX173" s="263"/>
      <c r="BY173" s="263"/>
      <c r="BZ173" s="263"/>
      <c r="CA173" s="263"/>
      <c r="CB173" s="263"/>
      <c r="CC173" s="263"/>
      <c r="CD173" s="263"/>
      <c r="CE173" s="263"/>
      <c r="CF173" s="263"/>
      <c r="CG173" s="263"/>
      <c r="CH173" s="263"/>
      <c r="CI173" s="263"/>
      <c r="CJ173" s="263"/>
      <c r="CK173" s="263"/>
      <c r="CL173" s="263"/>
      <c r="CM173" s="263"/>
      <c r="CN173" s="263"/>
      <c r="CO173" s="263"/>
      <c r="CP173" s="263"/>
      <c r="CQ173" s="263"/>
      <c r="CR173" s="263"/>
      <c r="CS173" s="263"/>
      <c r="CT173" s="263"/>
      <c r="CU173" s="263"/>
      <c r="CV173" s="263"/>
      <c r="CW173" s="263"/>
      <c r="CX173" s="263"/>
      <c r="CY173" s="263"/>
      <c r="CZ173" s="263"/>
      <c r="DA173" s="263"/>
      <c r="DB173" s="263"/>
      <c r="DC173" s="263"/>
      <c r="DD173" s="263"/>
      <c r="DE173" s="263"/>
      <c r="DF173" s="263"/>
      <c r="DG173" s="263"/>
      <c r="DH173" s="263"/>
      <c r="DI173" s="263"/>
      <c r="DJ173" s="263"/>
      <c r="DK173" s="263"/>
      <c r="DL173" s="263"/>
      <c r="DM173" s="263"/>
      <c r="DN173" s="263"/>
      <c r="DO173" s="263"/>
      <c r="DP173" s="263"/>
      <c r="DQ173" s="263"/>
      <c r="DR173" s="263"/>
      <c r="DS173" s="263"/>
      <c r="DT173" s="263"/>
      <c r="DU173" s="263"/>
      <c r="DV173" s="263"/>
      <c r="DW173" s="263"/>
      <c r="DX173" s="263"/>
      <c r="DY173" s="263"/>
      <c r="DZ173" s="263"/>
      <c r="EA173" s="263"/>
      <c r="EB173" s="263"/>
      <c r="EC173" s="263"/>
      <c r="ED173" s="263"/>
      <c r="EE173" s="263"/>
      <c r="EF173" s="263"/>
      <c r="EG173" s="263"/>
      <c r="EH173" s="263"/>
      <c r="EI173" s="263"/>
      <c r="EJ173" s="263"/>
      <c r="EK173" s="263"/>
      <c r="EL173" s="263"/>
      <c r="EM173" s="263"/>
      <c r="EN173" s="263"/>
      <c r="EO173" s="263"/>
      <c r="EP173" s="263"/>
      <c r="EQ173" s="263"/>
      <c r="ER173" s="263"/>
      <c r="ES173" s="263"/>
      <c r="ET173" s="263"/>
      <c r="EU173" s="263"/>
      <c r="EV173" s="263"/>
      <c r="EW173" s="263"/>
      <c r="EX173" s="263"/>
      <c r="EY173" s="263"/>
      <c r="EZ173" s="263"/>
      <c r="FA173" s="263"/>
      <c r="FB173" s="263"/>
      <c r="FC173" s="263"/>
      <c r="FD173" s="263"/>
      <c r="FE173" s="263"/>
      <c r="FF173" s="263"/>
      <c r="FG173" s="263"/>
      <c r="FH173" s="263"/>
      <c r="FI173" s="263"/>
      <c r="FJ173" s="263"/>
      <c r="FK173" s="263"/>
      <c r="FL173" s="263"/>
      <c r="FM173" s="263"/>
      <c r="FN173" s="263"/>
      <c r="FO173" s="263"/>
      <c r="FP173" s="263"/>
      <c r="FQ173" s="263"/>
      <c r="FR173" s="263"/>
      <c r="FS173" s="263"/>
      <c r="FT173" s="263"/>
      <c r="FU173" s="263"/>
      <c r="FV173" s="263"/>
      <c r="FW173" s="263"/>
      <c r="FX173" s="263"/>
      <c r="FY173" s="263"/>
      <c r="FZ173" s="263"/>
      <c r="GA173" s="263"/>
      <c r="GB173" s="263"/>
      <c r="GC173" s="263"/>
      <c r="GD173" s="263"/>
      <c r="GE173" s="263"/>
      <c r="GF173" s="263"/>
      <c r="GG173" s="263"/>
      <c r="GH173" s="263"/>
      <c r="GI173" s="263"/>
      <c r="GJ173" s="263"/>
      <c r="GK173" s="263"/>
      <c r="GL173" s="263"/>
      <c r="GM173" s="263"/>
      <c r="GN173" s="263"/>
      <c r="GO173" s="263"/>
      <c r="GP173" s="263"/>
      <c r="GQ173" s="263"/>
      <c r="GR173" s="263"/>
    </row>
    <row r="174" spans="1:200" x14ac:dyDescent="0.25">
      <c r="A174" s="263"/>
      <c r="B174" s="263"/>
      <c r="C174" s="263"/>
      <c r="D174" s="263"/>
      <c r="E174" s="263"/>
      <c r="F174" s="263"/>
      <c r="G174" s="263"/>
      <c r="H174" s="263"/>
      <c r="I174" s="263"/>
      <c r="J174" s="263"/>
      <c r="K174" s="263"/>
      <c r="L174" s="263"/>
      <c r="M174" s="263"/>
      <c r="N174" s="263"/>
      <c r="O174" s="263"/>
      <c r="P174" s="263"/>
      <c r="Q174" s="263"/>
      <c r="R174" s="263"/>
      <c r="S174" s="263"/>
      <c r="T174" s="263"/>
      <c r="U174" s="263"/>
      <c r="V174" s="263"/>
      <c r="W174" s="263"/>
      <c r="X174" s="263"/>
      <c r="Y174" s="263"/>
      <c r="Z174" s="263"/>
      <c r="AA174" s="263"/>
      <c r="AB174" s="263"/>
      <c r="AC174" s="263"/>
      <c r="AD174" s="263"/>
      <c r="AE174" s="263"/>
      <c r="AF174" s="263"/>
      <c r="AG174" s="263"/>
      <c r="AH174" s="263"/>
      <c r="AI174" s="263"/>
      <c r="AJ174" s="263"/>
      <c r="AK174" s="263"/>
      <c r="AL174" s="263"/>
      <c r="AM174" s="263"/>
      <c r="AN174" s="263"/>
      <c r="AO174" s="263"/>
      <c r="AP174" s="263"/>
      <c r="AQ174" s="263"/>
      <c r="AR174" s="263"/>
      <c r="AS174" s="263"/>
      <c r="AT174" s="263"/>
      <c r="AU174" s="263"/>
      <c r="AV174" s="263"/>
      <c r="AW174" s="263"/>
      <c r="AX174" s="263"/>
      <c r="AY174" s="263"/>
      <c r="AZ174" s="263"/>
      <c r="BA174" s="263"/>
      <c r="BB174" s="263"/>
      <c r="BC174" s="263"/>
      <c r="BD174" s="263"/>
      <c r="BE174" s="263"/>
      <c r="BF174" s="263"/>
      <c r="BG174" s="263"/>
      <c r="BH174" s="263"/>
      <c r="BI174" s="263"/>
      <c r="BJ174" s="263"/>
      <c r="BK174" s="263"/>
      <c r="BL174" s="263"/>
      <c r="BM174" s="263"/>
      <c r="BN174" s="263"/>
      <c r="BO174" s="263"/>
      <c r="BP174" s="263"/>
      <c r="BQ174" s="263"/>
      <c r="BR174" s="263"/>
      <c r="BS174" s="263"/>
      <c r="BT174" s="263"/>
      <c r="BU174" s="263"/>
      <c r="BV174" s="263"/>
      <c r="BW174" s="263"/>
      <c r="BX174" s="263"/>
      <c r="BY174" s="263"/>
      <c r="BZ174" s="263"/>
      <c r="CA174" s="263"/>
      <c r="CB174" s="263"/>
      <c r="CC174" s="263"/>
      <c r="CD174" s="263"/>
      <c r="CE174" s="263"/>
      <c r="CF174" s="263"/>
      <c r="CG174" s="263"/>
      <c r="CH174" s="263"/>
      <c r="CI174" s="263"/>
      <c r="CJ174" s="263"/>
      <c r="CK174" s="263"/>
      <c r="CL174" s="263"/>
      <c r="CM174" s="263"/>
      <c r="CN174" s="263"/>
      <c r="CO174" s="263"/>
      <c r="CP174" s="263"/>
      <c r="CQ174" s="263"/>
      <c r="CR174" s="263"/>
      <c r="CS174" s="263"/>
      <c r="CT174" s="263"/>
      <c r="CU174" s="263"/>
      <c r="CV174" s="263"/>
      <c r="CW174" s="263"/>
      <c r="CX174" s="263"/>
      <c r="CY174" s="263"/>
      <c r="CZ174" s="263"/>
      <c r="DA174" s="263"/>
      <c r="DB174" s="263"/>
      <c r="DC174" s="263"/>
      <c r="DD174" s="263"/>
      <c r="DE174" s="263"/>
      <c r="DF174" s="263"/>
      <c r="DG174" s="263"/>
      <c r="DH174" s="263"/>
      <c r="DI174" s="263"/>
      <c r="DJ174" s="263"/>
      <c r="DK174" s="263"/>
      <c r="DL174" s="263"/>
      <c r="DM174" s="263"/>
      <c r="DN174" s="263"/>
      <c r="DO174" s="263"/>
      <c r="DP174" s="263"/>
      <c r="DQ174" s="263"/>
      <c r="DR174" s="263"/>
      <c r="DS174" s="263"/>
      <c r="DT174" s="263"/>
      <c r="DU174" s="263"/>
      <c r="DV174" s="263"/>
      <c r="DW174" s="263"/>
      <c r="DX174" s="263"/>
      <c r="DY174" s="263"/>
      <c r="DZ174" s="263"/>
      <c r="EA174" s="263"/>
      <c r="EB174" s="263"/>
      <c r="EC174" s="263"/>
      <c r="ED174" s="263"/>
      <c r="EE174" s="263"/>
      <c r="EF174" s="263"/>
      <c r="EG174" s="263"/>
      <c r="EH174" s="263"/>
      <c r="EI174" s="263"/>
      <c r="EJ174" s="263"/>
      <c r="EK174" s="263"/>
      <c r="EL174" s="263"/>
      <c r="EM174" s="263"/>
      <c r="EN174" s="263"/>
      <c r="EO174" s="263"/>
      <c r="EP174" s="263"/>
      <c r="EQ174" s="263"/>
      <c r="ER174" s="263"/>
      <c r="ES174" s="263"/>
      <c r="ET174" s="263"/>
      <c r="EU174" s="263"/>
      <c r="EV174" s="263"/>
      <c r="EW174" s="263"/>
      <c r="EX174" s="263"/>
      <c r="EY174" s="263"/>
      <c r="EZ174" s="263"/>
      <c r="FA174" s="263"/>
      <c r="FB174" s="263"/>
      <c r="FC174" s="263"/>
      <c r="FD174" s="263"/>
      <c r="FE174" s="263"/>
      <c r="FF174" s="263"/>
      <c r="FG174" s="263"/>
      <c r="FH174" s="263"/>
      <c r="FI174" s="263"/>
      <c r="FJ174" s="263"/>
      <c r="FK174" s="263"/>
      <c r="FL174" s="263"/>
      <c r="FM174" s="263"/>
      <c r="FN174" s="263"/>
      <c r="FO174" s="263"/>
      <c r="FP174" s="263"/>
      <c r="FQ174" s="263"/>
      <c r="FR174" s="263"/>
      <c r="FS174" s="263"/>
      <c r="FT174" s="263"/>
      <c r="FU174" s="263"/>
      <c r="FV174" s="263"/>
      <c r="FW174" s="263"/>
      <c r="FX174" s="263"/>
      <c r="FY174" s="263"/>
      <c r="FZ174" s="263"/>
      <c r="GA174" s="263"/>
      <c r="GB174" s="263"/>
      <c r="GC174" s="263"/>
      <c r="GD174" s="263"/>
      <c r="GE174" s="263"/>
      <c r="GF174" s="263"/>
      <c r="GG174" s="263"/>
      <c r="GH174" s="263"/>
      <c r="GI174" s="263"/>
      <c r="GJ174" s="263"/>
      <c r="GK174" s="263"/>
      <c r="GL174" s="263"/>
      <c r="GM174" s="263"/>
      <c r="GN174" s="263"/>
      <c r="GO174" s="263"/>
      <c r="GP174" s="263"/>
      <c r="GQ174" s="263"/>
      <c r="GR174" s="263"/>
    </row>
    <row r="175" spans="1:200" x14ac:dyDescent="0.25">
      <c r="A175" s="263"/>
      <c r="B175" s="263"/>
      <c r="C175" s="263"/>
      <c r="D175" s="263"/>
      <c r="E175" s="263"/>
      <c r="F175" s="263"/>
      <c r="G175" s="263"/>
      <c r="H175" s="263"/>
      <c r="I175" s="263"/>
      <c r="J175" s="263"/>
      <c r="K175" s="263"/>
      <c r="L175" s="263"/>
      <c r="M175" s="263"/>
      <c r="N175" s="263"/>
      <c r="O175" s="263"/>
      <c r="P175" s="263"/>
      <c r="Q175" s="263"/>
      <c r="R175" s="263"/>
      <c r="S175" s="263"/>
      <c r="T175" s="263"/>
      <c r="U175" s="263"/>
      <c r="V175" s="263"/>
      <c r="W175" s="263"/>
      <c r="X175" s="263"/>
      <c r="Y175" s="263"/>
      <c r="Z175" s="263"/>
      <c r="AA175" s="263"/>
      <c r="AB175" s="263"/>
      <c r="AC175" s="263"/>
      <c r="AD175" s="263"/>
      <c r="AE175" s="263"/>
      <c r="AF175" s="263"/>
      <c r="AG175" s="263"/>
      <c r="AH175" s="263"/>
      <c r="AI175" s="263"/>
      <c r="AJ175" s="263"/>
      <c r="AK175" s="263"/>
      <c r="AL175" s="263"/>
      <c r="AM175" s="263"/>
      <c r="AN175" s="263"/>
      <c r="AO175" s="263"/>
      <c r="AP175" s="263"/>
      <c r="AQ175" s="263"/>
      <c r="AR175" s="263"/>
      <c r="AS175" s="263"/>
      <c r="AT175" s="263"/>
      <c r="AU175" s="263"/>
      <c r="AV175" s="263"/>
      <c r="AW175" s="263"/>
      <c r="AX175" s="263"/>
      <c r="AY175" s="263"/>
      <c r="AZ175" s="263"/>
      <c r="BA175" s="263"/>
      <c r="BB175" s="263"/>
      <c r="BC175" s="263"/>
      <c r="BD175" s="263"/>
      <c r="BE175" s="263"/>
      <c r="BF175" s="263"/>
      <c r="BG175" s="263"/>
      <c r="BH175" s="263"/>
      <c r="BI175" s="263"/>
      <c r="BJ175" s="263"/>
      <c r="BK175" s="263"/>
      <c r="BL175" s="263"/>
      <c r="BM175" s="263"/>
      <c r="BN175" s="263"/>
      <c r="BO175" s="263"/>
      <c r="BP175" s="263"/>
      <c r="BQ175" s="263"/>
      <c r="BR175" s="263"/>
      <c r="BS175" s="263"/>
      <c r="BT175" s="263"/>
      <c r="BU175" s="263"/>
      <c r="BV175" s="263"/>
      <c r="BW175" s="263"/>
      <c r="BX175" s="263"/>
      <c r="BY175" s="263"/>
      <c r="BZ175" s="263"/>
      <c r="CA175" s="263"/>
      <c r="CB175" s="263"/>
      <c r="CC175" s="263"/>
      <c r="CD175" s="263"/>
      <c r="CE175" s="263"/>
      <c r="CF175" s="263"/>
      <c r="CG175" s="263"/>
      <c r="CH175" s="263"/>
      <c r="CI175" s="263"/>
      <c r="CJ175" s="263"/>
      <c r="CK175" s="263"/>
      <c r="CL175" s="263"/>
      <c r="CM175" s="263"/>
      <c r="CN175" s="263"/>
      <c r="CO175" s="263"/>
      <c r="CP175" s="263"/>
      <c r="CQ175" s="263"/>
      <c r="CR175" s="263"/>
      <c r="CS175" s="263"/>
      <c r="CT175" s="263"/>
      <c r="CU175" s="263"/>
      <c r="CV175" s="263"/>
      <c r="CW175" s="263"/>
      <c r="CX175" s="263"/>
      <c r="CY175" s="263"/>
      <c r="CZ175" s="263"/>
      <c r="DA175" s="263"/>
      <c r="DB175" s="263"/>
      <c r="DC175" s="263"/>
      <c r="DD175" s="263"/>
      <c r="DE175" s="263"/>
      <c r="DF175" s="263"/>
      <c r="DG175" s="263"/>
      <c r="DH175" s="263"/>
      <c r="DI175" s="263"/>
      <c r="DJ175" s="263"/>
      <c r="DK175" s="263"/>
      <c r="DL175" s="263"/>
      <c r="DM175" s="263"/>
      <c r="DN175" s="263"/>
      <c r="DO175" s="263"/>
      <c r="DP175" s="263"/>
      <c r="DQ175" s="263"/>
      <c r="DR175" s="263"/>
      <c r="DS175" s="263"/>
      <c r="DT175" s="263"/>
      <c r="DU175" s="263"/>
      <c r="DV175" s="263"/>
      <c r="DW175" s="263"/>
      <c r="DX175" s="263"/>
      <c r="DY175" s="263"/>
      <c r="DZ175" s="263"/>
      <c r="EA175" s="263"/>
      <c r="EB175" s="263"/>
      <c r="EC175" s="263"/>
      <c r="ED175" s="263"/>
      <c r="EE175" s="263"/>
      <c r="EF175" s="263"/>
      <c r="EG175" s="263"/>
      <c r="EH175" s="263"/>
      <c r="EI175" s="263"/>
      <c r="EJ175" s="263"/>
      <c r="EK175" s="263"/>
      <c r="EL175" s="263"/>
      <c r="EM175" s="263"/>
      <c r="EN175" s="263"/>
      <c r="EO175" s="263"/>
      <c r="EP175" s="263"/>
      <c r="EQ175" s="263"/>
      <c r="ER175" s="263"/>
      <c r="ES175" s="263"/>
      <c r="ET175" s="263"/>
      <c r="EU175" s="263"/>
      <c r="EV175" s="263"/>
      <c r="EW175" s="263"/>
      <c r="EX175" s="263"/>
      <c r="EY175" s="263"/>
      <c r="EZ175" s="263"/>
      <c r="FA175" s="263"/>
      <c r="FB175" s="263"/>
      <c r="FC175" s="263"/>
      <c r="FD175" s="263"/>
      <c r="FE175" s="263"/>
      <c r="FF175" s="263"/>
      <c r="FG175" s="263"/>
      <c r="FH175" s="263"/>
      <c r="FI175" s="263"/>
      <c r="FJ175" s="263"/>
      <c r="FK175" s="263"/>
      <c r="FL175" s="263"/>
      <c r="FM175" s="263"/>
      <c r="FN175" s="263"/>
      <c r="FO175" s="263"/>
      <c r="FP175" s="263"/>
      <c r="FQ175" s="263"/>
      <c r="FR175" s="263"/>
      <c r="FS175" s="263"/>
      <c r="FT175" s="263"/>
      <c r="FU175" s="263"/>
      <c r="FV175" s="263"/>
      <c r="FW175" s="263"/>
      <c r="FX175" s="263"/>
      <c r="FY175" s="263"/>
      <c r="FZ175" s="263"/>
      <c r="GA175" s="263"/>
      <c r="GB175" s="263"/>
      <c r="GC175" s="263"/>
      <c r="GD175" s="263"/>
      <c r="GE175" s="263"/>
      <c r="GF175" s="263"/>
      <c r="GG175" s="263"/>
      <c r="GH175" s="263"/>
      <c r="GI175" s="263"/>
      <c r="GJ175" s="263"/>
      <c r="GK175" s="263"/>
      <c r="GL175" s="263"/>
      <c r="GM175" s="263"/>
      <c r="GN175" s="263"/>
      <c r="GO175" s="263"/>
      <c r="GP175" s="263"/>
      <c r="GQ175" s="263"/>
      <c r="GR175" s="263"/>
    </row>
    <row r="176" spans="1:200" x14ac:dyDescent="0.25">
      <c r="A176" s="263"/>
      <c r="B176" s="263"/>
      <c r="C176" s="263"/>
      <c r="D176" s="263"/>
      <c r="E176" s="263"/>
      <c r="F176" s="263"/>
      <c r="G176" s="263"/>
      <c r="H176" s="263"/>
      <c r="I176" s="263"/>
      <c r="J176" s="263"/>
      <c r="K176" s="263"/>
      <c r="L176" s="263"/>
      <c r="M176" s="263"/>
      <c r="N176" s="263"/>
      <c r="O176" s="263"/>
      <c r="P176" s="263"/>
      <c r="Q176" s="263"/>
      <c r="R176" s="263"/>
      <c r="S176" s="263"/>
      <c r="T176" s="263"/>
      <c r="U176" s="263"/>
      <c r="V176" s="263"/>
      <c r="W176" s="263"/>
      <c r="X176" s="263"/>
      <c r="Y176" s="263"/>
      <c r="Z176" s="263"/>
      <c r="AA176" s="263"/>
      <c r="AB176" s="263"/>
      <c r="AC176" s="263"/>
      <c r="AD176" s="263"/>
      <c r="AE176" s="263"/>
      <c r="AF176" s="263"/>
      <c r="AG176" s="263"/>
      <c r="AH176" s="263"/>
      <c r="AI176" s="263"/>
      <c r="AJ176" s="263"/>
      <c r="AK176" s="263"/>
      <c r="AL176" s="263"/>
      <c r="AM176" s="263"/>
      <c r="AN176" s="263"/>
      <c r="AO176" s="263"/>
      <c r="AP176" s="263"/>
      <c r="AQ176" s="263"/>
      <c r="AR176" s="263"/>
      <c r="AS176" s="263"/>
      <c r="AT176" s="263"/>
      <c r="AU176" s="263"/>
      <c r="AV176" s="263"/>
      <c r="AW176" s="263"/>
      <c r="AX176" s="263"/>
      <c r="AY176" s="263"/>
      <c r="AZ176" s="263"/>
      <c r="BA176" s="263"/>
      <c r="BB176" s="263"/>
      <c r="BC176" s="263"/>
      <c r="BD176" s="263"/>
      <c r="BE176" s="263"/>
      <c r="BF176" s="263"/>
      <c r="BG176" s="263"/>
      <c r="BH176" s="263"/>
      <c r="BI176" s="263"/>
      <c r="BJ176" s="263"/>
      <c r="BK176" s="263"/>
      <c r="BL176" s="263"/>
      <c r="BM176" s="263"/>
      <c r="BN176" s="263"/>
      <c r="BO176" s="263"/>
      <c r="BP176" s="263"/>
      <c r="BQ176" s="263"/>
      <c r="BR176" s="263"/>
      <c r="BS176" s="263"/>
      <c r="BT176" s="263"/>
      <c r="BU176" s="263"/>
      <c r="BV176" s="263"/>
      <c r="BW176" s="263"/>
      <c r="BX176" s="263"/>
      <c r="BY176" s="263"/>
      <c r="BZ176" s="263"/>
      <c r="CA176" s="263"/>
      <c r="CB176" s="263"/>
      <c r="CC176" s="263"/>
      <c r="CD176" s="263"/>
      <c r="CE176" s="263"/>
      <c r="CF176" s="263"/>
      <c r="CG176" s="263"/>
      <c r="CH176" s="263"/>
      <c r="CI176" s="263"/>
      <c r="CJ176" s="263"/>
      <c r="CK176" s="263"/>
      <c r="CL176" s="263"/>
      <c r="CM176" s="263"/>
      <c r="CN176" s="263"/>
      <c r="CO176" s="263"/>
      <c r="CP176" s="263"/>
      <c r="CQ176" s="263"/>
      <c r="CR176" s="263"/>
      <c r="CS176" s="263"/>
      <c r="CT176" s="263"/>
      <c r="CU176" s="263"/>
      <c r="CV176" s="263"/>
      <c r="CW176" s="263"/>
      <c r="CX176" s="263"/>
      <c r="CY176" s="263"/>
      <c r="CZ176" s="263"/>
      <c r="DA176" s="263"/>
      <c r="DB176" s="263"/>
      <c r="DC176" s="263"/>
      <c r="DD176" s="263"/>
      <c r="DE176" s="263"/>
      <c r="DF176" s="263"/>
      <c r="DG176" s="263"/>
      <c r="DH176" s="263"/>
      <c r="DI176" s="263"/>
      <c r="DJ176" s="263"/>
      <c r="DK176" s="263"/>
      <c r="DL176" s="263"/>
      <c r="DM176" s="263"/>
      <c r="DN176" s="263"/>
      <c r="DO176" s="263"/>
      <c r="DP176" s="263"/>
      <c r="DQ176" s="263"/>
      <c r="DR176" s="263"/>
      <c r="DS176" s="263"/>
      <c r="DT176" s="263"/>
      <c r="DU176" s="263"/>
      <c r="DV176" s="263"/>
      <c r="DW176" s="263"/>
      <c r="DX176" s="263"/>
      <c r="DY176" s="263"/>
      <c r="DZ176" s="263"/>
      <c r="EA176" s="263"/>
      <c r="EB176" s="263"/>
      <c r="EC176" s="263"/>
      <c r="ED176" s="263"/>
      <c r="EE176" s="263"/>
      <c r="EF176" s="263"/>
      <c r="EG176" s="263"/>
      <c r="EH176" s="263"/>
      <c r="EI176" s="263"/>
      <c r="EJ176" s="263"/>
      <c r="EK176" s="263"/>
      <c r="EL176" s="263"/>
      <c r="EM176" s="263"/>
      <c r="EN176" s="263"/>
      <c r="EO176" s="263"/>
      <c r="EP176" s="263"/>
      <c r="EQ176" s="263"/>
      <c r="ER176" s="263"/>
      <c r="ES176" s="263"/>
      <c r="ET176" s="263"/>
      <c r="EU176" s="263"/>
      <c r="EV176" s="263"/>
      <c r="EW176" s="263"/>
      <c r="EX176" s="263"/>
      <c r="EY176" s="263"/>
      <c r="EZ176" s="263"/>
      <c r="FA176" s="263"/>
      <c r="FB176" s="263"/>
      <c r="FC176" s="263"/>
      <c r="FD176" s="263"/>
      <c r="FE176" s="263"/>
      <c r="FF176" s="263"/>
      <c r="FG176" s="263"/>
      <c r="FH176" s="263"/>
      <c r="FI176" s="263"/>
      <c r="FJ176" s="263"/>
      <c r="FK176" s="263"/>
      <c r="FL176" s="263"/>
      <c r="FM176" s="263"/>
      <c r="FN176" s="263"/>
      <c r="FO176" s="263"/>
      <c r="FP176" s="263"/>
      <c r="FQ176" s="263"/>
      <c r="FR176" s="263"/>
      <c r="FS176" s="263"/>
      <c r="FT176" s="263"/>
      <c r="FU176" s="263"/>
      <c r="FV176" s="263"/>
      <c r="FW176" s="263"/>
      <c r="FX176" s="263"/>
      <c r="FY176" s="263"/>
      <c r="FZ176" s="263"/>
      <c r="GA176" s="263"/>
      <c r="GB176" s="263"/>
      <c r="GC176" s="263"/>
      <c r="GD176" s="263"/>
      <c r="GE176" s="263"/>
      <c r="GF176" s="263"/>
      <c r="GG176" s="263"/>
      <c r="GH176" s="263"/>
      <c r="GI176" s="263"/>
      <c r="GJ176" s="263"/>
      <c r="GK176" s="263"/>
      <c r="GL176" s="263"/>
      <c r="GM176" s="263"/>
      <c r="GN176" s="263"/>
      <c r="GO176" s="263"/>
      <c r="GP176" s="263"/>
      <c r="GQ176" s="263"/>
      <c r="GR176" s="263"/>
    </row>
    <row r="177" spans="1:200" x14ac:dyDescent="0.25">
      <c r="A177" s="263"/>
      <c r="B177" s="263"/>
      <c r="C177" s="263"/>
      <c r="D177" s="263"/>
      <c r="E177" s="263"/>
      <c r="F177" s="263"/>
      <c r="G177" s="263"/>
      <c r="H177" s="263"/>
      <c r="I177" s="263"/>
      <c r="J177" s="263"/>
      <c r="K177" s="263"/>
      <c r="L177" s="263"/>
      <c r="M177" s="263"/>
      <c r="N177" s="263"/>
      <c r="O177" s="263"/>
      <c r="P177" s="263"/>
      <c r="Q177" s="263"/>
      <c r="R177" s="263"/>
      <c r="S177" s="263"/>
      <c r="T177" s="263"/>
      <c r="U177" s="263"/>
      <c r="V177" s="263"/>
      <c r="W177" s="263"/>
      <c r="X177" s="263"/>
      <c r="Y177" s="263"/>
      <c r="Z177" s="263"/>
      <c r="AA177" s="263"/>
      <c r="AB177" s="263"/>
      <c r="AC177" s="263"/>
      <c r="AD177" s="263"/>
      <c r="AE177" s="263"/>
      <c r="AF177" s="263"/>
      <c r="AG177" s="263"/>
      <c r="AH177" s="263"/>
      <c r="AI177" s="263"/>
      <c r="AJ177" s="263"/>
      <c r="AK177" s="263"/>
      <c r="AL177" s="263"/>
      <c r="AM177" s="263"/>
      <c r="AN177" s="263"/>
      <c r="AO177" s="263"/>
      <c r="AP177" s="263"/>
      <c r="AQ177" s="263"/>
      <c r="AR177" s="263"/>
      <c r="AS177" s="263"/>
      <c r="AT177" s="263"/>
      <c r="AU177" s="263"/>
      <c r="AV177" s="263"/>
      <c r="AW177" s="263"/>
      <c r="AX177" s="263"/>
      <c r="AY177" s="263"/>
      <c r="AZ177" s="263"/>
      <c r="BA177" s="263"/>
      <c r="BB177" s="263"/>
      <c r="BC177" s="263"/>
      <c r="BD177" s="263"/>
      <c r="BE177" s="263"/>
      <c r="BF177" s="263"/>
      <c r="BG177" s="263"/>
      <c r="BH177" s="263"/>
      <c r="BI177" s="263"/>
      <c r="BJ177" s="263"/>
      <c r="BK177" s="263"/>
      <c r="BL177" s="263"/>
      <c r="BM177" s="263"/>
      <c r="BN177" s="263"/>
      <c r="BO177" s="263"/>
      <c r="BP177" s="263"/>
      <c r="BQ177" s="263"/>
      <c r="BR177" s="263"/>
      <c r="BS177" s="263"/>
      <c r="BT177" s="263"/>
      <c r="BU177" s="263"/>
      <c r="BV177" s="263"/>
      <c r="BW177" s="263"/>
      <c r="BX177" s="263"/>
      <c r="BY177" s="263"/>
      <c r="BZ177" s="263"/>
      <c r="CA177" s="263"/>
      <c r="CB177" s="263"/>
      <c r="CC177" s="263"/>
      <c r="CD177" s="263"/>
      <c r="CE177" s="263"/>
      <c r="CF177" s="263"/>
      <c r="CG177" s="263"/>
      <c r="CH177" s="263"/>
      <c r="CI177" s="263"/>
      <c r="CJ177" s="263"/>
      <c r="CK177" s="263"/>
      <c r="CL177" s="263"/>
      <c r="CM177" s="263"/>
      <c r="CN177" s="263"/>
      <c r="CO177" s="263"/>
      <c r="CP177" s="263"/>
      <c r="CQ177" s="263"/>
      <c r="CR177" s="263"/>
      <c r="CS177" s="263"/>
      <c r="CT177" s="263"/>
      <c r="CU177" s="263"/>
      <c r="CV177" s="263"/>
      <c r="CW177" s="263"/>
      <c r="CX177" s="263"/>
      <c r="CY177" s="263"/>
      <c r="CZ177" s="263"/>
      <c r="DA177" s="263"/>
      <c r="DB177" s="263"/>
      <c r="DC177" s="263"/>
      <c r="DD177" s="263"/>
      <c r="DE177" s="263"/>
      <c r="DF177" s="263"/>
      <c r="DG177" s="263"/>
      <c r="DH177" s="263"/>
      <c r="DI177" s="263"/>
      <c r="DJ177" s="263"/>
      <c r="DK177" s="263"/>
      <c r="DL177" s="263"/>
      <c r="DM177" s="263"/>
      <c r="DN177" s="263"/>
      <c r="DO177" s="263"/>
      <c r="DP177" s="263"/>
      <c r="DQ177" s="263"/>
      <c r="DR177" s="263"/>
      <c r="DS177" s="263"/>
      <c r="DT177" s="263"/>
      <c r="DU177" s="263"/>
      <c r="DV177" s="263"/>
      <c r="DW177" s="263"/>
      <c r="DX177" s="263"/>
      <c r="DY177" s="263"/>
      <c r="DZ177" s="263"/>
      <c r="EA177" s="263"/>
      <c r="EB177" s="263"/>
      <c r="EC177" s="263"/>
      <c r="ED177" s="263"/>
      <c r="EE177" s="263"/>
      <c r="EF177" s="263"/>
      <c r="EG177" s="263"/>
      <c r="EH177" s="263"/>
      <c r="EI177" s="263"/>
      <c r="EJ177" s="263"/>
      <c r="EK177" s="263"/>
      <c r="EL177" s="263"/>
      <c r="EM177" s="263"/>
      <c r="EN177" s="263"/>
      <c r="EO177" s="263"/>
      <c r="EP177" s="263"/>
      <c r="EQ177" s="263"/>
      <c r="ER177" s="263"/>
      <c r="ES177" s="263"/>
      <c r="ET177" s="263"/>
      <c r="EU177" s="263"/>
      <c r="EV177" s="263"/>
      <c r="EW177" s="263"/>
      <c r="EX177" s="263"/>
      <c r="EY177" s="263"/>
      <c r="EZ177" s="263"/>
      <c r="FA177" s="263"/>
      <c r="FB177" s="263"/>
      <c r="FC177" s="263"/>
      <c r="FD177" s="263"/>
      <c r="FE177" s="263"/>
      <c r="FF177" s="263"/>
      <c r="FG177" s="263"/>
      <c r="FH177" s="263"/>
      <c r="FI177" s="263"/>
      <c r="FJ177" s="263"/>
      <c r="FK177" s="263"/>
      <c r="FL177" s="263"/>
      <c r="FM177" s="263"/>
      <c r="FN177" s="263"/>
      <c r="FO177" s="263"/>
      <c r="FP177" s="263"/>
      <c r="FQ177" s="263"/>
      <c r="FR177" s="263"/>
      <c r="FS177" s="263"/>
      <c r="FT177" s="263"/>
      <c r="FU177" s="263"/>
      <c r="FV177" s="263"/>
      <c r="FW177" s="263"/>
      <c r="FX177" s="263"/>
      <c r="FY177" s="263"/>
      <c r="FZ177" s="263"/>
      <c r="GA177" s="263"/>
      <c r="GB177" s="263"/>
      <c r="GC177" s="263"/>
      <c r="GD177" s="263"/>
      <c r="GE177" s="263"/>
      <c r="GF177" s="263"/>
      <c r="GG177" s="263"/>
      <c r="GH177" s="263"/>
      <c r="GI177" s="263"/>
      <c r="GJ177" s="263"/>
      <c r="GK177" s="263"/>
      <c r="GL177" s="263"/>
      <c r="GM177" s="263"/>
      <c r="GN177" s="263"/>
      <c r="GO177" s="263"/>
      <c r="GP177" s="263"/>
      <c r="GQ177" s="263"/>
      <c r="GR177" s="263"/>
    </row>
    <row r="178" spans="1:200" x14ac:dyDescent="0.25">
      <c r="A178" s="263"/>
      <c r="B178" s="263"/>
      <c r="C178" s="263"/>
      <c r="D178" s="263"/>
      <c r="E178" s="263"/>
      <c r="F178" s="263"/>
      <c r="G178" s="263"/>
      <c r="H178" s="263"/>
      <c r="I178" s="263"/>
      <c r="J178" s="263"/>
      <c r="K178" s="263"/>
      <c r="L178" s="263"/>
      <c r="M178" s="263"/>
      <c r="N178" s="263"/>
      <c r="O178" s="263"/>
      <c r="P178" s="263"/>
      <c r="Q178" s="263"/>
      <c r="R178" s="263"/>
      <c r="S178" s="263"/>
      <c r="T178" s="263"/>
      <c r="U178" s="263"/>
      <c r="V178" s="263"/>
      <c r="W178" s="263"/>
      <c r="X178" s="263"/>
      <c r="Y178" s="263"/>
      <c r="Z178" s="263"/>
      <c r="AA178" s="263"/>
      <c r="AB178" s="263"/>
      <c r="AC178" s="263"/>
      <c r="AD178" s="263"/>
      <c r="AE178" s="263"/>
      <c r="AF178" s="263"/>
      <c r="AG178" s="263"/>
      <c r="AH178" s="263"/>
      <c r="AI178" s="263"/>
      <c r="AJ178" s="263"/>
      <c r="AK178" s="263"/>
      <c r="AL178" s="263"/>
      <c r="AM178" s="263"/>
      <c r="AN178" s="263"/>
      <c r="AO178" s="263"/>
      <c r="AP178" s="263"/>
      <c r="AQ178" s="263"/>
      <c r="AR178" s="263"/>
      <c r="AS178" s="263"/>
      <c r="AT178" s="263"/>
      <c r="AU178" s="263"/>
      <c r="AV178" s="263"/>
      <c r="AW178" s="263"/>
      <c r="AX178" s="263"/>
      <c r="AY178" s="263"/>
      <c r="AZ178" s="263"/>
      <c r="BA178" s="263"/>
      <c r="BB178" s="263"/>
      <c r="BC178" s="263"/>
      <c r="BD178" s="263"/>
      <c r="BE178" s="263"/>
      <c r="BF178" s="263"/>
      <c r="BG178" s="263"/>
      <c r="BH178" s="263"/>
      <c r="BI178" s="263"/>
      <c r="BJ178" s="263"/>
      <c r="BK178" s="263"/>
      <c r="BL178" s="263"/>
      <c r="BM178" s="263"/>
      <c r="BN178" s="263"/>
      <c r="BO178" s="263"/>
      <c r="BP178" s="263"/>
      <c r="BQ178" s="263"/>
      <c r="BR178" s="263"/>
      <c r="BS178" s="263"/>
      <c r="BT178" s="263"/>
      <c r="BU178" s="263"/>
      <c r="BV178" s="263"/>
      <c r="BW178" s="263"/>
      <c r="BX178" s="263"/>
      <c r="BY178" s="263"/>
      <c r="BZ178" s="263"/>
      <c r="CA178" s="263"/>
      <c r="CB178" s="263"/>
      <c r="CC178" s="263"/>
      <c r="CD178" s="263"/>
      <c r="CE178" s="263"/>
      <c r="CF178" s="263"/>
      <c r="CG178" s="263"/>
      <c r="CH178" s="263"/>
      <c r="CI178" s="263"/>
      <c r="CJ178" s="263"/>
      <c r="CK178" s="263"/>
      <c r="CL178" s="263"/>
      <c r="CM178" s="263"/>
      <c r="CN178" s="263"/>
      <c r="CO178" s="263"/>
      <c r="CP178" s="263"/>
      <c r="CQ178" s="263"/>
      <c r="CR178" s="263"/>
      <c r="CS178" s="263"/>
      <c r="CT178" s="263"/>
      <c r="CU178" s="263"/>
      <c r="CV178" s="263"/>
      <c r="CW178" s="263"/>
      <c r="CX178" s="263"/>
      <c r="CY178" s="263"/>
      <c r="CZ178" s="263"/>
      <c r="DA178" s="263"/>
      <c r="DB178" s="263"/>
      <c r="DC178" s="263"/>
      <c r="DD178" s="263"/>
      <c r="DE178" s="263"/>
      <c r="DF178" s="263"/>
      <c r="DG178" s="263"/>
      <c r="DH178" s="263"/>
      <c r="DI178" s="263"/>
      <c r="DJ178" s="263"/>
      <c r="DK178" s="263"/>
      <c r="DL178" s="263"/>
      <c r="DM178" s="263"/>
      <c r="DN178" s="263"/>
      <c r="DO178" s="263"/>
      <c r="DP178" s="263"/>
      <c r="DQ178" s="263"/>
      <c r="DR178" s="263"/>
      <c r="DS178" s="263"/>
      <c r="DT178" s="263"/>
      <c r="DU178" s="263"/>
      <c r="DV178" s="263"/>
      <c r="DW178" s="263"/>
      <c r="DX178" s="263"/>
      <c r="DY178" s="263"/>
      <c r="DZ178" s="263"/>
      <c r="EA178" s="263"/>
      <c r="EB178" s="263"/>
      <c r="EC178" s="263"/>
      <c r="ED178" s="263"/>
      <c r="EE178" s="263"/>
      <c r="EF178" s="263"/>
      <c r="EG178" s="263"/>
      <c r="EH178" s="263"/>
      <c r="EI178" s="263"/>
      <c r="EJ178" s="263"/>
      <c r="EK178" s="263"/>
      <c r="EL178" s="263"/>
      <c r="EM178" s="263"/>
      <c r="EN178" s="263"/>
      <c r="EO178" s="263"/>
      <c r="EP178" s="263"/>
      <c r="EQ178" s="263"/>
      <c r="ER178" s="263"/>
      <c r="ES178" s="263"/>
      <c r="ET178" s="263"/>
      <c r="EU178" s="263"/>
      <c r="EV178" s="263"/>
      <c r="EW178" s="263"/>
      <c r="EX178" s="263"/>
      <c r="EY178" s="263"/>
      <c r="EZ178" s="263"/>
      <c r="FA178" s="263"/>
      <c r="FB178" s="263"/>
      <c r="FC178" s="263"/>
      <c r="FD178" s="263"/>
      <c r="FE178" s="263"/>
      <c r="FF178" s="263"/>
      <c r="FG178" s="263"/>
      <c r="FH178" s="263"/>
      <c r="FI178" s="263"/>
      <c r="FJ178" s="263"/>
      <c r="FK178" s="263"/>
      <c r="FL178" s="263"/>
      <c r="FM178" s="263"/>
      <c r="FN178" s="263"/>
      <c r="FO178" s="263"/>
      <c r="FP178" s="263"/>
      <c r="FQ178" s="263"/>
      <c r="FR178" s="263"/>
      <c r="FS178" s="263"/>
      <c r="FT178" s="263"/>
      <c r="FU178" s="263"/>
      <c r="FV178" s="263"/>
      <c r="FW178" s="263"/>
      <c r="FX178" s="263"/>
      <c r="FY178" s="263"/>
      <c r="FZ178" s="263"/>
      <c r="GA178" s="263"/>
      <c r="GB178" s="263"/>
      <c r="GC178" s="263"/>
      <c r="GD178" s="263"/>
      <c r="GE178" s="263"/>
      <c r="GF178" s="263"/>
      <c r="GG178" s="263"/>
      <c r="GH178" s="263"/>
      <c r="GI178" s="263"/>
      <c r="GJ178" s="263"/>
      <c r="GK178" s="263"/>
      <c r="GL178" s="263"/>
      <c r="GM178" s="263"/>
      <c r="GN178" s="263"/>
      <c r="GO178" s="263"/>
      <c r="GP178" s="263"/>
      <c r="GQ178" s="263"/>
      <c r="GR178" s="263"/>
    </row>
    <row r="179" spans="1:200" x14ac:dyDescent="0.25">
      <c r="A179" s="263"/>
      <c r="B179" s="263"/>
      <c r="C179" s="263"/>
      <c r="D179" s="263"/>
      <c r="E179" s="263"/>
      <c r="F179" s="263"/>
      <c r="G179" s="263"/>
      <c r="H179" s="263"/>
      <c r="I179" s="263"/>
      <c r="J179" s="263"/>
      <c r="K179" s="263"/>
      <c r="L179" s="263"/>
      <c r="M179" s="263"/>
      <c r="N179" s="263"/>
      <c r="O179" s="263"/>
      <c r="P179" s="263"/>
      <c r="Q179" s="263"/>
      <c r="R179" s="263"/>
      <c r="S179" s="263"/>
      <c r="T179" s="263"/>
      <c r="U179" s="263"/>
      <c r="V179" s="263"/>
      <c r="W179" s="263"/>
      <c r="X179" s="263"/>
      <c r="Y179" s="263"/>
      <c r="Z179" s="263"/>
      <c r="AA179" s="263"/>
      <c r="AB179" s="263"/>
      <c r="AC179" s="263"/>
      <c r="AD179" s="263"/>
      <c r="AE179" s="263"/>
      <c r="AF179" s="263"/>
      <c r="AG179" s="263"/>
      <c r="AH179" s="263"/>
      <c r="AI179" s="263"/>
      <c r="AJ179" s="263"/>
      <c r="AK179" s="263"/>
      <c r="AL179" s="263"/>
      <c r="AM179" s="263"/>
      <c r="AN179" s="263"/>
      <c r="AO179" s="263"/>
      <c r="AP179" s="263"/>
      <c r="AQ179" s="263"/>
      <c r="AR179" s="263"/>
      <c r="AS179" s="263"/>
      <c r="AT179" s="263"/>
      <c r="AU179" s="263"/>
      <c r="AV179" s="263"/>
      <c r="AW179" s="263"/>
      <c r="AX179" s="263"/>
      <c r="AY179" s="263"/>
      <c r="AZ179" s="263"/>
      <c r="BA179" s="263"/>
      <c r="BB179" s="263"/>
      <c r="BC179" s="263"/>
      <c r="BD179" s="263"/>
      <c r="BE179" s="263"/>
      <c r="BF179" s="263"/>
      <c r="BG179" s="263"/>
      <c r="BH179" s="263"/>
      <c r="BI179" s="263"/>
      <c r="BJ179" s="263"/>
      <c r="BK179" s="263"/>
      <c r="BL179" s="263"/>
      <c r="BM179" s="263"/>
      <c r="BN179" s="263"/>
      <c r="BO179" s="263"/>
      <c r="BP179" s="263"/>
      <c r="BQ179" s="263"/>
      <c r="BR179" s="263"/>
      <c r="BS179" s="263"/>
      <c r="BT179" s="263"/>
      <c r="BU179" s="263"/>
      <c r="BV179" s="263"/>
      <c r="BW179" s="263"/>
      <c r="BX179" s="263"/>
      <c r="BY179" s="263"/>
      <c r="BZ179" s="263"/>
      <c r="CA179" s="263"/>
      <c r="CB179" s="263"/>
      <c r="CC179" s="263"/>
      <c r="CD179" s="263"/>
      <c r="CE179" s="263"/>
      <c r="CF179" s="263"/>
      <c r="CG179" s="263"/>
      <c r="CH179" s="263"/>
      <c r="CI179" s="263"/>
      <c r="CJ179" s="263"/>
      <c r="CK179" s="263"/>
      <c r="CL179" s="263"/>
      <c r="CM179" s="263"/>
      <c r="CN179" s="263"/>
      <c r="CO179" s="263"/>
      <c r="CP179" s="263"/>
      <c r="CQ179" s="263"/>
      <c r="CR179" s="263"/>
      <c r="CS179" s="263"/>
      <c r="CT179" s="263"/>
      <c r="CU179" s="263"/>
      <c r="CV179" s="263"/>
      <c r="CW179" s="263"/>
      <c r="CX179" s="263"/>
      <c r="CY179" s="263"/>
      <c r="CZ179" s="263"/>
      <c r="DA179" s="263"/>
      <c r="DB179" s="263"/>
      <c r="DC179" s="263"/>
      <c r="DD179" s="263"/>
      <c r="DE179" s="263"/>
      <c r="DF179" s="263"/>
      <c r="DG179" s="263"/>
      <c r="DH179" s="263"/>
      <c r="DI179" s="263"/>
      <c r="DJ179" s="263"/>
      <c r="DK179" s="263"/>
      <c r="DL179" s="263"/>
      <c r="DM179" s="263"/>
      <c r="DN179" s="263"/>
      <c r="DO179" s="263"/>
      <c r="DP179" s="263"/>
      <c r="DQ179" s="263"/>
      <c r="DR179" s="263"/>
      <c r="DS179" s="263"/>
      <c r="DT179" s="263"/>
      <c r="DU179" s="263"/>
      <c r="DV179" s="263"/>
      <c r="DW179" s="263"/>
      <c r="DX179" s="263"/>
      <c r="DY179" s="263"/>
      <c r="DZ179" s="263"/>
      <c r="EA179" s="263"/>
      <c r="EB179" s="263"/>
      <c r="EC179" s="263"/>
      <c r="ED179" s="263"/>
      <c r="EE179" s="263"/>
      <c r="EF179" s="263"/>
      <c r="EG179" s="263"/>
      <c r="EH179" s="263"/>
      <c r="EI179" s="263"/>
      <c r="EJ179" s="263"/>
      <c r="EK179" s="263"/>
      <c r="EL179" s="263"/>
      <c r="EM179" s="263"/>
      <c r="EN179" s="263"/>
      <c r="EO179" s="263"/>
      <c r="EP179" s="263"/>
      <c r="EQ179" s="263"/>
      <c r="ER179" s="263"/>
      <c r="ES179" s="263"/>
      <c r="ET179" s="263"/>
      <c r="EU179" s="263"/>
      <c r="EV179" s="263"/>
      <c r="EW179" s="263"/>
      <c r="EX179" s="263"/>
      <c r="EY179" s="263"/>
      <c r="EZ179" s="263"/>
      <c r="FA179" s="263"/>
      <c r="FB179" s="263"/>
      <c r="FC179" s="263"/>
      <c r="FD179" s="263"/>
      <c r="FE179" s="263"/>
      <c r="FF179" s="263"/>
      <c r="FG179" s="263"/>
      <c r="FH179" s="263"/>
      <c r="FI179" s="263"/>
      <c r="FJ179" s="263"/>
      <c r="FK179" s="263"/>
      <c r="FL179" s="263"/>
      <c r="FM179" s="263"/>
      <c r="FN179" s="263"/>
      <c r="FO179" s="263"/>
      <c r="FP179" s="263"/>
      <c r="FQ179" s="263"/>
      <c r="FR179" s="263"/>
      <c r="FS179" s="263"/>
      <c r="FT179" s="263"/>
      <c r="FU179" s="263"/>
      <c r="FV179" s="263"/>
      <c r="FW179" s="263"/>
      <c r="FX179" s="263"/>
      <c r="FY179" s="263"/>
      <c r="FZ179" s="263"/>
      <c r="GA179" s="263"/>
      <c r="GB179" s="263"/>
      <c r="GC179" s="263"/>
      <c r="GD179" s="263"/>
      <c r="GE179" s="263"/>
      <c r="GF179" s="263"/>
      <c r="GG179" s="263"/>
      <c r="GH179" s="263"/>
      <c r="GI179" s="263"/>
      <c r="GJ179" s="263"/>
      <c r="GK179" s="263"/>
      <c r="GL179" s="263"/>
      <c r="GM179" s="263"/>
      <c r="GN179" s="263"/>
      <c r="GO179" s="263"/>
      <c r="GP179" s="263"/>
      <c r="GQ179" s="263"/>
      <c r="GR179" s="263"/>
    </row>
    <row r="180" spans="1:200" x14ac:dyDescent="0.25">
      <c r="A180" s="263"/>
      <c r="B180" s="263"/>
      <c r="C180" s="263"/>
      <c r="D180" s="263"/>
      <c r="E180" s="263"/>
      <c r="F180" s="263"/>
      <c r="G180" s="263"/>
      <c r="H180" s="263"/>
      <c r="I180" s="263"/>
      <c r="J180" s="263"/>
      <c r="K180" s="263"/>
      <c r="L180" s="263"/>
      <c r="M180" s="263"/>
      <c r="N180" s="263"/>
      <c r="O180" s="263"/>
      <c r="P180" s="263"/>
      <c r="Q180" s="263"/>
      <c r="R180" s="263"/>
      <c r="S180" s="263"/>
      <c r="T180" s="263"/>
      <c r="U180" s="263"/>
      <c r="V180" s="263"/>
      <c r="W180" s="263"/>
      <c r="X180" s="263"/>
      <c r="Y180" s="263"/>
      <c r="Z180" s="263"/>
      <c r="AA180" s="263"/>
      <c r="AB180" s="263"/>
      <c r="AC180" s="263"/>
      <c r="AD180" s="263"/>
      <c r="AE180" s="263"/>
      <c r="AF180" s="263"/>
      <c r="AG180" s="263"/>
      <c r="AH180" s="263"/>
      <c r="AI180" s="263"/>
      <c r="AJ180" s="263"/>
      <c r="AK180" s="263"/>
      <c r="AL180" s="263"/>
      <c r="AM180" s="263"/>
      <c r="AN180" s="263"/>
      <c r="AO180" s="263"/>
      <c r="AP180" s="263"/>
      <c r="AQ180" s="263"/>
      <c r="AR180" s="263"/>
      <c r="AS180" s="263"/>
      <c r="AT180" s="263"/>
      <c r="AU180" s="263"/>
      <c r="AV180" s="263"/>
      <c r="AW180" s="263"/>
      <c r="AX180" s="263"/>
      <c r="AY180" s="263"/>
      <c r="AZ180" s="263"/>
      <c r="BA180" s="263"/>
      <c r="BB180" s="263"/>
      <c r="BC180" s="263"/>
      <c r="BD180" s="263"/>
      <c r="BE180" s="263"/>
      <c r="BF180" s="263"/>
      <c r="BG180" s="263"/>
      <c r="BH180" s="263"/>
      <c r="BI180" s="263"/>
      <c r="BJ180" s="263"/>
      <c r="BK180" s="263"/>
      <c r="BL180" s="263"/>
      <c r="BM180" s="263"/>
      <c r="BN180" s="263"/>
      <c r="BO180" s="263"/>
      <c r="BP180" s="263"/>
      <c r="BQ180" s="263"/>
      <c r="BR180" s="263"/>
      <c r="BS180" s="263"/>
      <c r="BT180" s="263"/>
      <c r="BU180" s="263"/>
      <c r="BV180" s="263"/>
      <c r="BW180" s="263"/>
      <c r="BX180" s="263"/>
      <c r="BY180" s="263"/>
      <c r="BZ180" s="263"/>
      <c r="CA180" s="263"/>
      <c r="CB180" s="263"/>
      <c r="CC180" s="263"/>
      <c r="CD180" s="263"/>
      <c r="CE180" s="263"/>
      <c r="CF180" s="263"/>
      <c r="CG180" s="263"/>
      <c r="CH180" s="263"/>
      <c r="CI180" s="263"/>
      <c r="CJ180" s="263"/>
      <c r="CK180" s="263"/>
      <c r="CL180" s="263"/>
      <c r="CM180" s="263"/>
      <c r="CN180" s="263"/>
      <c r="CO180" s="263"/>
      <c r="CP180" s="263"/>
      <c r="CQ180" s="263"/>
      <c r="CR180" s="263"/>
      <c r="CS180" s="263"/>
      <c r="CT180" s="263"/>
      <c r="CU180" s="263"/>
      <c r="CV180" s="263"/>
      <c r="CW180" s="263"/>
      <c r="CX180" s="263"/>
      <c r="CY180" s="263"/>
      <c r="CZ180" s="263"/>
      <c r="DA180" s="263"/>
      <c r="DB180" s="263"/>
      <c r="DC180" s="263"/>
      <c r="DD180" s="263"/>
      <c r="DE180" s="263"/>
      <c r="DF180" s="263"/>
      <c r="DG180" s="263"/>
      <c r="DH180" s="263"/>
      <c r="DI180" s="263"/>
      <c r="DJ180" s="263"/>
      <c r="DK180" s="263"/>
      <c r="DL180" s="263"/>
      <c r="DM180" s="263"/>
      <c r="DN180" s="263"/>
      <c r="DO180" s="263"/>
      <c r="DP180" s="263"/>
      <c r="DQ180" s="263"/>
      <c r="DR180" s="263"/>
      <c r="DS180" s="263"/>
      <c r="DT180" s="263"/>
      <c r="DU180" s="263"/>
      <c r="DV180" s="263"/>
      <c r="DW180" s="263"/>
      <c r="DX180" s="263"/>
      <c r="DY180" s="263"/>
      <c r="DZ180" s="263"/>
      <c r="EA180" s="263"/>
      <c r="EB180" s="263"/>
      <c r="EC180" s="263"/>
      <c r="ED180" s="263"/>
      <c r="EE180" s="263"/>
      <c r="EF180" s="263"/>
      <c r="EG180" s="263"/>
      <c r="EH180" s="263"/>
      <c r="EI180" s="263"/>
      <c r="EJ180" s="263"/>
      <c r="EK180" s="263"/>
      <c r="EL180" s="263"/>
      <c r="EM180" s="263"/>
      <c r="EN180" s="263"/>
      <c r="EO180" s="263"/>
      <c r="EP180" s="263"/>
      <c r="EQ180" s="263"/>
      <c r="ER180" s="263"/>
      <c r="ES180" s="263"/>
      <c r="ET180" s="263"/>
      <c r="EU180" s="263"/>
      <c r="EV180" s="263"/>
      <c r="EW180" s="263"/>
      <c r="EX180" s="263"/>
      <c r="EY180" s="263"/>
      <c r="EZ180" s="263"/>
      <c r="FA180" s="263"/>
      <c r="FB180" s="263"/>
      <c r="FC180" s="263"/>
      <c r="FD180" s="263"/>
      <c r="FE180" s="263"/>
      <c r="FF180" s="263"/>
      <c r="FG180" s="263"/>
      <c r="FH180" s="263"/>
      <c r="FI180" s="263"/>
      <c r="FJ180" s="263"/>
      <c r="FK180" s="263"/>
      <c r="FL180" s="263"/>
      <c r="FM180" s="263"/>
      <c r="FN180" s="263"/>
      <c r="FO180" s="263"/>
      <c r="FP180" s="263"/>
      <c r="FQ180" s="263"/>
      <c r="FR180" s="263"/>
      <c r="FS180" s="263"/>
      <c r="FT180" s="263"/>
      <c r="FU180" s="263"/>
      <c r="FV180" s="263"/>
      <c r="FW180" s="263"/>
      <c r="FX180" s="263"/>
      <c r="FY180" s="263"/>
      <c r="FZ180" s="263"/>
      <c r="GA180" s="263"/>
      <c r="GB180" s="263"/>
      <c r="GC180" s="263"/>
      <c r="GD180" s="263"/>
      <c r="GE180" s="263"/>
      <c r="GF180" s="263"/>
      <c r="GG180" s="263"/>
      <c r="GH180" s="263"/>
      <c r="GI180" s="263"/>
      <c r="GJ180" s="263"/>
      <c r="GK180" s="263"/>
      <c r="GL180" s="263"/>
      <c r="GM180" s="263"/>
      <c r="GN180" s="263"/>
      <c r="GO180" s="263"/>
      <c r="GP180" s="263"/>
      <c r="GQ180" s="263"/>
      <c r="GR180" s="263"/>
    </row>
    <row r="181" spans="1:200" x14ac:dyDescent="0.25">
      <c r="A181" s="263"/>
      <c r="B181" s="263"/>
      <c r="C181" s="263"/>
      <c r="D181" s="263"/>
      <c r="E181" s="263"/>
      <c r="F181" s="263"/>
      <c r="G181" s="263"/>
      <c r="H181" s="263"/>
      <c r="I181" s="263"/>
      <c r="J181" s="263"/>
      <c r="K181" s="263"/>
      <c r="L181" s="263"/>
      <c r="M181" s="263"/>
      <c r="N181" s="263"/>
      <c r="O181" s="263"/>
      <c r="P181" s="263"/>
      <c r="Q181" s="263"/>
      <c r="R181" s="263"/>
      <c r="S181" s="263"/>
      <c r="T181" s="263"/>
      <c r="U181" s="263"/>
      <c r="V181" s="263"/>
      <c r="W181" s="263"/>
      <c r="X181" s="263"/>
      <c r="Y181" s="263"/>
      <c r="Z181" s="263"/>
      <c r="AA181" s="263"/>
      <c r="AB181" s="263"/>
      <c r="AC181" s="263"/>
      <c r="AD181" s="263"/>
      <c r="AE181" s="263"/>
      <c r="AF181" s="263"/>
      <c r="AG181" s="263"/>
      <c r="AH181" s="263"/>
      <c r="AI181" s="263"/>
      <c r="AJ181" s="263"/>
      <c r="AK181" s="263"/>
      <c r="AL181" s="263"/>
      <c r="AM181" s="263"/>
      <c r="AN181" s="263"/>
      <c r="AO181" s="263"/>
      <c r="AP181" s="263"/>
      <c r="AQ181" s="263"/>
      <c r="AR181" s="263"/>
      <c r="AS181" s="263"/>
      <c r="AT181" s="263"/>
      <c r="AU181" s="263"/>
      <c r="AV181" s="263"/>
      <c r="AW181" s="263"/>
      <c r="AX181" s="263"/>
      <c r="AY181" s="263"/>
      <c r="AZ181" s="263"/>
      <c r="BA181" s="263"/>
      <c r="BB181" s="263"/>
      <c r="BC181" s="263"/>
      <c r="BD181" s="263"/>
      <c r="BE181" s="263"/>
      <c r="BF181" s="263"/>
      <c r="BG181" s="263"/>
      <c r="BH181" s="263"/>
      <c r="BI181" s="263"/>
      <c r="BJ181" s="263"/>
      <c r="BK181" s="263"/>
      <c r="BL181" s="263"/>
      <c r="BM181" s="263"/>
      <c r="BN181" s="263"/>
      <c r="BO181" s="263"/>
      <c r="BP181" s="263"/>
      <c r="BQ181" s="263"/>
      <c r="BR181" s="263"/>
      <c r="BS181" s="263"/>
      <c r="BT181" s="263"/>
      <c r="BU181" s="263"/>
      <c r="BV181" s="263"/>
      <c r="BW181" s="263"/>
      <c r="BX181" s="263"/>
      <c r="BY181" s="263"/>
      <c r="BZ181" s="263"/>
      <c r="CA181" s="263"/>
      <c r="CB181" s="263"/>
      <c r="CC181" s="263"/>
      <c r="CD181" s="263"/>
      <c r="CE181" s="263"/>
      <c r="CF181" s="263"/>
      <c r="CG181" s="263"/>
      <c r="CH181" s="263"/>
      <c r="CI181" s="263"/>
      <c r="CJ181" s="263"/>
      <c r="CK181" s="263"/>
      <c r="CL181" s="263"/>
      <c r="CM181" s="263"/>
      <c r="CN181" s="263"/>
      <c r="CO181" s="263"/>
      <c r="CP181" s="263"/>
      <c r="CQ181" s="263"/>
      <c r="CR181" s="263"/>
      <c r="CS181" s="263"/>
      <c r="CT181" s="263"/>
      <c r="CU181" s="263"/>
      <c r="CV181" s="263"/>
      <c r="CW181" s="263"/>
      <c r="CX181" s="263"/>
      <c r="CY181" s="263"/>
      <c r="CZ181" s="263"/>
      <c r="DA181" s="263"/>
      <c r="DB181" s="263"/>
      <c r="DC181" s="263"/>
      <c r="DD181" s="263"/>
      <c r="DE181" s="263"/>
      <c r="DF181" s="263"/>
      <c r="DG181" s="263"/>
      <c r="DH181" s="263"/>
      <c r="DI181" s="263"/>
      <c r="DJ181" s="263"/>
      <c r="DK181" s="263"/>
      <c r="DL181" s="263"/>
      <c r="DM181" s="263"/>
      <c r="DN181" s="263"/>
      <c r="DO181" s="263"/>
      <c r="DP181" s="263"/>
      <c r="DQ181" s="263"/>
      <c r="DR181" s="263"/>
      <c r="DS181" s="263"/>
      <c r="DT181" s="263"/>
      <c r="DU181" s="263"/>
      <c r="DV181" s="263"/>
      <c r="DW181" s="263"/>
      <c r="DX181" s="263"/>
      <c r="DY181" s="263"/>
      <c r="DZ181" s="263"/>
      <c r="EA181" s="263"/>
      <c r="EB181" s="263"/>
      <c r="EC181" s="263"/>
      <c r="ED181" s="263"/>
      <c r="EE181" s="263"/>
      <c r="EF181" s="263"/>
      <c r="EG181" s="263"/>
      <c r="EH181" s="263"/>
      <c r="EI181" s="263"/>
      <c r="EJ181" s="263"/>
      <c r="EK181" s="263"/>
      <c r="EL181" s="263"/>
      <c r="EM181" s="263"/>
      <c r="EN181" s="263"/>
      <c r="EO181" s="263"/>
      <c r="EP181" s="263"/>
      <c r="EQ181" s="263"/>
      <c r="ER181" s="263"/>
      <c r="ES181" s="263"/>
      <c r="ET181" s="263"/>
      <c r="EU181" s="263"/>
      <c r="EV181" s="263"/>
      <c r="EW181" s="263"/>
      <c r="EX181" s="263"/>
      <c r="EY181" s="263"/>
      <c r="EZ181" s="263"/>
      <c r="FA181" s="263"/>
      <c r="FB181" s="263"/>
      <c r="FC181" s="263"/>
      <c r="FD181" s="263"/>
      <c r="FE181" s="263"/>
      <c r="FF181" s="263"/>
      <c r="FG181" s="263"/>
      <c r="FH181" s="263"/>
      <c r="FI181" s="263"/>
      <c r="FJ181" s="263"/>
      <c r="FK181" s="263"/>
      <c r="FL181" s="263"/>
      <c r="FM181" s="263"/>
      <c r="FN181" s="263"/>
      <c r="FO181" s="263"/>
      <c r="FP181" s="263"/>
      <c r="FQ181" s="263"/>
      <c r="FR181" s="263"/>
      <c r="FS181" s="263"/>
      <c r="FT181" s="263"/>
      <c r="FU181" s="263"/>
      <c r="FV181" s="263"/>
      <c r="FW181" s="263"/>
      <c r="FX181" s="263"/>
      <c r="FY181" s="263"/>
      <c r="FZ181" s="263"/>
      <c r="GA181" s="263"/>
      <c r="GB181" s="263"/>
      <c r="GC181" s="263"/>
      <c r="GD181" s="263"/>
      <c r="GE181" s="263"/>
      <c r="GF181" s="263"/>
      <c r="GG181" s="263"/>
      <c r="GH181" s="263"/>
      <c r="GI181" s="263"/>
      <c r="GJ181" s="263"/>
      <c r="GK181" s="263"/>
      <c r="GL181" s="263"/>
      <c r="GM181" s="263"/>
      <c r="GN181" s="263"/>
      <c r="GO181" s="263"/>
      <c r="GP181" s="263"/>
      <c r="GQ181" s="263"/>
      <c r="GR181" s="263"/>
    </row>
    <row r="182" spans="1:200" x14ac:dyDescent="0.25">
      <c r="A182" s="263"/>
      <c r="B182" s="263"/>
      <c r="C182" s="263"/>
      <c r="D182" s="263"/>
      <c r="E182" s="263"/>
      <c r="F182" s="263"/>
      <c r="G182" s="263"/>
      <c r="H182" s="263"/>
      <c r="I182" s="263"/>
      <c r="J182" s="263"/>
      <c r="K182" s="263"/>
      <c r="L182" s="263"/>
      <c r="M182" s="263"/>
      <c r="N182" s="263"/>
      <c r="O182" s="263"/>
      <c r="P182" s="263"/>
      <c r="Q182" s="263"/>
      <c r="R182" s="263"/>
      <c r="S182" s="263"/>
      <c r="T182" s="263"/>
      <c r="U182" s="263"/>
      <c r="V182" s="263"/>
      <c r="W182" s="263"/>
      <c r="X182" s="263"/>
      <c r="Y182" s="263"/>
      <c r="Z182" s="263"/>
      <c r="AA182" s="263"/>
      <c r="AB182" s="263"/>
      <c r="AC182" s="263"/>
      <c r="AD182" s="263"/>
      <c r="AE182" s="263"/>
      <c r="AF182" s="263"/>
      <c r="AG182" s="263"/>
      <c r="AH182" s="263"/>
      <c r="AI182" s="263"/>
      <c r="AJ182" s="263"/>
      <c r="AK182" s="263"/>
      <c r="AL182" s="263"/>
      <c r="AM182" s="263"/>
      <c r="AN182" s="263"/>
      <c r="AO182" s="263"/>
      <c r="AP182" s="263"/>
      <c r="AQ182" s="263"/>
      <c r="AR182" s="263"/>
      <c r="AS182" s="263"/>
      <c r="AT182" s="263"/>
      <c r="AU182" s="263"/>
      <c r="AV182" s="263"/>
      <c r="AW182" s="263"/>
      <c r="AX182" s="263"/>
      <c r="AY182" s="263"/>
      <c r="AZ182" s="263"/>
      <c r="BA182" s="263"/>
      <c r="BB182" s="263"/>
      <c r="BC182" s="263"/>
      <c r="BD182" s="263"/>
      <c r="BE182" s="263"/>
      <c r="BF182" s="263"/>
      <c r="BG182" s="263"/>
      <c r="BH182" s="263"/>
      <c r="BI182" s="263"/>
      <c r="BJ182" s="263"/>
      <c r="BK182" s="263"/>
      <c r="BL182" s="263"/>
      <c r="BM182" s="263"/>
      <c r="BN182" s="263"/>
      <c r="BO182" s="263"/>
      <c r="BP182" s="263"/>
      <c r="BQ182" s="263"/>
      <c r="BR182" s="263"/>
      <c r="BS182" s="263"/>
      <c r="BT182" s="263"/>
      <c r="BU182" s="263"/>
      <c r="BV182" s="263"/>
      <c r="BW182" s="263"/>
      <c r="BX182" s="263"/>
      <c r="BY182" s="263"/>
      <c r="BZ182" s="263"/>
      <c r="CA182" s="263"/>
      <c r="CB182" s="263"/>
      <c r="CC182" s="263"/>
      <c r="CD182" s="263"/>
      <c r="CE182" s="263"/>
      <c r="CF182" s="263"/>
      <c r="CG182" s="263"/>
      <c r="CH182" s="263"/>
      <c r="CI182" s="263"/>
      <c r="CJ182" s="263"/>
      <c r="CK182" s="263"/>
      <c r="CL182" s="263"/>
      <c r="CM182" s="263"/>
      <c r="CN182" s="263"/>
      <c r="CO182" s="263"/>
      <c r="CP182" s="263"/>
      <c r="CQ182" s="263"/>
      <c r="CR182" s="263"/>
      <c r="CS182" s="263"/>
      <c r="CT182" s="263"/>
      <c r="CU182" s="263"/>
      <c r="CV182" s="263"/>
      <c r="CW182" s="263"/>
      <c r="CX182" s="263"/>
      <c r="CY182" s="263"/>
      <c r="CZ182" s="263"/>
      <c r="DA182" s="263"/>
      <c r="DB182" s="263"/>
      <c r="DC182" s="263"/>
      <c r="DD182" s="263"/>
      <c r="DE182" s="263"/>
      <c r="DF182" s="263"/>
      <c r="DG182" s="263"/>
      <c r="DH182" s="263"/>
      <c r="DI182" s="263"/>
      <c r="DJ182" s="263"/>
      <c r="DK182" s="263"/>
      <c r="DL182" s="263"/>
      <c r="DM182" s="263"/>
      <c r="DN182" s="263"/>
      <c r="DO182" s="263"/>
      <c r="DP182" s="263"/>
      <c r="DQ182" s="263"/>
      <c r="DR182" s="263"/>
      <c r="DS182" s="263"/>
      <c r="DT182" s="263"/>
      <c r="DU182" s="263"/>
      <c r="DV182" s="263"/>
      <c r="DW182" s="263"/>
      <c r="DX182" s="263"/>
      <c r="DY182" s="263"/>
      <c r="DZ182" s="263"/>
      <c r="EA182" s="263"/>
      <c r="EB182" s="263"/>
      <c r="EC182" s="263"/>
      <c r="ED182" s="263"/>
      <c r="EE182" s="263"/>
      <c r="EF182" s="263"/>
      <c r="EG182" s="263"/>
      <c r="EH182" s="263"/>
      <c r="EI182" s="263"/>
      <c r="EJ182" s="263"/>
      <c r="EK182" s="263"/>
      <c r="EL182" s="263"/>
      <c r="EM182" s="263"/>
      <c r="EN182" s="263"/>
      <c r="EO182" s="263"/>
      <c r="EP182" s="263"/>
      <c r="EQ182" s="263"/>
      <c r="ER182" s="263"/>
      <c r="ES182" s="263"/>
      <c r="ET182" s="263"/>
      <c r="EU182" s="263"/>
      <c r="EV182" s="263"/>
      <c r="EW182" s="263"/>
      <c r="EX182" s="263"/>
      <c r="EY182" s="263"/>
      <c r="EZ182" s="263"/>
      <c r="FA182" s="263"/>
      <c r="FB182" s="263"/>
      <c r="FC182" s="263"/>
      <c r="FD182" s="263"/>
      <c r="FE182" s="263"/>
      <c r="FF182" s="263"/>
      <c r="FG182" s="263"/>
      <c r="FH182" s="263"/>
      <c r="FI182" s="263"/>
      <c r="FJ182" s="263"/>
      <c r="FK182" s="263"/>
      <c r="FL182" s="263"/>
      <c r="FM182" s="263"/>
      <c r="FN182" s="263"/>
      <c r="FO182" s="263"/>
      <c r="FP182" s="263"/>
      <c r="FQ182" s="263"/>
      <c r="FR182" s="263"/>
      <c r="FS182" s="263"/>
      <c r="FT182" s="263"/>
      <c r="FU182" s="263"/>
      <c r="FV182" s="263"/>
      <c r="FW182" s="263"/>
      <c r="FX182" s="263"/>
      <c r="FY182" s="263"/>
      <c r="FZ182" s="263"/>
      <c r="GA182" s="263"/>
      <c r="GB182" s="263"/>
      <c r="GC182" s="263"/>
      <c r="GD182" s="263"/>
      <c r="GE182" s="263"/>
      <c r="GF182" s="263"/>
      <c r="GG182" s="263"/>
      <c r="GH182" s="263"/>
      <c r="GI182" s="263"/>
      <c r="GJ182" s="263"/>
      <c r="GK182" s="263"/>
      <c r="GL182" s="263"/>
      <c r="GM182" s="263"/>
      <c r="GN182" s="263"/>
      <c r="GO182" s="263"/>
      <c r="GP182" s="263"/>
      <c r="GQ182" s="263"/>
      <c r="GR182" s="263"/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DFF3B-5F6D-4765-81D9-FEE244BF7805}">
  <sheetPr codeName="Sheet16">
    <tabColor rgb="FF00B050"/>
  </sheetPr>
  <dimension ref="B1:AY142"/>
  <sheetViews>
    <sheetView showGridLines="0" showRowColHeaders="0" topLeftCell="B1" zoomScaleNormal="100" workbookViewId="0">
      <selection activeCell="C2" sqref="C2"/>
    </sheetView>
  </sheetViews>
  <sheetFormatPr defaultRowHeight="12.5" x14ac:dyDescent="0.25"/>
  <cols>
    <col min="1" max="1" width="3.6328125" customWidth="1"/>
    <col min="2" max="2" width="82" bestFit="1" customWidth="1"/>
    <col min="3" max="3" width="22.6328125" bestFit="1" customWidth="1"/>
    <col min="4" max="4" width="11" bestFit="1" customWidth="1"/>
    <col min="5" max="5" width="12.6328125" bestFit="1" customWidth="1"/>
    <col min="6" max="6" width="13.453125" customWidth="1"/>
    <col min="7" max="7" width="20.6328125" customWidth="1"/>
    <col min="8" max="8" width="3.6328125" customWidth="1"/>
    <col min="9" max="51" width="9.36328125" style="308"/>
  </cols>
  <sheetData>
    <row r="1" spans="2:7" ht="14" x14ac:dyDescent="0.25">
      <c r="B1" s="40" t="s">
        <v>8</v>
      </c>
    </row>
    <row r="2" spans="2:7" ht="20" x14ac:dyDescent="0.4">
      <c r="B2" s="33" t="s">
        <v>28</v>
      </c>
      <c r="C2" s="450" t="s">
        <v>537</v>
      </c>
    </row>
    <row r="3" spans="2:7" ht="14" x14ac:dyDescent="0.25">
      <c r="B3" s="39" t="s">
        <v>310</v>
      </c>
    </row>
    <row r="5" spans="2:7" ht="13" x14ac:dyDescent="0.3">
      <c r="B5" s="406"/>
      <c r="C5" s="407"/>
      <c r="D5" s="418" t="s">
        <v>311</v>
      </c>
      <c r="E5" s="418"/>
      <c r="F5" s="418" t="s">
        <v>312</v>
      </c>
      <c r="G5" s="419"/>
    </row>
    <row r="6" spans="2:7" ht="13" x14ac:dyDescent="0.3">
      <c r="B6" s="408" t="s">
        <v>535</v>
      </c>
      <c r="C6" s="409" t="s">
        <v>307</v>
      </c>
      <c r="D6" s="410" t="s">
        <v>37</v>
      </c>
      <c r="E6" s="410" t="s">
        <v>313</v>
      </c>
      <c r="F6" s="410" t="s">
        <v>37</v>
      </c>
      <c r="G6" s="411" t="s">
        <v>313</v>
      </c>
    </row>
    <row r="7" spans="2:7" ht="20.25" customHeight="1" x14ac:dyDescent="0.3">
      <c r="B7" s="366" t="s">
        <v>296</v>
      </c>
      <c r="C7" s="374" t="s">
        <v>112</v>
      </c>
      <c r="D7" s="403" t="str">
        <f>IF('Charges Data'!L113="","-",'Charges Data'!L113)</f>
        <v>-</v>
      </c>
      <c r="E7" s="403" t="str">
        <f>IF('Charges Data'!L114="","-",'Charges Data'!L114)</f>
        <v>-</v>
      </c>
      <c r="F7" s="375">
        <f>IF('Charges Data'!L115="","-",'Charges Data'!L115)</f>
        <v>299.88</v>
      </c>
      <c r="G7" s="376">
        <f>IF('Charges Data'!L116="","-",'Charges Data'!L116)</f>
        <v>24.99</v>
      </c>
    </row>
    <row r="8" spans="2:7" ht="20.25" customHeight="1" x14ac:dyDescent="0.25">
      <c r="B8" s="369"/>
      <c r="C8" t="s">
        <v>128</v>
      </c>
      <c r="D8" s="367">
        <f>IF('Charges Data'!AB113="","-",'Charges Data'!AB113)</f>
        <v>620</v>
      </c>
      <c r="E8" s="367">
        <f>IF('Charges Data'!AB114="","-",'Charges Data'!AB114)</f>
        <v>62</v>
      </c>
      <c r="F8" s="395" t="str">
        <f>IF('Charges Data'!AB115="","-",'Charges Data'!AB115)</f>
        <v>-</v>
      </c>
      <c r="G8" s="396" t="str">
        <f>IF('Charges Data'!AB116="","-",'Charges Data'!AB116)</f>
        <v>-</v>
      </c>
    </row>
    <row r="9" spans="2:7" ht="20.25" customHeight="1" x14ac:dyDescent="0.25">
      <c r="B9" s="369"/>
      <c r="C9" t="s">
        <v>132</v>
      </c>
      <c r="D9" s="367">
        <f>IF('Charges Data'!AF113="","-",'Charges Data'!AF113)</f>
        <v>462</v>
      </c>
      <c r="E9" s="367">
        <f>IF('Charges Data'!AF114="","-",'Charges Data'!AF114)</f>
        <v>38.5</v>
      </c>
      <c r="F9" s="367">
        <f>IF('Charges Data'!AF115="","-",'Charges Data'!AF115)</f>
        <v>462</v>
      </c>
      <c r="G9" s="368">
        <f>IF('Charges Data'!AF116="","-",'Charges Data'!AF116)</f>
        <v>38.5</v>
      </c>
    </row>
    <row r="10" spans="2:7" ht="20.25" customHeight="1" x14ac:dyDescent="0.25">
      <c r="B10" s="369"/>
      <c r="C10" t="s">
        <v>136</v>
      </c>
      <c r="D10" s="367">
        <f>IF('Charges Data'!AJ113="","-",'Charges Data'!AJ113)</f>
        <v>500</v>
      </c>
      <c r="E10" s="367">
        <f>IF('Charges Data'!AJ114="","-",'Charges Data'!AJ114)</f>
        <v>50</v>
      </c>
      <c r="F10" s="395" t="str">
        <f>IF('Charges Data'!AJ115="","-",'Charges Data'!AJ115)</f>
        <v>-</v>
      </c>
      <c r="G10" s="396" t="str">
        <f>IF('Charges Data'!AJ116="","-",'Charges Data'!AJ116)</f>
        <v>-</v>
      </c>
    </row>
    <row r="11" spans="2:7" ht="20.25" customHeight="1" x14ac:dyDescent="0.25">
      <c r="B11" s="370"/>
      <c r="C11" s="371" t="s">
        <v>141</v>
      </c>
      <c r="D11" s="404" t="str">
        <f>IF('Charges Data'!AO113="","-",'Charges Data'!AO113)</f>
        <v>-</v>
      </c>
      <c r="E11" s="372">
        <f>IF('Charges Data'!AO114="","-",'Charges Data'!AO114)</f>
        <v>27.5</v>
      </c>
      <c r="F11" s="404" t="str">
        <f>IF('Charges Data'!AO115="","-",'Charges Data'!AO115)</f>
        <v>-</v>
      </c>
      <c r="G11" s="373">
        <f>IF('Charges Data'!AO116="","-",'Charges Data'!AO116)</f>
        <v>27.5</v>
      </c>
    </row>
    <row r="12" spans="2:7" ht="20.25" customHeight="1" x14ac:dyDescent="0.3">
      <c r="B12" s="378" t="s">
        <v>298</v>
      </c>
      <c r="C12" s="379" t="s">
        <v>131</v>
      </c>
      <c r="D12" s="380">
        <f>IF('Charges Data'!AE137="","-",'Charges Data'!AE137)</f>
        <v>704</v>
      </c>
      <c r="E12" s="380">
        <f>IF('Charges Data'!AE138="","-",'Charges Data'!AE138)</f>
        <v>63</v>
      </c>
      <c r="F12" s="400" t="str">
        <f>IF('Charges Data'!AE139="","-",'Charges Data'!AE139)</f>
        <v>-</v>
      </c>
      <c r="G12" s="399" t="str">
        <f>IF('Charges Data'!AE140="","-",'Charges Data'!AE140)</f>
        <v>-</v>
      </c>
    </row>
    <row r="13" spans="2:7" ht="20.25" customHeight="1" x14ac:dyDescent="0.25">
      <c r="B13" s="382"/>
      <c r="C13" s="383" t="s">
        <v>132</v>
      </c>
      <c r="D13" s="384">
        <f>IF('Charges Data'!AF137="","-",'Charges Data'!AF137)</f>
        <v>462</v>
      </c>
      <c r="E13" s="384">
        <f>IF('Charges Data'!AF138="","-",'Charges Data'!AF138)</f>
        <v>38.5</v>
      </c>
      <c r="F13" s="384">
        <f>IF('Charges Data'!AF139="","-",'Charges Data'!AF139)</f>
        <v>462</v>
      </c>
      <c r="G13" s="385">
        <f>IF('Charges Data'!AF140="","-",'Charges Data'!AF140)</f>
        <v>38.5</v>
      </c>
    </row>
    <row r="14" spans="2:7" ht="20.25" customHeight="1" x14ac:dyDescent="0.25">
      <c r="B14" s="382"/>
      <c r="C14" s="383" t="s">
        <v>133</v>
      </c>
      <c r="D14" s="384">
        <f>IF('Charges Data'!AG137="","-",'Charges Data'!AG137)</f>
        <v>729.3</v>
      </c>
      <c r="E14" s="384">
        <f>IF('Charges Data'!AG138="","-",'Charges Data'!AG138)</f>
        <v>66.3</v>
      </c>
      <c r="F14" s="397" t="str">
        <f>IF('Charges Data'!AG139="","-",'Charges Data'!AG139)</f>
        <v>-</v>
      </c>
      <c r="G14" s="398" t="str">
        <f>IF('Charges Data'!AG140="","-",'Charges Data'!AG140)</f>
        <v>-</v>
      </c>
    </row>
    <row r="15" spans="2:7" ht="20.25" customHeight="1" x14ac:dyDescent="0.25">
      <c r="B15" s="382"/>
      <c r="C15" s="383" t="s">
        <v>136</v>
      </c>
      <c r="D15" s="384">
        <f>IF('Charges Data'!AJ137="","-",'Charges Data'!AJ137)</f>
        <v>600</v>
      </c>
      <c r="E15" s="384">
        <f>IF('Charges Data'!AJ138="","-",'Charges Data'!AJ138)</f>
        <v>60</v>
      </c>
      <c r="F15" s="397" t="str">
        <f>IF('Charges Data'!AJ139="","-",'Charges Data'!AJ139)</f>
        <v>-</v>
      </c>
      <c r="G15" s="398" t="str">
        <f>IF('Charges Data'!AJ140="","-",'Charges Data'!AJ140)</f>
        <v>-</v>
      </c>
    </row>
    <row r="16" spans="2:7" ht="20.25" customHeight="1" x14ac:dyDescent="0.25">
      <c r="B16" s="386"/>
      <c r="C16" s="387" t="s">
        <v>141</v>
      </c>
      <c r="D16" s="401" t="str">
        <f>IF('Charges Data'!AO137="","-",'Charges Data'!AO137)</f>
        <v>-</v>
      </c>
      <c r="E16" s="388">
        <f>IF('Charges Data'!AO138="","-",'Charges Data'!AO138)</f>
        <v>20.5</v>
      </c>
      <c r="F16" s="401" t="str">
        <f>IF('Charges Data'!AO139="","-",'Charges Data'!AO139)</f>
        <v>-</v>
      </c>
      <c r="G16" s="389">
        <f>IF('Charges Data'!AO140="","-",'Charges Data'!AO140)</f>
        <v>27.5</v>
      </c>
    </row>
    <row r="17" spans="2:7" ht="20.25" customHeight="1" x14ac:dyDescent="0.3">
      <c r="B17" s="377" t="s">
        <v>297</v>
      </c>
      <c r="C17" s="374" t="s">
        <v>128</v>
      </c>
      <c r="D17" s="375">
        <f>IF('Charges Data'!AB125="","-",'Charges Data'!AB125)</f>
        <v>791</v>
      </c>
      <c r="E17" s="375">
        <f>IF('Charges Data'!AB126="","-",'Charges Data'!AB126)</f>
        <v>79.099999999999994</v>
      </c>
      <c r="F17" s="403" t="str">
        <f>IF('Charges Data'!AB127="","-",'Charges Data'!AB127)</f>
        <v>-</v>
      </c>
      <c r="G17" s="405" t="str">
        <f>IF('Charges Data'!AB128="","-",'Charges Data'!AB128)</f>
        <v>-</v>
      </c>
    </row>
    <row r="18" spans="2:7" ht="20.25" customHeight="1" x14ac:dyDescent="0.25">
      <c r="B18" s="369"/>
      <c r="C18" t="s">
        <v>132</v>
      </c>
      <c r="D18" s="367">
        <f>IF('Charges Data'!AF125="","-",'Charges Data'!AF125)</f>
        <v>462</v>
      </c>
      <c r="E18" s="367">
        <f>IF('Charges Data'!AF126="","-",'Charges Data'!AF126)</f>
        <v>38.5</v>
      </c>
      <c r="F18" s="367">
        <f>IF('Charges Data'!AF127="","-",'Charges Data'!AF127)</f>
        <v>462</v>
      </c>
      <c r="G18" s="368">
        <f>IF('Charges Data'!AF128="","-",'Charges Data'!AF128)</f>
        <v>38.5</v>
      </c>
    </row>
    <row r="19" spans="2:7" ht="20.25" customHeight="1" x14ac:dyDescent="0.25">
      <c r="B19" s="369"/>
      <c r="C19" t="s">
        <v>140</v>
      </c>
      <c r="D19" s="367">
        <f>IF('Charges Data'!AN125="","-",'Charges Data'!AN125)</f>
        <v>713</v>
      </c>
      <c r="E19" s="367">
        <f>IF('Charges Data'!AN126="","-",'Charges Data'!AN126)</f>
        <v>71.3</v>
      </c>
      <c r="F19" s="395" t="str">
        <f>IF('Charges Data'!AN127="","-",'Charges Data'!AN127)</f>
        <v>-</v>
      </c>
      <c r="G19" s="396" t="str">
        <f>IF('Charges Data'!AN128="","-",'Charges Data'!AN128)</f>
        <v>-</v>
      </c>
    </row>
    <row r="20" spans="2:7" ht="20.25" customHeight="1" x14ac:dyDescent="0.25">
      <c r="B20" s="370"/>
      <c r="C20" s="371" t="s">
        <v>141</v>
      </c>
      <c r="D20" s="404" t="str">
        <f>IF('Charges Data'!AO125="","-",'Charges Data'!AO125)</f>
        <v>-</v>
      </c>
      <c r="E20" s="372">
        <f>IF('Charges Data'!AO126="","-",'Charges Data'!AO126)</f>
        <v>20.5</v>
      </c>
      <c r="F20" s="404" t="str">
        <f>IF('Charges Data'!AO127="","-",'Charges Data'!AO127)</f>
        <v>-</v>
      </c>
      <c r="G20" s="373">
        <f>IF('Charges Data'!AO128="","-",'Charges Data'!AO128)</f>
        <v>27.5</v>
      </c>
    </row>
    <row r="21" spans="2:7" ht="20.25" customHeight="1" x14ac:dyDescent="0.3">
      <c r="B21" s="390" t="s">
        <v>299</v>
      </c>
      <c r="C21" s="383" t="s">
        <v>111</v>
      </c>
      <c r="D21" s="384">
        <f>IF('Charges Data'!K149="","-",'Charges Data'!K149)</f>
        <v>275</v>
      </c>
      <c r="E21" s="384">
        <f>IF('Charges Data'!K150="","-",'Charges Data'!K150)</f>
        <v>25</v>
      </c>
      <c r="F21" s="384">
        <f>IF('Charges Data'!K151="","-",'Charges Data'!K151)</f>
        <v>275</v>
      </c>
      <c r="G21" s="385">
        <f>IF('Charges Data'!K152="","-",'Charges Data'!K152)</f>
        <v>25</v>
      </c>
    </row>
    <row r="22" spans="2:7" ht="20.25" customHeight="1" x14ac:dyDescent="0.25">
      <c r="B22" s="382"/>
      <c r="C22" s="383" t="s">
        <v>112</v>
      </c>
      <c r="D22" s="397" t="str">
        <f>IF('Charges Data'!L149="","-",'Charges Data'!L149)</f>
        <v>-</v>
      </c>
      <c r="E22" s="397" t="str">
        <f>IF('Charges Data'!L150="","-",'Charges Data'!L150)</f>
        <v>-</v>
      </c>
      <c r="F22" s="384">
        <f>IF('Charges Data'!L151="","-",'Charges Data'!L151)</f>
        <v>479.88</v>
      </c>
      <c r="G22" s="385">
        <f>IF('Charges Data'!L152="","-",'Charges Data'!L152)</f>
        <v>39.99</v>
      </c>
    </row>
    <row r="23" spans="2:7" ht="20.25" customHeight="1" x14ac:dyDescent="0.25">
      <c r="B23" s="382"/>
      <c r="C23" s="383" t="s">
        <v>115</v>
      </c>
      <c r="D23" s="384">
        <f>IF('Charges Data'!O149="","-",'Charges Data'!O149)</f>
        <v>600</v>
      </c>
      <c r="E23" s="384">
        <f>IF('Charges Data'!O150="","-",'Charges Data'!O150)</f>
        <v>50</v>
      </c>
      <c r="F23" s="397" t="str">
        <f>IF('Charges Data'!O151="","-",'Charges Data'!O151)</f>
        <v>-</v>
      </c>
      <c r="G23" s="398" t="str">
        <f>IF('Charges Data'!O152="","-",'Charges Data'!O152)</f>
        <v>-</v>
      </c>
    </row>
    <row r="24" spans="2:7" ht="20.25" customHeight="1" x14ac:dyDescent="0.25">
      <c r="B24" s="382"/>
      <c r="C24" s="383" t="s">
        <v>116</v>
      </c>
      <c r="D24" s="384">
        <f>IF('Charges Data'!P149="","-",'Charges Data'!P149)</f>
        <v>1296</v>
      </c>
      <c r="E24" s="384">
        <f>IF('Charges Data'!P150="","-",'Charges Data'!P150)</f>
        <v>107.99</v>
      </c>
      <c r="F24" s="397" t="str">
        <f>IF('Charges Data'!P151="","-",'Charges Data'!P151)</f>
        <v>-</v>
      </c>
      <c r="G24" s="398" t="str">
        <f>IF('Charges Data'!P152="","-",'Charges Data'!P152)</f>
        <v>-</v>
      </c>
    </row>
    <row r="25" spans="2:7" ht="20.25" customHeight="1" x14ac:dyDescent="0.25">
      <c r="B25" s="382"/>
      <c r="C25" s="383" t="s">
        <v>124</v>
      </c>
      <c r="D25" s="384">
        <f>IF('Charges Data'!X149="","-",'Charges Data'!X149)</f>
        <v>665</v>
      </c>
      <c r="E25" s="384">
        <f>IF('Charges Data'!X150="","-",'Charges Data'!X150)</f>
        <v>66.5</v>
      </c>
      <c r="F25" s="397" t="str">
        <f>IF('Charges Data'!X151="","-",'Charges Data'!X151)</f>
        <v>-</v>
      </c>
      <c r="G25" s="398" t="str">
        <f>IF('Charges Data'!X152="","-",'Charges Data'!X152)</f>
        <v>-</v>
      </c>
    </row>
    <row r="26" spans="2:7" ht="20.25" customHeight="1" x14ac:dyDescent="0.25">
      <c r="B26" s="382"/>
      <c r="C26" s="383" t="s">
        <v>126</v>
      </c>
      <c r="D26" s="384">
        <f>IF('Charges Data'!Z149="","-",'Charges Data'!Z149)</f>
        <v>479.9</v>
      </c>
      <c r="E26" s="384">
        <f>IF('Charges Data'!Z150="","-",'Charges Data'!Z150)</f>
        <v>39.99</v>
      </c>
      <c r="F26" s="384">
        <f>IF('Charges Data'!Z151="","-",'Charges Data'!Z151)</f>
        <v>479.9</v>
      </c>
      <c r="G26" s="385">
        <f>IF('Charges Data'!Z152="","-",'Charges Data'!Z152)</f>
        <v>39.99</v>
      </c>
    </row>
    <row r="27" spans="2:7" ht="20.25" customHeight="1" x14ac:dyDescent="0.25">
      <c r="B27" s="382"/>
      <c r="C27" s="383" t="s">
        <v>128</v>
      </c>
      <c r="D27" s="384">
        <f>IF('Charges Data'!AB149="","-",'Charges Data'!AB149)</f>
        <v>854</v>
      </c>
      <c r="E27" s="384">
        <f>IF('Charges Data'!AB150="","-",'Charges Data'!AB150)</f>
        <v>85.4</v>
      </c>
      <c r="F27" s="397" t="str">
        <f>IF('Charges Data'!AB151="","-",'Charges Data'!AB151)</f>
        <v>-</v>
      </c>
      <c r="G27" s="398" t="str">
        <f>IF('Charges Data'!AB152="","-",'Charges Data'!AB152)</f>
        <v>-</v>
      </c>
    </row>
    <row r="28" spans="2:7" ht="20.25" customHeight="1" x14ac:dyDescent="0.25">
      <c r="B28" s="382"/>
      <c r="C28" s="383" t="s">
        <v>129</v>
      </c>
      <c r="D28" s="397" t="str">
        <f>IF('Charges Data'!AC149="","-",'Charges Data'!AC149)</f>
        <v>-</v>
      </c>
      <c r="E28" s="397" t="str">
        <f>IF('Charges Data'!AC150="","-",'Charges Data'!AC150)</f>
        <v>-</v>
      </c>
      <c r="F28" s="384">
        <f>IF('Charges Data'!AC151="","-",'Charges Data'!AC151)</f>
        <v>408</v>
      </c>
      <c r="G28" s="385">
        <f>IF('Charges Data'!AC152="","-",'Charges Data'!AC152)</f>
        <v>34</v>
      </c>
    </row>
    <row r="29" spans="2:7" ht="20.25" customHeight="1" x14ac:dyDescent="0.25">
      <c r="B29" s="382"/>
      <c r="C29" s="383" t="s">
        <v>132</v>
      </c>
      <c r="D29" s="384">
        <f>IF('Charges Data'!AF149="","-",'Charges Data'!AF149)</f>
        <v>462</v>
      </c>
      <c r="E29" s="384">
        <f>IF('Charges Data'!AF150="","-",'Charges Data'!AF150)</f>
        <v>38.5</v>
      </c>
      <c r="F29" s="384">
        <f>IF('Charges Data'!AF151="","-",'Charges Data'!AF151)</f>
        <v>462</v>
      </c>
      <c r="G29" s="385">
        <f>IF('Charges Data'!AF152="","-",'Charges Data'!AF152)</f>
        <v>38.5</v>
      </c>
    </row>
    <row r="30" spans="2:7" ht="20.25" customHeight="1" x14ac:dyDescent="0.25">
      <c r="B30" s="382"/>
      <c r="C30" s="383" t="s">
        <v>133</v>
      </c>
      <c r="D30" s="384">
        <f>IF('Charges Data'!AG149="","-",'Charges Data'!AG149)</f>
        <v>865.7</v>
      </c>
      <c r="E30" s="384">
        <f>IF('Charges Data'!AG150="","-",'Charges Data'!AG150)</f>
        <v>78.7</v>
      </c>
      <c r="F30" s="397" t="str">
        <f>IF('Charges Data'!AG151="","-",'Charges Data'!AG151)</f>
        <v>-</v>
      </c>
      <c r="G30" s="398" t="str">
        <f>IF('Charges Data'!AG152="","-",'Charges Data'!AG152)</f>
        <v>-</v>
      </c>
    </row>
    <row r="31" spans="2:7" ht="20.25" customHeight="1" x14ac:dyDescent="0.25">
      <c r="B31" s="382"/>
      <c r="C31" s="383" t="s">
        <v>135</v>
      </c>
      <c r="D31" s="384">
        <f>IF('Charges Data'!AI149="","-",'Charges Data'!AI149)</f>
        <v>561</v>
      </c>
      <c r="E31" s="384">
        <f>IF('Charges Data'!AI150="","-",'Charges Data'!AI150)</f>
        <v>46.75</v>
      </c>
      <c r="F31" s="384">
        <f>IF('Charges Data'!AI151="","-",'Charges Data'!AI151)</f>
        <v>561</v>
      </c>
      <c r="G31" s="385">
        <f>IF('Charges Data'!AI152="","-",'Charges Data'!AI152)</f>
        <v>46.75</v>
      </c>
    </row>
    <row r="32" spans="2:7" ht="20.25" customHeight="1" x14ac:dyDescent="0.25">
      <c r="B32" s="382"/>
      <c r="C32" s="383" t="s">
        <v>137</v>
      </c>
      <c r="D32" s="384">
        <f>IF('Charges Data'!AK149="","-",'Charges Data'!AK149)</f>
        <v>583.20000000000005</v>
      </c>
      <c r="E32" s="384">
        <f>IF('Charges Data'!AK150="","-",'Charges Data'!AK150)</f>
        <v>48.6</v>
      </c>
      <c r="F32" s="397" t="str">
        <f>IF('Charges Data'!AK151="","-",'Charges Data'!AK151)</f>
        <v>-</v>
      </c>
      <c r="G32" s="398" t="str">
        <f>IF('Charges Data'!AK152="","-",'Charges Data'!AK152)</f>
        <v>-</v>
      </c>
    </row>
    <row r="33" spans="2:8" ht="20.25" customHeight="1" x14ac:dyDescent="0.25">
      <c r="B33" s="382"/>
      <c r="C33" s="383" t="s">
        <v>140</v>
      </c>
      <c r="D33" s="384">
        <f>IF('Charges Data'!AN149="","-",'Charges Data'!AN149)</f>
        <v>800</v>
      </c>
      <c r="E33" s="384">
        <f>IF('Charges Data'!AN150="","-",'Charges Data'!AN150)</f>
        <v>80</v>
      </c>
      <c r="F33" s="397" t="str">
        <f>IF('Charges Data'!AN151="","-",'Charges Data'!AN151)</f>
        <v>-</v>
      </c>
      <c r="G33" s="398" t="str">
        <f>IF('Charges Data'!AN152="","-",'Charges Data'!AN152)</f>
        <v>-</v>
      </c>
    </row>
    <row r="34" spans="2:8" ht="20.25" customHeight="1" x14ac:dyDescent="0.25">
      <c r="B34" s="386"/>
      <c r="C34" s="387" t="s">
        <v>141</v>
      </c>
      <c r="D34" s="401" t="str">
        <f>IF('Charges Data'!AO149="","-",'Charges Data'!AO149)</f>
        <v>-</v>
      </c>
      <c r="E34" s="388">
        <f>IF('Charges Data'!AO150="","-",'Charges Data'!AO150)</f>
        <v>27.5</v>
      </c>
      <c r="F34" s="401" t="str">
        <f>IF('Charges Data'!AO151="","-",'Charges Data'!AO151)</f>
        <v>-</v>
      </c>
      <c r="G34" s="389">
        <f>IF('Charges Data'!AO152="","-",'Charges Data'!AO152)</f>
        <v>27.5</v>
      </c>
    </row>
    <row r="35" spans="2:8" ht="20.25" customHeight="1" x14ac:dyDescent="0.25">
      <c r="B35" t="s">
        <v>537</v>
      </c>
    </row>
    <row r="36" spans="2:8" x14ac:dyDescent="0.25">
      <c r="B36" s="308"/>
      <c r="C36" s="308"/>
      <c r="D36" s="308"/>
      <c r="E36" s="308"/>
      <c r="F36" s="308"/>
      <c r="G36" s="308"/>
      <c r="H36" s="308"/>
    </row>
    <row r="37" spans="2:8" x14ac:dyDescent="0.25">
      <c r="B37" s="308"/>
      <c r="C37" s="308"/>
      <c r="D37" s="308"/>
      <c r="E37" s="308"/>
      <c r="F37" s="308"/>
      <c r="G37" s="308"/>
      <c r="H37" s="308"/>
    </row>
    <row r="38" spans="2:8" x14ac:dyDescent="0.25">
      <c r="B38" s="308"/>
      <c r="C38" s="308"/>
      <c r="D38" s="308"/>
      <c r="E38" s="308"/>
      <c r="F38" s="308"/>
      <c r="G38" s="308"/>
      <c r="H38" s="308"/>
    </row>
    <row r="39" spans="2:8" x14ac:dyDescent="0.25">
      <c r="B39" s="308"/>
      <c r="C39" s="308"/>
      <c r="D39" s="308"/>
      <c r="E39" s="308"/>
      <c r="F39" s="308"/>
      <c r="G39" s="308"/>
      <c r="H39" s="308"/>
    </row>
    <row r="40" spans="2:8" x14ac:dyDescent="0.25">
      <c r="B40" s="308"/>
      <c r="C40" s="308"/>
      <c r="D40" s="308"/>
      <c r="E40" s="308"/>
      <c r="F40" s="308"/>
      <c r="G40" s="308"/>
      <c r="H40" s="308"/>
    </row>
    <row r="41" spans="2:8" x14ac:dyDescent="0.25">
      <c r="B41" s="308"/>
      <c r="C41" s="308"/>
      <c r="D41" s="308"/>
      <c r="E41" s="308"/>
      <c r="F41" s="308"/>
      <c r="G41" s="308"/>
      <c r="H41" s="308"/>
    </row>
    <row r="42" spans="2:8" x14ac:dyDescent="0.25">
      <c r="B42" s="308"/>
      <c r="C42" s="308"/>
      <c r="D42" s="308"/>
      <c r="E42" s="308"/>
      <c r="F42" s="308"/>
      <c r="G42" s="308"/>
      <c r="H42" s="308"/>
    </row>
    <row r="43" spans="2:8" x14ac:dyDescent="0.25">
      <c r="B43" s="308"/>
      <c r="C43" s="308"/>
      <c r="D43" s="308"/>
      <c r="E43" s="308"/>
      <c r="F43" s="308"/>
      <c r="G43" s="308"/>
      <c r="H43" s="308"/>
    </row>
    <row r="44" spans="2:8" x14ac:dyDescent="0.25">
      <c r="B44" s="308"/>
      <c r="C44" s="308"/>
      <c r="D44" s="308"/>
      <c r="E44" s="308"/>
      <c r="F44" s="308"/>
      <c r="G44" s="308"/>
      <c r="H44" s="308"/>
    </row>
    <row r="45" spans="2:8" x14ac:dyDescent="0.25">
      <c r="B45" s="308"/>
      <c r="C45" s="308"/>
      <c r="D45" s="308"/>
      <c r="E45" s="308"/>
      <c r="F45" s="308"/>
      <c r="G45" s="308"/>
      <c r="H45" s="308"/>
    </row>
    <row r="46" spans="2:8" x14ac:dyDescent="0.25">
      <c r="B46" s="308"/>
      <c r="C46" s="308"/>
      <c r="D46" s="308"/>
      <c r="E46" s="308"/>
      <c r="F46" s="308"/>
      <c r="G46" s="308"/>
      <c r="H46" s="308"/>
    </row>
    <row r="47" spans="2:8" x14ac:dyDescent="0.25">
      <c r="B47" s="308"/>
      <c r="C47" s="308"/>
      <c r="D47" s="308"/>
      <c r="E47" s="308"/>
      <c r="F47" s="308"/>
      <c r="G47" s="308"/>
      <c r="H47" s="308"/>
    </row>
    <row r="48" spans="2:8" x14ac:dyDescent="0.25">
      <c r="B48" s="308"/>
      <c r="C48" s="308"/>
      <c r="D48" s="308"/>
      <c r="E48" s="308"/>
      <c r="F48" s="308"/>
      <c r="G48" s="308"/>
      <c r="H48" s="308"/>
    </row>
    <row r="49" spans="2:8" x14ac:dyDescent="0.25">
      <c r="B49" s="308"/>
      <c r="C49" s="308"/>
      <c r="D49" s="308"/>
      <c r="E49" s="308"/>
      <c r="F49" s="308"/>
      <c r="G49" s="308"/>
      <c r="H49" s="308"/>
    </row>
    <row r="50" spans="2:8" x14ac:dyDescent="0.25">
      <c r="B50" s="308"/>
      <c r="C50" s="308"/>
      <c r="D50" s="308"/>
      <c r="E50" s="308"/>
      <c r="F50" s="308"/>
      <c r="G50" s="308"/>
      <c r="H50" s="308"/>
    </row>
    <row r="51" spans="2:8" x14ac:dyDescent="0.25">
      <c r="B51" s="308"/>
      <c r="C51" s="308"/>
      <c r="D51" s="308"/>
      <c r="E51" s="308"/>
      <c r="F51" s="308"/>
      <c r="G51" s="308"/>
      <c r="H51" s="308"/>
    </row>
    <row r="52" spans="2:8" x14ac:dyDescent="0.25">
      <c r="B52" s="308"/>
      <c r="C52" s="308"/>
      <c r="D52" s="308"/>
      <c r="E52" s="308"/>
      <c r="F52" s="308"/>
      <c r="G52" s="308"/>
      <c r="H52" s="308"/>
    </row>
    <row r="53" spans="2:8" x14ac:dyDescent="0.25">
      <c r="B53" s="308"/>
      <c r="C53" s="308"/>
      <c r="D53" s="308"/>
      <c r="E53" s="308"/>
      <c r="F53" s="308"/>
      <c r="G53" s="308"/>
      <c r="H53" s="308"/>
    </row>
    <row r="54" spans="2:8" x14ac:dyDescent="0.25">
      <c r="B54" s="308"/>
      <c r="C54" s="308"/>
      <c r="D54" s="308"/>
      <c r="E54" s="308"/>
      <c r="F54" s="308"/>
      <c r="G54" s="308"/>
      <c r="H54" s="308"/>
    </row>
    <row r="55" spans="2:8" x14ac:dyDescent="0.25">
      <c r="B55" s="308"/>
      <c r="C55" s="308"/>
      <c r="D55" s="308"/>
      <c r="E55" s="308"/>
      <c r="F55" s="308"/>
      <c r="G55" s="308"/>
      <c r="H55" s="308"/>
    </row>
    <row r="56" spans="2:8" x14ac:dyDescent="0.25">
      <c r="B56" s="308"/>
      <c r="C56" s="308"/>
      <c r="D56" s="308"/>
      <c r="E56" s="308"/>
      <c r="F56" s="308"/>
      <c r="G56" s="308"/>
      <c r="H56" s="308"/>
    </row>
    <row r="57" spans="2:8" x14ac:dyDescent="0.25">
      <c r="B57" s="308"/>
      <c r="C57" s="308"/>
      <c r="D57" s="308"/>
      <c r="E57" s="308"/>
      <c r="F57" s="308"/>
      <c r="G57" s="308"/>
      <c r="H57" s="308"/>
    </row>
    <row r="58" spans="2:8" x14ac:dyDescent="0.25">
      <c r="B58" s="308"/>
      <c r="C58" s="308"/>
      <c r="D58" s="308"/>
      <c r="E58" s="308"/>
      <c r="F58" s="308"/>
      <c r="G58" s="308"/>
      <c r="H58" s="308"/>
    </row>
    <row r="59" spans="2:8" x14ac:dyDescent="0.25">
      <c r="B59" s="308"/>
      <c r="C59" s="308"/>
      <c r="D59" s="308"/>
      <c r="E59" s="308"/>
      <c r="F59" s="308"/>
      <c r="G59" s="308"/>
      <c r="H59" s="308"/>
    </row>
    <row r="60" spans="2:8" x14ac:dyDescent="0.25">
      <c r="B60" s="308"/>
      <c r="C60" s="308"/>
      <c r="D60" s="308"/>
      <c r="E60" s="308"/>
      <c r="F60" s="308"/>
      <c r="G60" s="308"/>
      <c r="H60" s="308"/>
    </row>
    <row r="61" spans="2:8" x14ac:dyDescent="0.25">
      <c r="B61" s="308"/>
      <c r="C61" s="308"/>
      <c r="D61" s="308"/>
      <c r="E61" s="308"/>
      <c r="F61" s="308"/>
      <c r="G61" s="308"/>
      <c r="H61" s="308"/>
    </row>
    <row r="62" spans="2:8" x14ac:dyDescent="0.25">
      <c r="B62" s="308"/>
      <c r="C62" s="308"/>
      <c r="D62" s="308"/>
      <c r="E62" s="308"/>
      <c r="F62" s="308"/>
      <c r="G62" s="308"/>
      <c r="H62" s="308"/>
    </row>
    <row r="63" spans="2:8" x14ac:dyDescent="0.25">
      <c r="B63" s="308"/>
      <c r="C63" s="308"/>
      <c r="D63" s="308"/>
      <c r="E63" s="308"/>
      <c r="F63" s="308"/>
      <c r="G63" s="308"/>
      <c r="H63" s="308"/>
    </row>
    <row r="64" spans="2:8" x14ac:dyDescent="0.25">
      <c r="B64" s="308"/>
      <c r="C64" s="308"/>
      <c r="D64" s="308"/>
      <c r="E64" s="308"/>
      <c r="F64" s="308"/>
      <c r="G64" s="308"/>
      <c r="H64" s="308"/>
    </row>
    <row r="65" spans="2:8" x14ac:dyDescent="0.25">
      <c r="B65" s="308"/>
      <c r="C65" s="308"/>
      <c r="D65" s="308"/>
      <c r="E65" s="308"/>
      <c r="F65" s="308"/>
      <c r="G65" s="308"/>
      <c r="H65" s="308"/>
    </row>
    <row r="66" spans="2:8" x14ac:dyDescent="0.25">
      <c r="B66" s="308"/>
      <c r="C66" s="308"/>
      <c r="D66" s="308"/>
      <c r="E66" s="308"/>
      <c r="F66" s="308"/>
      <c r="G66" s="308"/>
      <c r="H66" s="308"/>
    </row>
    <row r="67" spans="2:8" x14ac:dyDescent="0.25">
      <c r="B67" s="308"/>
      <c r="C67" s="308"/>
      <c r="D67" s="308"/>
      <c r="E67" s="308"/>
      <c r="F67" s="308"/>
      <c r="G67" s="308"/>
      <c r="H67" s="308"/>
    </row>
    <row r="68" spans="2:8" x14ac:dyDescent="0.25">
      <c r="B68" s="308"/>
      <c r="C68" s="308"/>
      <c r="D68" s="308"/>
      <c r="E68" s="308"/>
      <c r="F68" s="308"/>
      <c r="G68" s="308"/>
      <c r="H68" s="308"/>
    </row>
    <row r="69" spans="2:8" x14ac:dyDescent="0.25">
      <c r="B69" s="308"/>
      <c r="C69" s="308"/>
      <c r="D69" s="308"/>
      <c r="E69" s="308"/>
      <c r="F69" s="308"/>
      <c r="G69" s="308"/>
      <c r="H69" s="308"/>
    </row>
    <row r="70" spans="2:8" x14ac:dyDescent="0.25">
      <c r="B70" s="308"/>
      <c r="C70" s="308"/>
      <c r="D70" s="308"/>
      <c r="E70" s="308"/>
      <c r="F70" s="308"/>
      <c r="G70" s="308"/>
      <c r="H70" s="308"/>
    </row>
    <row r="71" spans="2:8" x14ac:dyDescent="0.25">
      <c r="B71" s="308"/>
      <c r="C71" s="308"/>
      <c r="D71" s="308"/>
      <c r="E71" s="308"/>
      <c r="F71" s="308"/>
      <c r="G71" s="308"/>
      <c r="H71" s="308"/>
    </row>
    <row r="72" spans="2:8" x14ac:dyDescent="0.25">
      <c r="B72" s="308"/>
      <c r="C72" s="308"/>
      <c r="D72" s="308"/>
      <c r="E72" s="308"/>
      <c r="F72" s="308"/>
      <c r="G72" s="308"/>
      <c r="H72" s="308"/>
    </row>
    <row r="73" spans="2:8" x14ac:dyDescent="0.25">
      <c r="B73" s="308"/>
      <c r="C73" s="308"/>
      <c r="D73" s="308"/>
      <c r="E73" s="308"/>
      <c r="F73" s="308"/>
      <c r="G73" s="308"/>
      <c r="H73" s="308"/>
    </row>
    <row r="74" spans="2:8" x14ac:dyDescent="0.25">
      <c r="B74" s="308"/>
      <c r="C74" s="308"/>
      <c r="D74" s="308"/>
      <c r="E74" s="308"/>
      <c r="F74" s="308"/>
      <c r="G74" s="308"/>
      <c r="H74" s="308"/>
    </row>
    <row r="75" spans="2:8" x14ac:dyDescent="0.25">
      <c r="B75" s="308"/>
      <c r="C75" s="308"/>
      <c r="D75" s="308"/>
      <c r="E75" s="308"/>
      <c r="F75" s="308"/>
      <c r="G75" s="308"/>
      <c r="H75" s="308"/>
    </row>
    <row r="76" spans="2:8" x14ac:dyDescent="0.25">
      <c r="B76" s="308"/>
      <c r="C76" s="308"/>
      <c r="D76" s="308"/>
      <c r="E76" s="308"/>
      <c r="F76" s="308"/>
      <c r="G76" s="308"/>
      <c r="H76" s="308"/>
    </row>
    <row r="77" spans="2:8" x14ac:dyDescent="0.25">
      <c r="B77" s="308"/>
      <c r="C77" s="308"/>
      <c r="D77" s="308"/>
      <c r="E77" s="308"/>
      <c r="F77" s="308"/>
      <c r="G77" s="308"/>
      <c r="H77" s="308"/>
    </row>
    <row r="78" spans="2:8" x14ac:dyDescent="0.25">
      <c r="B78" s="308"/>
      <c r="C78" s="308"/>
      <c r="D78" s="308"/>
      <c r="E78" s="308"/>
      <c r="F78" s="308"/>
      <c r="G78" s="308"/>
      <c r="H78" s="308"/>
    </row>
    <row r="79" spans="2:8" x14ac:dyDescent="0.25">
      <c r="B79" s="308"/>
      <c r="C79" s="308"/>
      <c r="D79" s="308"/>
      <c r="E79" s="308"/>
      <c r="F79" s="308"/>
      <c r="G79" s="308"/>
      <c r="H79" s="308"/>
    </row>
    <row r="80" spans="2:8" x14ac:dyDescent="0.25">
      <c r="B80" s="308"/>
      <c r="C80" s="308"/>
      <c r="D80" s="308"/>
      <c r="E80" s="308"/>
      <c r="F80" s="308"/>
      <c r="G80" s="308"/>
      <c r="H80" s="308"/>
    </row>
    <row r="81" spans="2:8" x14ac:dyDescent="0.25">
      <c r="B81" s="308"/>
      <c r="C81" s="308"/>
      <c r="D81" s="308"/>
      <c r="E81" s="308"/>
      <c r="F81" s="308"/>
      <c r="G81" s="308"/>
      <c r="H81" s="308"/>
    </row>
    <row r="82" spans="2:8" x14ac:dyDescent="0.25">
      <c r="B82" s="308"/>
      <c r="C82" s="308"/>
      <c r="D82" s="308"/>
      <c r="E82" s="308"/>
      <c r="F82" s="308"/>
      <c r="G82" s="308"/>
      <c r="H82" s="308"/>
    </row>
    <row r="83" spans="2:8" x14ac:dyDescent="0.25">
      <c r="B83" s="308"/>
      <c r="C83" s="308"/>
      <c r="D83" s="308"/>
      <c r="E83" s="308"/>
      <c r="F83" s="308"/>
      <c r="G83" s="308"/>
      <c r="H83" s="308"/>
    </row>
    <row r="84" spans="2:8" x14ac:dyDescent="0.25">
      <c r="B84" s="308"/>
      <c r="C84" s="308"/>
      <c r="D84" s="308"/>
      <c r="E84" s="308"/>
      <c r="F84" s="308"/>
      <c r="G84" s="308"/>
      <c r="H84" s="308"/>
    </row>
    <row r="85" spans="2:8" x14ac:dyDescent="0.25">
      <c r="B85" s="308"/>
      <c r="C85" s="308"/>
      <c r="D85" s="308"/>
      <c r="E85" s="308"/>
      <c r="F85" s="308"/>
      <c r="G85" s="308"/>
      <c r="H85" s="308"/>
    </row>
    <row r="86" spans="2:8" x14ac:dyDescent="0.25">
      <c r="B86" s="308"/>
      <c r="C86" s="308"/>
      <c r="D86" s="308"/>
      <c r="E86" s="308"/>
      <c r="F86" s="308"/>
      <c r="G86" s="308"/>
      <c r="H86" s="308"/>
    </row>
    <row r="87" spans="2:8" x14ac:dyDescent="0.25">
      <c r="B87" s="308"/>
      <c r="C87" s="308"/>
      <c r="D87" s="308"/>
      <c r="E87" s="308"/>
      <c r="F87" s="308"/>
      <c r="G87" s="308"/>
      <c r="H87" s="308"/>
    </row>
    <row r="88" spans="2:8" x14ac:dyDescent="0.25">
      <c r="B88" s="308"/>
      <c r="C88" s="308"/>
      <c r="D88" s="308"/>
      <c r="E88" s="308"/>
      <c r="F88" s="308"/>
      <c r="G88" s="308"/>
      <c r="H88" s="308"/>
    </row>
    <row r="89" spans="2:8" x14ac:dyDescent="0.25">
      <c r="B89" s="308"/>
      <c r="C89" s="308"/>
      <c r="D89" s="308"/>
      <c r="E89" s="308"/>
      <c r="F89" s="308"/>
      <c r="G89" s="308"/>
      <c r="H89" s="308"/>
    </row>
    <row r="90" spans="2:8" x14ac:dyDescent="0.25">
      <c r="B90" s="308"/>
      <c r="C90" s="308"/>
      <c r="D90" s="308"/>
      <c r="E90" s="308"/>
      <c r="F90" s="308"/>
      <c r="G90" s="308"/>
      <c r="H90" s="308"/>
    </row>
    <row r="91" spans="2:8" x14ac:dyDescent="0.25">
      <c r="B91" s="308"/>
      <c r="C91" s="308"/>
      <c r="D91" s="308"/>
      <c r="E91" s="308"/>
      <c r="F91" s="308"/>
      <c r="G91" s="308"/>
      <c r="H91" s="308"/>
    </row>
    <row r="92" spans="2:8" x14ac:dyDescent="0.25">
      <c r="B92" s="308"/>
      <c r="C92" s="308"/>
      <c r="D92" s="308"/>
      <c r="E92" s="308"/>
      <c r="F92" s="308"/>
      <c r="G92" s="308"/>
      <c r="H92" s="308"/>
    </row>
    <row r="93" spans="2:8" x14ac:dyDescent="0.25">
      <c r="B93" s="308"/>
      <c r="C93" s="308"/>
      <c r="D93" s="308"/>
      <c r="E93" s="308"/>
      <c r="F93" s="308"/>
      <c r="G93" s="308"/>
      <c r="H93" s="308"/>
    </row>
    <row r="94" spans="2:8" x14ac:dyDescent="0.25">
      <c r="B94" s="308"/>
      <c r="C94" s="308"/>
      <c r="D94" s="308"/>
      <c r="E94" s="308"/>
      <c r="F94" s="308"/>
      <c r="G94" s="308"/>
      <c r="H94" s="308"/>
    </row>
    <row r="95" spans="2:8" x14ac:dyDescent="0.25">
      <c r="B95" s="308"/>
      <c r="C95" s="308"/>
      <c r="D95" s="308"/>
      <c r="E95" s="308"/>
      <c r="F95" s="308"/>
      <c r="G95" s="308"/>
      <c r="H95" s="308"/>
    </row>
    <row r="96" spans="2:8" x14ac:dyDescent="0.25">
      <c r="B96" s="308"/>
      <c r="C96" s="308"/>
      <c r="D96" s="308"/>
      <c r="E96" s="308"/>
      <c r="F96" s="308"/>
      <c r="G96" s="308"/>
      <c r="H96" s="308"/>
    </row>
    <row r="97" spans="2:8" x14ac:dyDescent="0.25">
      <c r="B97" s="308"/>
      <c r="C97" s="308"/>
      <c r="D97" s="308"/>
      <c r="E97" s="308"/>
      <c r="F97" s="308"/>
      <c r="G97" s="308"/>
      <c r="H97" s="308"/>
    </row>
    <row r="98" spans="2:8" x14ac:dyDescent="0.25">
      <c r="B98" s="308"/>
      <c r="C98" s="308"/>
      <c r="D98" s="308"/>
      <c r="E98" s="308"/>
      <c r="F98" s="308"/>
      <c r="G98" s="308"/>
      <c r="H98" s="308"/>
    </row>
    <row r="99" spans="2:8" x14ac:dyDescent="0.25">
      <c r="B99" s="308"/>
      <c r="C99" s="308"/>
      <c r="D99" s="308"/>
      <c r="E99" s="308"/>
      <c r="F99" s="308"/>
      <c r="G99" s="308"/>
      <c r="H99" s="308"/>
    </row>
    <row r="100" spans="2:8" x14ac:dyDescent="0.25">
      <c r="B100" s="308"/>
      <c r="C100" s="308"/>
      <c r="D100" s="308"/>
      <c r="E100" s="308"/>
      <c r="F100" s="308"/>
      <c r="G100" s="308"/>
      <c r="H100" s="308"/>
    </row>
    <row r="101" spans="2:8" x14ac:dyDescent="0.25">
      <c r="B101" s="308"/>
      <c r="C101" s="308"/>
      <c r="D101" s="308"/>
      <c r="E101" s="308"/>
      <c r="F101" s="308"/>
      <c r="G101" s="308"/>
      <c r="H101" s="308"/>
    </row>
    <row r="102" spans="2:8" x14ac:dyDescent="0.25">
      <c r="B102" s="308"/>
      <c r="C102" s="308"/>
      <c r="D102" s="308"/>
      <c r="E102" s="308"/>
      <c r="F102" s="308"/>
      <c r="G102" s="308"/>
      <c r="H102" s="308"/>
    </row>
    <row r="103" spans="2:8" x14ac:dyDescent="0.25">
      <c r="B103" s="308"/>
      <c r="C103" s="308"/>
      <c r="D103" s="308"/>
      <c r="E103" s="308"/>
      <c r="F103" s="308"/>
      <c r="G103" s="308"/>
      <c r="H103" s="308"/>
    </row>
    <row r="104" spans="2:8" x14ac:dyDescent="0.25">
      <c r="B104" s="308"/>
      <c r="C104" s="308"/>
      <c r="D104" s="308"/>
      <c r="E104" s="308"/>
      <c r="F104" s="308"/>
      <c r="G104" s="308"/>
      <c r="H104" s="308"/>
    </row>
    <row r="105" spans="2:8" x14ac:dyDescent="0.25">
      <c r="B105" s="308"/>
      <c r="C105" s="308"/>
      <c r="D105" s="308"/>
      <c r="E105" s="308"/>
      <c r="F105" s="308"/>
      <c r="G105" s="308"/>
      <c r="H105" s="308"/>
    </row>
    <row r="106" spans="2:8" x14ac:dyDescent="0.25">
      <c r="B106" s="308"/>
      <c r="C106" s="308"/>
      <c r="D106" s="308"/>
      <c r="E106" s="308"/>
      <c r="F106" s="308"/>
      <c r="G106" s="308"/>
      <c r="H106" s="308"/>
    </row>
    <row r="107" spans="2:8" x14ac:dyDescent="0.25">
      <c r="B107" s="308"/>
      <c r="C107" s="308"/>
      <c r="D107" s="308"/>
      <c r="E107" s="308"/>
      <c r="F107" s="308"/>
      <c r="G107" s="308"/>
      <c r="H107" s="308"/>
    </row>
    <row r="108" spans="2:8" x14ac:dyDescent="0.25">
      <c r="B108" s="308"/>
      <c r="C108" s="308"/>
      <c r="D108" s="308"/>
      <c r="E108" s="308"/>
      <c r="F108" s="308"/>
      <c r="G108" s="308"/>
      <c r="H108" s="308"/>
    </row>
    <row r="109" spans="2:8" x14ac:dyDescent="0.25">
      <c r="B109" s="308"/>
      <c r="C109" s="308"/>
      <c r="D109" s="308"/>
      <c r="E109" s="308"/>
      <c r="F109" s="308"/>
      <c r="G109" s="308"/>
      <c r="H109" s="308"/>
    </row>
    <row r="110" spans="2:8" x14ac:dyDescent="0.25">
      <c r="B110" s="308"/>
      <c r="C110" s="308"/>
      <c r="D110" s="308"/>
      <c r="E110" s="308"/>
      <c r="F110" s="308"/>
      <c r="G110" s="308"/>
      <c r="H110" s="308"/>
    </row>
    <row r="111" spans="2:8" x14ac:dyDescent="0.25">
      <c r="B111" s="308"/>
      <c r="C111" s="308"/>
      <c r="D111" s="308"/>
      <c r="E111" s="308"/>
      <c r="F111" s="308"/>
      <c r="G111" s="308"/>
      <c r="H111" s="308"/>
    </row>
    <row r="112" spans="2:8" x14ac:dyDescent="0.25">
      <c r="B112" s="308"/>
      <c r="C112" s="308"/>
      <c r="D112" s="308"/>
      <c r="E112" s="308"/>
      <c r="F112" s="308"/>
      <c r="G112" s="308"/>
      <c r="H112" s="308"/>
    </row>
    <row r="113" spans="2:8" x14ac:dyDescent="0.25">
      <c r="B113" s="308"/>
      <c r="C113" s="308"/>
      <c r="D113" s="308"/>
      <c r="E113" s="308"/>
      <c r="F113" s="308"/>
      <c r="G113" s="308"/>
      <c r="H113" s="308"/>
    </row>
    <row r="114" spans="2:8" x14ac:dyDescent="0.25">
      <c r="B114" s="308"/>
      <c r="C114" s="308"/>
      <c r="D114" s="308"/>
      <c r="E114" s="308"/>
      <c r="F114" s="308"/>
      <c r="G114" s="308"/>
      <c r="H114" s="308"/>
    </row>
    <row r="115" spans="2:8" x14ac:dyDescent="0.25">
      <c r="B115" s="308"/>
      <c r="C115" s="308"/>
      <c r="D115" s="308"/>
      <c r="E115" s="308"/>
      <c r="F115" s="308"/>
      <c r="G115" s="308"/>
      <c r="H115" s="308"/>
    </row>
    <row r="116" spans="2:8" x14ac:dyDescent="0.25">
      <c r="B116" s="308"/>
      <c r="C116" s="308"/>
      <c r="D116" s="308"/>
      <c r="E116" s="308"/>
      <c r="F116" s="308"/>
      <c r="G116" s="308"/>
      <c r="H116" s="308"/>
    </row>
    <row r="117" spans="2:8" x14ac:dyDescent="0.25">
      <c r="B117" s="308"/>
      <c r="C117" s="308"/>
      <c r="D117" s="308"/>
      <c r="E117" s="308"/>
      <c r="F117" s="308"/>
      <c r="G117" s="308"/>
      <c r="H117" s="308"/>
    </row>
    <row r="118" spans="2:8" x14ac:dyDescent="0.25">
      <c r="B118" s="308"/>
      <c r="C118" s="308"/>
      <c r="D118" s="308"/>
      <c r="E118" s="308"/>
      <c r="F118" s="308"/>
      <c r="G118" s="308"/>
      <c r="H118" s="308"/>
    </row>
    <row r="119" spans="2:8" x14ac:dyDescent="0.25">
      <c r="B119" s="308"/>
      <c r="C119" s="308"/>
      <c r="D119" s="308"/>
      <c r="E119" s="308"/>
      <c r="F119" s="308"/>
      <c r="G119" s="308"/>
      <c r="H119" s="308"/>
    </row>
    <row r="120" spans="2:8" x14ac:dyDescent="0.25">
      <c r="B120" s="308"/>
      <c r="C120" s="308"/>
      <c r="D120" s="308"/>
      <c r="E120" s="308"/>
      <c r="F120" s="308"/>
      <c r="G120" s="308"/>
      <c r="H120" s="308"/>
    </row>
    <row r="121" spans="2:8" x14ac:dyDescent="0.25">
      <c r="B121" s="308"/>
      <c r="C121" s="308"/>
      <c r="D121" s="308"/>
      <c r="E121" s="308"/>
      <c r="F121" s="308"/>
      <c r="G121" s="308"/>
      <c r="H121" s="308"/>
    </row>
    <row r="122" spans="2:8" x14ac:dyDescent="0.25">
      <c r="B122" s="308"/>
      <c r="C122" s="308"/>
      <c r="D122" s="308"/>
      <c r="E122" s="308"/>
      <c r="F122" s="308"/>
      <c r="G122" s="308"/>
      <c r="H122" s="308"/>
    </row>
    <row r="123" spans="2:8" x14ac:dyDescent="0.25">
      <c r="B123" s="308"/>
      <c r="C123" s="308"/>
      <c r="D123" s="308"/>
      <c r="E123" s="308"/>
      <c r="F123" s="308"/>
      <c r="G123" s="308"/>
      <c r="H123" s="308"/>
    </row>
    <row r="124" spans="2:8" x14ac:dyDescent="0.25">
      <c r="B124" s="308"/>
      <c r="C124" s="308"/>
      <c r="D124" s="308"/>
      <c r="E124" s="308"/>
      <c r="F124" s="308"/>
      <c r="G124" s="308"/>
      <c r="H124" s="308"/>
    </row>
    <row r="125" spans="2:8" x14ac:dyDescent="0.25">
      <c r="B125" s="308"/>
      <c r="C125" s="308"/>
      <c r="D125" s="308"/>
      <c r="E125" s="308"/>
      <c r="F125" s="308"/>
      <c r="G125" s="308"/>
      <c r="H125" s="308"/>
    </row>
    <row r="126" spans="2:8" x14ac:dyDescent="0.25">
      <c r="B126" s="308"/>
      <c r="C126" s="308"/>
      <c r="D126" s="308"/>
      <c r="E126" s="308"/>
      <c r="F126" s="308"/>
      <c r="G126" s="308"/>
      <c r="H126" s="308"/>
    </row>
    <row r="127" spans="2:8" x14ac:dyDescent="0.25">
      <c r="B127" s="308"/>
      <c r="C127" s="308"/>
      <c r="D127" s="308"/>
      <c r="E127" s="308"/>
      <c r="F127" s="308"/>
      <c r="G127" s="308"/>
      <c r="H127" s="308"/>
    </row>
    <row r="128" spans="2:8" x14ac:dyDescent="0.25">
      <c r="B128" s="308"/>
      <c r="C128" s="308"/>
      <c r="D128" s="308"/>
      <c r="E128" s="308"/>
      <c r="F128" s="308"/>
      <c r="G128" s="308"/>
      <c r="H128" s="308"/>
    </row>
    <row r="129" spans="2:8" x14ac:dyDescent="0.25">
      <c r="B129" s="308"/>
      <c r="C129" s="308"/>
      <c r="D129" s="308"/>
      <c r="E129" s="308"/>
      <c r="F129" s="308"/>
      <c r="G129" s="308"/>
      <c r="H129" s="308"/>
    </row>
    <row r="130" spans="2:8" x14ac:dyDescent="0.25">
      <c r="B130" s="308"/>
      <c r="C130" s="308"/>
      <c r="D130" s="308"/>
      <c r="E130" s="308"/>
      <c r="F130" s="308"/>
      <c r="G130" s="308"/>
      <c r="H130" s="308"/>
    </row>
    <row r="131" spans="2:8" x14ac:dyDescent="0.25">
      <c r="B131" s="308"/>
      <c r="C131" s="308"/>
      <c r="D131" s="308"/>
      <c r="E131" s="308"/>
      <c r="F131" s="308"/>
      <c r="G131" s="308"/>
      <c r="H131" s="308"/>
    </row>
    <row r="132" spans="2:8" x14ac:dyDescent="0.25">
      <c r="B132" s="308"/>
      <c r="C132" s="308"/>
      <c r="D132" s="308"/>
      <c r="E132" s="308"/>
      <c r="F132" s="308"/>
      <c r="G132" s="308"/>
      <c r="H132" s="308"/>
    </row>
    <row r="133" spans="2:8" x14ac:dyDescent="0.25">
      <c r="B133" s="308"/>
      <c r="C133" s="308"/>
      <c r="D133" s="308"/>
      <c r="E133" s="308"/>
      <c r="F133" s="308"/>
      <c r="G133" s="308"/>
      <c r="H133" s="308"/>
    </row>
    <row r="134" spans="2:8" x14ac:dyDescent="0.25">
      <c r="B134" s="308"/>
      <c r="C134" s="308"/>
      <c r="D134" s="308"/>
      <c r="E134" s="308"/>
      <c r="F134" s="308"/>
      <c r="G134" s="308"/>
      <c r="H134" s="308"/>
    </row>
    <row r="135" spans="2:8" x14ac:dyDescent="0.25">
      <c r="B135" s="308"/>
      <c r="C135" s="308"/>
      <c r="D135" s="308"/>
      <c r="E135" s="308"/>
      <c r="F135" s="308"/>
      <c r="G135" s="308"/>
      <c r="H135" s="308"/>
    </row>
    <row r="136" spans="2:8" x14ac:dyDescent="0.25">
      <c r="B136" s="308"/>
      <c r="C136" s="308"/>
      <c r="D136" s="308"/>
      <c r="E136" s="308"/>
      <c r="F136" s="308"/>
      <c r="G136" s="308"/>
      <c r="H136" s="308"/>
    </row>
    <row r="137" spans="2:8" x14ac:dyDescent="0.25">
      <c r="B137" s="308"/>
      <c r="C137" s="308"/>
      <c r="D137" s="308"/>
      <c r="E137" s="308"/>
      <c r="F137" s="308"/>
      <c r="G137" s="308"/>
      <c r="H137" s="308"/>
    </row>
    <row r="138" spans="2:8" x14ac:dyDescent="0.25">
      <c r="B138" s="308"/>
      <c r="C138" s="308"/>
      <c r="D138" s="308"/>
      <c r="E138" s="308"/>
      <c r="F138" s="308"/>
      <c r="G138" s="308"/>
      <c r="H138" s="308"/>
    </row>
    <row r="139" spans="2:8" x14ac:dyDescent="0.25">
      <c r="B139" s="308"/>
      <c r="C139" s="308"/>
      <c r="D139" s="308"/>
      <c r="E139" s="308"/>
      <c r="F139" s="308"/>
      <c r="G139" s="308"/>
      <c r="H139" s="308"/>
    </row>
    <row r="140" spans="2:8" x14ac:dyDescent="0.25">
      <c r="B140" s="308"/>
      <c r="C140" s="308"/>
      <c r="D140" s="308"/>
      <c r="E140" s="308"/>
      <c r="F140" s="308"/>
      <c r="G140" s="308"/>
      <c r="H140" s="308"/>
    </row>
    <row r="141" spans="2:8" x14ac:dyDescent="0.25">
      <c r="B141" s="308"/>
      <c r="C141" s="308"/>
      <c r="D141" s="308"/>
      <c r="E141" s="308"/>
      <c r="F141" s="308"/>
      <c r="G141" s="308"/>
      <c r="H141" s="308"/>
    </row>
    <row r="142" spans="2:8" x14ac:dyDescent="0.25">
      <c r="B142" s="308"/>
      <c r="C142" s="308"/>
      <c r="D142" s="308"/>
      <c r="E142" s="308"/>
      <c r="F142" s="308"/>
      <c r="G142" s="308"/>
      <c r="H142" s="308"/>
    </row>
  </sheetData>
  <mergeCells count="2">
    <mergeCell ref="D5:E5"/>
    <mergeCell ref="F5:G5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39A24-E8D0-4A84-9706-8EB58548E8CD}">
  <sheetPr codeName="Sheet18">
    <tabColor rgb="FF00B050"/>
  </sheetPr>
  <dimension ref="A1:H219"/>
  <sheetViews>
    <sheetView showGridLines="0" showRowColHeaders="0" workbookViewId="0"/>
  </sheetViews>
  <sheetFormatPr defaultColWidth="0" defaultRowHeight="12.5" zeroHeight="1" x14ac:dyDescent="0.25"/>
  <cols>
    <col min="1" max="1" width="3.6328125" customWidth="1"/>
    <col min="2" max="2" width="3.6328125" hidden="1" customWidth="1"/>
    <col min="3" max="3" width="19.453125" customWidth="1"/>
    <col min="4" max="7" width="15.6328125" customWidth="1"/>
    <col min="8" max="8" width="3.6328125" customWidth="1"/>
    <col min="9" max="16384" width="9.36328125" hidden="1"/>
  </cols>
  <sheetData>
    <row r="1" spans="2:7" ht="14" x14ac:dyDescent="0.25">
      <c r="C1" s="40" t="s">
        <v>8</v>
      </c>
    </row>
    <row r="2" spans="2:7" ht="20" x14ac:dyDescent="0.25">
      <c r="C2" s="33" t="str">
        <f>'Charges Data'!B2</f>
        <v>Charges for Sports Facilities in Scotland 2024/25</v>
      </c>
    </row>
    <row r="3" spans="2:7" ht="14" x14ac:dyDescent="0.25">
      <c r="C3" s="39" t="s">
        <v>314</v>
      </c>
    </row>
    <row r="4" spans="2:7" x14ac:dyDescent="0.25">
      <c r="C4" s="81"/>
    </row>
    <row r="5" spans="2:7" ht="14" x14ac:dyDescent="0.3">
      <c r="C5" s="79" t="s">
        <v>315</v>
      </c>
    </row>
    <row r="6" spans="2:7" ht="14" x14ac:dyDescent="0.3">
      <c r="C6" s="188" t="s">
        <v>307</v>
      </c>
      <c r="D6" s="189" t="s">
        <v>16</v>
      </c>
      <c r="E6" s="189" t="s">
        <v>17</v>
      </c>
      <c r="F6" s="189" t="s">
        <v>168</v>
      </c>
      <c r="G6" s="190" t="s">
        <v>143</v>
      </c>
    </row>
    <row r="7" spans="2:7" ht="20.25" customHeight="1" x14ac:dyDescent="0.25">
      <c r="B7">
        <v>1</v>
      </c>
      <c r="C7" s="191" t="s">
        <v>110</v>
      </c>
      <c r="D7" s="192" cm="1">
        <f t="array" ref="D7">INDEX('Charges Data'!$J$57:$AO$57,1,'Appendix 5'!$B7)</f>
        <v>7.27</v>
      </c>
      <c r="E7" s="192" cm="1">
        <f t="array" ref="E7">INDEX('Charges Data'!$J$58:$AO$58,1,'Appendix 5'!$B7)</f>
        <v>4.3600000000000003</v>
      </c>
      <c r="F7" s="192" cm="1">
        <f t="array" ref="F7">INDEX('Charges Data'!$J$59:$AO$59,1,'Appendix 5'!$B7)</f>
        <v>4.3600000000000003</v>
      </c>
      <c r="G7" s="193" cm="1">
        <f t="array" ref="G7">INDEX('Charges Data'!$J$60:$AO$60, 1, $B7)</f>
        <v>2.91</v>
      </c>
    </row>
    <row r="8" spans="2:7" ht="20.25" customHeight="1" x14ac:dyDescent="0.25">
      <c r="B8">
        <v>2</v>
      </c>
      <c r="C8" s="191" t="s">
        <v>111</v>
      </c>
      <c r="D8" s="192" cm="1">
        <f t="array" ref="D8">INDEX('Charges Data'!$J$57:$AO$57,1,'Appendix 5'!$B8)</f>
        <v>6</v>
      </c>
      <c r="E8" s="192" cm="1">
        <f t="array" ref="E8">INDEX('Charges Data'!$J$58:$AO$58,1,'Appendix 5'!$B8)</f>
        <v>4</v>
      </c>
      <c r="F8" s="192" cm="1">
        <f t="array" ref="F8">INDEX('Charges Data'!$J$59:$AO$59,1,'Appendix 5'!$B8)</f>
        <v>4</v>
      </c>
      <c r="G8" s="193" cm="1">
        <f t="array" ref="G8">INDEX('Charges Data'!$J$60:$AO$60, 1, $B8)</f>
        <v>4</v>
      </c>
    </row>
    <row r="9" spans="2:7" ht="20.25" customHeight="1" x14ac:dyDescent="0.25">
      <c r="B9">
        <v>3</v>
      </c>
      <c r="C9" s="191" t="s">
        <v>112</v>
      </c>
      <c r="D9" s="192" cm="1">
        <f t="array" ref="D9">INDEX('Charges Data'!$J$57:$AO$57,1,'Appendix 5'!$B9)</f>
        <v>7</v>
      </c>
      <c r="E9" s="192" cm="1">
        <f t="array" ref="E9">INDEX('Charges Data'!$J$58:$AO$58,1,'Appendix 5'!$B9)</f>
        <v>3.6</v>
      </c>
      <c r="F9" s="192" cm="1">
        <f t="array" ref="F9">INDEX('Charges Data'!$J$59:$AO$59,1,'Appendix 5'!$B9)</f>
        <v>3.6</v>
      </c>
      <c r="G9" s="193" cm="1">
        <f t="array" ref="G9">INDEX('Charges Data'!$J$60:$AO$60, 1, $B9)</f>
        <v>3.6</v>
      </c>
    </row>
    <row r="10" spans="2:7" ht="20.25" customHeight="1" x14ac:dyDescent="0.25">
      <c r="B10">
        <v>4</v>
      </c>
      <c r="C10" s="191" t="s">
        <v>160</v>
      </c>
      <c r="D10" s="192" cm="1">
        <f t="array" ref="D10">INDEX('Charges Data'!$J$57:$AO$57,1,'Appendix 5'!$B10)</f>
        <v>6.5</v>
      </c>
      <c r="E10" s="192" cm="1">
        <f t="array" ref="E10">INDEX('Charges Data'!$J$58:$AO$58,1,'Appendix 5'!$B10)</f>
        <v>4</v>
      </c>
      <c r="F10" s="192" cm="1">
        <f t="array" ref="F10">INDEX('Charges Data'!$J$59:$AO$59,1,'Appendix 5'!$B10)</f>
        <v>5</v>
      </c>
      <c r="G10" s="193"/>
    </row>
    <row r="11" spans="2:7" ht="20.25" customHeight="1" x14ac:dyDescent="0.25">
      <c r="B11">
        <v>5</v>
      </c>
      <c r="C11" s="191" t="s">
        <v>114</v>
      </c>
      <c r="D11" s="192" cm="1">
        <f t="array" ref="D11">INDEX('Charges Data'!$J$57:$AO$57,1,'Appendix 5'!$B11)</f>
        <v>8</v>
      </c>
      <c r="E11" s="192"/>
      <c r="F11" s="192" cm="1">
        <f t="array" ref="F11">INDEX('Charges Data'!$J$59:$AO$59,1,'Appendix 5'!$B11)</f>
        <v>6.8</v>
      </c>
      <c r="G11" s="193" cm="1">
        <f t="array" ref="G11">INDEX('Charges Data'!$J$60:$AO$60, 1, $B11)</f>
        <v>4</v>
      </c>
    </row>
    <row r="12" spans="2:7" ht="20.25" customHeight="1" x14ac:dyDescent="0.25">
      <c r="B12">
        <v>6</v>
      </c>
      <c r="C12" s="191" t="s">
        <v>115</v>
      </c>
      <c r="D12" s="192" cm="1">
        <f t="array" ref="D12">INDEX('Charges Data'!$J$57:$AO$57,1,'Appendix 5'!$B12)</f>
        <v>5.5</v>
      </c>
      <c r="E12" s="232" cm="1">
        <f t="array" ref="E12">INDEX('Charges Data'!$J$58:$AO$58,1,'Appendix 5'!$B12)</f>
        <v>4.3</v>
      </c>
      <c r="F12" s="192" cm="1">
        <f t="array" ref="F12">INDEX('Charges Data'!$J$59:$AO$59,1,'Appendix 5'!$B12)</f>
        <v>4.3</v>
      </c>
      <c r="G12" s="193" cm="1">
        <f t="array" ref="G12">INDEX('Charges Data'!$J$60:$AO$60, 1, $B12)</f>
        <v>4.3</v>
      </c>
    </row>
    <row r="13" spans="2:7" ht="20.25" customHeight="1" x14ac:dyDescent="0.25">
      <c r="B13">
        <v>7</v>
      </c>
      <c r="C13" s="191" t="s">
        <v>116</v>
      </c>
      <c r="D13" s="192" cm="1">
        <f t="array" ref="D13">INDEX('Charges Data'!$J$57:$AO$57,1,'Appendix 5'!$B13)</f>
        <v>9.99</v>
      </c>
      <c r="E13" s="192" cm="1">
        <f t="array" ref="E13">INDEX('Charges Data'!$J$58:$AO$58,1,'Appendix 5'!$B13)</f>
        <v>4.99</v>
      </c>
      <c r="F13" s="192" cm="1">
        <f t="array" ref="F13">INDEX('Charges Data'!$J$59:$AO$59,1,'Appendix 5'!$B13)</f>
        <v>6.99</v>
      </c>
      <c r="G13" s="193"/>
    </row>
    <row r="14" spans="2:7" ht="20.25" customHeight="1" x14ac:dyDescent="0.25">
      <c r="B14">
        <v>8</v>
      </c>
      <c r="C14" s="191" t="s">
        <v>117</v>
      </c>
      <c r="D14" s="192" cm="1">
        <f t="array" ref="D14">INDEX('Charges Data'!$J$57:$AO$57,1,'Appendix 5'!$B14)</f>
        <v>6.5</v>
      </c>
      <c r="E14" s="192" cm="1">
        <f t="array" ref="E14">INDEX('Charges Data'!$J$58:$AO$58,1,'Appendix 5'!$B14)</f>
        <v>5.5</v>
      </c>
      <c r="F14" s="232"/>
      <c r="G14" s="193" cm="1">
        <f t="array" ref="G14">INDEX('Charges Data'!$J$60:$AO$60, 1, $B14)</f>
        <v>4</v>
      </c>
    </row>
    <row r="15" spans="2:7" ht="20.25" customHeight="1" x14ac:dyDescent="0.25">
      <c r="B15">
        <v>9</v>
      </c>
      <c r="C15" s="191" t="s">
        <v>118</v>
      </c>
      <c r="D15" s="192" cm="1">
        <f t="array" ref="D15">INDEX('Charges Data'!$J$57:$AO$57,1,'Appendix 5'!$B15)</f>
        <v>5.85</v>
      </c>
      <c r="E15" s="192" cm="1">
        <f t="array" ref="E15">INDEX('Charges Data'!$J$58:$AO$58,1,'Appendix 5'!$B15)</f>
        <v>2.95</v>
      </c>
      <c r="F15" s="192" cm="1">
        <f t="array" ref="F15">INDEX('Charges Data'!$J$59:$AO$59,1,'Appendix 5'!$B15)</f>
        <v>2.95</v>
      </c>
      <c r="G15" s="193" cm="1">
        <f t="array" ref="G15">INDEX('Charges Data'!$J$60:$AO$60, 1, $B15)</f>
        <v>2.95</v>
      </c>
    </row>
    <row r="16" spans="2:7" ht="20.25" customHeight="1" x14ac:dyDescent="0.25">
      <c r="B16">
        <v>10</v>
      </c>
      <c r="C16" s="191" t="s">
        <v>119</v>
      </c>
      <c r="D16" s="192" cm="1">
        <f t="array" ref="D16">INDEX('Charges Data'!$J$57:$AO$57,1,'Appendix 5'!$B16)</f>
        <v>5</v>
      </c>
      <c r="E16" s="192" cm="1">
        <f t="array" ref="E16">INDEX('Charges Data'!$J$58:$AO$58,1,'Appendix 5'!$B16)</f>
        <v>5</v>
      </c>
      <c r="F16" s="192" cm="1">
        <f t="array" ref="F16">INDEX('Charges Data'!$J$59:$AO$59,1,'Appendix 5'!$B16)</f>
        <v>5</v>
      </c>
      <c r="G16" s="193" cm="1">
        <f t="array" ref="G16">INDEX('Charges Data'!$J$60:$AO$60, 1, $B16)</f>
        <v>5</v>
      </c>
    </row>
    <row r="17" spans="2:7" ht="20.25" customHeight="1" x14ac:dyDescent="0.25">
      <c r="B17">
        <v>11</v>
      </c>
      <c r="C17" s="191" t="s">
        <v>120</v>
      </c>
      <c r="D17" s="192"/>
      <c r="E17" s="192"/>
      <c r="F17" s="192"/>
      <c r="G17" s="193"/>
    </row>
    <row r="18" spans="2:7" ht="20.25" customHeight="1" x14ac:dyDescent="0.25">
      <c r="B18">
        <v>12</v>
      </c>
      <c r="C18" s="191" t="s">
        <v>121</v>
      </c>
      <c r="D18" s="192" cm="1">
        <f t="array" ref="D18">INDEX('Charges Data'!$J$57:$AO$57,1,'Appendix 5'!$B18)</f>
        <v>7.2</v>
      </c>
      <c r="E18" s="192" cm="1">
        <f t="array" ref="E18">INDEX('Charges Data'!$J$58:$AO$58,1,'Appendix 5'!$B18)</f>
        <v>5.2</v>
      </c>
      <c r="F18" s="192" cm="1">
        <f t="array" ref="F18">INDEX('Charges Data'!$J$59:$AO$59,1,'Appendix 5'!$B18)</f>
        <v>4.7</v>
      </c>
      <c r="G18" s="193"/>
    </row>
    <row r="19" spans="2:7" ht="20.25" customHeight="1" x14ac:dyDescent="0.25">
      <c r="B19">
        <v>13</v>
      </c>
      <c r="C19" s="191" t="s">
        <v>122</v>
      </c>
      <c r="D19" s="192" cm="1">
        <f t="array" ref="D19">INDEX('Charges Data'!$J$57:$AO$57,1,'Appendix 5'!$B19)</f>
        <v>7.3</v>
      </c>
      <c r="E19" s="192" cm="1">
        <f t="array" ref="E19">INDEX('Charges Data'!$J$58:$AO$58,1,'Appendix 5'!$B19)</f>
        <v>5.2</v>
      </c>
      <c r="F19" s="192" cm="1">
        <f t="array" ref="F19">INDEX('Charges Data'!$J$59:$AO$59,1,'Appendix 5'!$B19)</f>
        <v>5.2</v>
      </c>
      <c r="G19" s="193"/>
    </row>
    <row r="20" spans="2:7" ht="20.25" customHeight="1" x14ac:dyDescent="0.25">
      <c r="B20">
        <v>14</v>
      </c>
      <c r="C20" s="191" t="s">
        <v>123</v>
      </c>
      <c r="D20" s="192" cm="1">
        <f t="array" ref="D20">INDEX('Charges Data'!$J$57:$AO$57,1,'Appendix 5'!$B20)</f>
        <v>6</v>
      </c>
      <c r="E20" s="192"/>
      <c r="F20" s="192" cm="1">
        <f t="array" ref="F20">INDEX('Charges Data'!$J$59:$AO$59,1,'Appendix 5'!$B20)</f>
        <v>4.2</v>
      </c>
      <c r="G20" s="193" cm="1">
        <f t="array" ref="G20">INDEX('Charges Data'!$J$60:$AO$60, 1, $B20)</f>
        <v>4.2</v>
      </c>
    </row>
    <row r="21" spans="2:7" ht="20.25" customHeight="1" x14ac:dyDescent="0.25">
      <c r="B21">
        <v>15</v>
      </c>
      <c r="C21" s="191" t="s">
        <v>124</v>
      </c>
      <c r="D21" s="192" cm="1">
        <f t="array" ref="D21">INDEX('Charges Data'!$J$57:$AO$57,1,'Appendix 5'!$B21)</f>
        <v>6.75</v>
      </c>
      <c r="E21" s="192"/>
      <c r="F21" s="192" cm="1">
        <f t="array" ref="F21">INDEX('Charges Data'!$J$59:$AO$59,1,'Appendix 5'!$B21)</f>
        <v>6.75</v>
      </c>
      <c r="G21" s="193" cm="1">
        <f t="array" ref="G21">INDEX('Charges Data'!$J$60:$AO$60, 1, $B21)</f>
        <v>6.75</v>
      </c>
    </row>
    <row r="22" spans="2:7" ht="20.25" customHeight="1" x14ac:dyDescent="0.25">
      <c r="B22">
        <v>16</v>
      </c>
      <c r="C22" s="191" t="s">
        <v>125</v>
      </c>
      <c r="D22" s="192" cm="1">
        <f t="array" ref="D22">INDEX('Charges Data'!$J$57:$AO$57,1,'Appendix 5'!$B22)</f>
        <v>6.3</v>
      </c>
      <c r="E22" s="192" cm="1">
        <f t="array" ref="E22">INDEX('Charges Data'!$J$58:$AO$58,1,'Appendix 5'!$B22)</f>
        <v>4.4000000000000004</v>
      </c>
      <c r="F22" s="192" cm="1">
        <f t="array" ref="F22">INDEX('Charges Data'!$J$59:$AO$59,1,'Appendix 5'!$B22)</f>
        <v>4.4000000000000004</v>
      </c>
      <c r="G22" s="193" cm="1">
        <f t="array" ref="G22">INDEX('Charges Data'!$J$60:$AO$60, 1, $B22)</f>
        <v>4.4000000000000004</v>
      </c>
    </row>
    <row r="23" spans="2:7" ht="20.25" customHeight="1" x14ac:dyDescent="0.25">
      <c r="B23">
        <v>17</v>
      </c>
      <c r="C23" s="191" t="s">
        <v>126</v>
      </c>
      <c r="D23" s="192" cm="1">
        <f t="array" ref="D23">INDEX('Charges Data'!$J$57:$AO$57,1,'Appendix 5'!$B23)</f>
        <v>8</v>
      </c>
      <c r="E23" s="192" cm="1">
        <f t="array" ref="E23">INDEX('Charges Data'!$J$58:$AO$58,1,'Appendix 5'!$B23)</f>
        <v>4.8</v>
      </c>
      <c r="F23" s="192" cm="1">
        <f t="array" ref="F23">INDEX('Charges Data'!$J$59:$AO$59,1,'Appendix 5'!$B23)</f>
        <v>4.8</v>
      </c>
      <c r="G23" s="193" cm="1">
        <f t="array" ref="G23">INDEX('Charges Data'!$J$60:$AO$60, 1, $B23)</f>
        <v>0.5</v>
      </c>
    </row>
    <row r="24" spans="2:7" ht="20.25" customHeight="1" x14ac:dyDescent="0.25">
      <c r="B24">
        <v>18</v>
      </c>
      <c r="C24" s="191" t="s">
        <v>127</v>
      </c>
      <c r="D24" s="192" cm="1">
        <f t="array" ref="D24">INDEX('Charges Data'!$J$57:$AO$57,1,'Appendix 5'!$B24)</f>
        <v>5.9</v>
      </c>
      <c r="E24" s="192"/>
      <c r="F24" s="192"/>
      <c r="G24" s="193"/>
    </row>
    <row r="25" spans="2:7" ht="20.25" customHeight="1" x14ac:dyDescent="0.25">
      <c r="B25">
        <v>19</v>
      </c>
      <c r="C25" s="191" t="s">
        <v>128</v>
      </c>
      <c r="D25" s="192" cm="1">
        <f t="array" ref="D25">INDEX('Charges Data'!$J$57:$AO$57,1,'Appendix 5'!$B25)</f>
        <v>6</v>
      </c>
      <c r="E25" s="192" cm="1">
        <f t="array" ref="E25">INDEX('Charges Data'!$J$58:$AO$58,1,'Appendix 5'!$B25)</f>
        <v>4.0999999999999996</v>
      </c>
      <c r="F25" s="192" cm="1">
        <f t="array" ref="F25">INDEX('Charges Data'!$J$59:$AO$59,1,'Appendix 5'!$B25)</f>
        <v>4.0999999999999996</v>
      </c>
      <c r="G25" s="193" cm="1">
        <f t="array" ref="G25">INDEX('Charges Data'!$J$60:$AO$60, 1, $B25)</f>
        <v>4.0999999999999996</v>
      </c>
    </row>
    <row r="26" spans="2:7" ht="20.25" customHeight="1" x14ac:dyDescent="0.25">
      <c r="B26">
        <v>20</v>
      </c>
      <c r="C26" s="191" t="s">
        <v>129</v>
      </c>
      <c r="D26" s="192" cm="1">
        <f t="array" ref="D26">INDEX('Charges Data'!$J$57:$AO$57,1,'Appendix 5'!$B26)</f>
        <v>6.4</v>
      </c>
      <c r="E26" s="192" cm="1">
        <f t="array" ref="E26">INDEX('Charges Data'!$J$58:$AO$58,1,'Appendix 5'!$B26)</f>
        <v>4.3</v>
      </c>
      <c r="F26" s="192" cm="1">
        <f t="array" ref="F26">INDEX('Charges Data'!$J$59:$AO$59,1,'Appendix 5'!$B26)</f>
        <v>4.3</v>
      </c>
      <c r="G26" s="193"/>
    </row>
    <row r="27" spans="2:7" ht="20.25" customHeight="1" x14ac:dyDescent="0.25">
      <c r="B27">
        <v>21</v>
      </c>
      <c r="C27" s="191" t="s">
        <v>130</v>
      </c>
      <c r="D27" s="192" cm="1">
        <f t="array" ref="D27">INDEX('Charges Data'!$J$57:$AO$57,1,'Appendix 5'!$B27)</f>
        <v>6.7</v>
      </c>
      <c r="E27" s="192" cm="1">
        <f t="array" ref="E27">INDEX('Charges Data'!$J$58:$AO$58,1,'Appendix 5'!$B27)</f>
        <v>4.7</v>
      </c>
      <c r="F27" s="192" cm="1">
        <f t="array" ref="F27">INDEX('Charges Data'!$J$59:$AO$59,1,'Appendix 5'!$B27)</f>
        <v>0</v>
      </c>
      <c r="G27" s="193" cm="1">
        <f t="array" ref="G27">INDEX('Charges Data'!$J$60:$AO$60, 1, $B27)</f>
        <v>0</v>
      </c>
    </row>
    <row r="28" spans="2:7" ht="20.25" customHeight="1" x14ac:dyDescent="0.25">
      <c r="B28">
        <v>22</v>
      </c>
      <c r="C28" s="191" t="s">
        <v>131</v>
      </c>
      <c r="D28" s="192" cm="1">
        <f t="array" ref="D28">INDEX('Charges Data'!$J$57:$AO$57,1,'Appendix 5'!$B28)</f>
        <v>5.5</v>
      </c>
      <c r="E28" s="192" cm="1">
        <f t="array" ref="E28">INDEX('Charges Data'!$J$58:$AO$58,1,'Appendix 5'!$B28)</f>
        <v>3.85</v>
      </c>
      <c r="F28" s="192" cm="1">
        <f t="array" ref="F28">INDEX('Charges Data'!$J$59:$AO$59,1,'Appendix 5'!$B28)</f>
        <v>3.85</v>
      </c>
      <c r="G28" s="193" cm="1">
        <f t="array" ref="G28">INDEX('Charges Data'!$J$60:$AO$60, 1, $B28)</f>
        <v>3.85</v>
      </c>
    </row>
    <row r="29" spans="2:7" ht="20.25" customHeight="1" x14ac:dyDescent="0.25">
      <c r="B29">
        <v>23</v>
      </c>
      <c r="C29" s="191" t="s">
        <v>132</v>
      </c>
      <c r="D29" s="192" cm="1">
        <f t="array" ref="D29">INDEX('Charges Data'!$J$57:$AO$57,1,'Appendix 5'!$B29)</f>
        <v>7.75</v>
      </c>
      <c r="E29" s="192"/>
      <c r="F29" s="192" cm="1">
        <f t="array" ref="F29">INDEX('Charges Data'!$J$59:$AO$59,1,'Appendix 5'!$B29)</f>
        <v>7.75</v>
      </c>
      <c r="G29" s="193" cm="1">
        <f t="array" ref="G29">INDEX('Charges Data'!$J$60:$AO$60, 1, $B29)</f>
        <v>1</v>
      </c>
    </row>
    <row r="30" spans="2:7" ht="20.25" customHeight="1" x14ac:dyDescent="0.25">
      <c r="B30">
        <v>24</v>
      </c>
      <c r="C30" s="191" t="s">
        <v>133</v>
      </c>
      <c r="D30" s="192" cm="1">
        <f t="array" ref="D30">INDEX('Charges Data'!$J$57:$AO$57,1,'Appendix 5'!$B30)</f>
        <v>7.6</v>
      </c>
      <c r="E30" s="192" cm="1">
        <f t="array" ref="E30">INDEX('Charges Data'!$J$58:$AO$58,1,'Appendix 5'!$B30)</f>
        <v>6.15</v>
      </c>
      <c r="F30" s="192" cm="1">
        <f t="array" ref="F30">INDEX('Charges Data'!$J$59:$AO$59,1,'Appendix 5'!$B30)</f>
        <v>6.95</v>
      </c>
      <c r="G30" s="193"/>
    </row>
    <row r="31" spans="2:7" ht="20.25" customHeight="1" x14ac:dyDescent="0.25">
      <c r="B31">
        <v>25</v>
      </c>
      <c r="C31" s="191" t="s">
        <v>134</v>
      </c>
      <c r="D31" s="192" cm="1">
        <f t="array" ref="D31">INDEX('Charges Data'!$J$57:$AO$57,1,'Appendix 5'!$B31)</f>
        <v>7</v>
      </c>
      <c r="E31" s="192" cm="1">
        <f t="array" ref="E31">INDEX('Charges Data'!$J$58:$AO$58,1,'Appendix 5'!$B31)</f>
        <v>3.5</v>
      </c>
      <c r="F31" s="192" cm="1">
        <f t="array" ref="F31">INDEX('Charges Data'!$J$59:$AO$59,1,'Appendix 5'!$B31)</f>
        <v>4.9000000000000004</v>
      </c>
      <c r="G31" s="193" cm="1">
        <f t="array" ref="G31">INDEX('Charges Data'!$J$60:$AO$60, 1, $B31)</f>
        <v>4.9000000000000004</v>
      </c>
    </row>
    <row r="32" spans="2:7" ht="20.25" customHeight="1" x14ac:dyDescent="0.25">
      <c r="B32">
        <v>26</v>
      </c>
      <c r="C32" s="191" t="s">
        <v>135</v>
      </c>
      <c r="D32" s="192" cm="1">
        <f t="array" ref="D32">INDEX('Charges Data'!$J$57:$AO$57,1,'Appendix 5'!$B32)</f>
        <v>6.55</v>
      </c>
      <c r="E32" s="192" cm="1">
        <f t="array" ref="E32">INDEX('Charges Data'!$J$58:$AO$58,1,'Appendix 5'!$B32)</f>
        <v>6.55</v>
      </c>
      <c r="F32" s="192" cm="1">
        <f t="array" ref="F32">INDEX('Charges Data'!$J$59:$AO$59,1,'Appendix 5'!$B32)</f>
        <v>6.55</v>
      </c>
      <c r="G32" s="193" cm="1">
        <f t="array" ref="G32">INDEX('Charges Data'!$J$60:$AO$60, 1, $B32)</f>
        <v>1</v>
      </c>
    </row>
    <row r="33" spans="2:7" ht="20.25" customHeight="1" x14ac:dyDescent="0.25">
      <c r="B33">
        <v>27</v>
      </c>
      <c r="C33" s="191" t="s">
        <v>136</v>
      </c>
      <c r="D33" s="192" cm="1">
        <f t="array" ref="D33">INDEX('Charges Data'!$J$57:$AO$57,1,'Appendix 5'!$B33)</f>
        <v>6</v>
      </c>
      <c r="E33" s="192"/>
      <c r="F33" s="192" cm="1">
        <f t="array" ref="F33">INDEX('Charges Data'!$J$59:$AO$59,1,'Appendix 5'!$B33)</f>
        <v>6</v>
      </c>
      <c r="G33" s="193" cm="1">
        <f t="array" ref="G33">INDEX('Charges Data'!$J$60:$AO$60, 1, $B33)</f>
        <v>6</v>
      </c>
    </row>
    <row r="34" spans="2:7" ht="20.25" customHeight="1" x14ac:dyDescent="0.25">
      <c r="B34">
        <v>28</v>
      </c>
      <c r="C34" s="191" t="s">
        <v>137</v>
      </c>
      <c r="D34" s="192" cm="1">
        <f t="array" ref="D34">INDEX('Charges Data'!$J$57:$AO$57,1,'Appendix 5'!$B34)</f>
        <v>6.9</v>
      </c>
      <c r="E34" s="192" cm="1">
        <f t="array" ref="E34">INDEX('Charges Data'!$J$58:$AO$58,1,'Appendix 5'!$B34)</f>
        <v>3.45</v>
      </c>
      <c r="F34" s="192" cm="1">
        <f t="array" ref="F34">INDEX('Charges Data'!$J$59:$AO$59,1,'Appendix 5'!$B34)</f>
        <v>3.45</v>
      </c>
      <c r="G34" s="193"/>
    </row>
    <row r="35" spans="2:7" ht="20.25" customHeight="1" x14ac:dyDescent="0.25">
      <c r="B35">
        <v>29</v>
      </c>
      <c r="C35" s="191" t="s">
        <v>138</v>
      </c>
      <c r="D35" s="192" cm="1">
        <f t="array" ref="D35">INDEX('Charges Data'!$J$57:$AO$57,1,'Appendix 5'!$B35)</f>
        <v>9</v>
      </c>
      <c r="E35" s="192"/>
      <c r="F35" s="192" cm="1">
        <f t="array" ref="F35">INDEX('Charges Data'!$J$59:$AO$59,1,'Appendix 5'!$B35)</f>
        <v>6</v>
      </c>
      <c r="G35" s="193" cm="1">
        <f t="array" ref="G35">INDEX('Charges Data'!$J$60:$AO$60, 1, $B35)</f>
        <v>6</v>
      </c>
    </row>
    <row r="36" spans="2:7" ht="20.25" customHeight="1" x14ac:dyDescent="0.25">
      <c r="B36">
        <v>30</v>
      </c>
      <c r="C36" s="191" t="s">
        <v>139</v>
      </c>
      <c r="D36" s="192" cm="1">
        <f t="array" ref="D36">INDEX('Charges Data'!$J$57:$AO$57,1,'Appendix 5'!$B36)</f>
        <v>6</v>
      </c>
      <c r="E36" s="192" cm="1">
        <f t="array" ref="E36">INDEX('Charges Data'!$J$58:$AO$58,1,'Appendix 5'!$B36)</f>
        <v>0</v>
      </c>
      <c r="F36" s="192" cm="1">
        <f t="array" ref="F36">INDEX('Charges Data'!$J$59:$AO$59,1,'Appendix 5'!$B36)</f>
        <v>0</v>
      </c>
      <c r="G36" s="193" cm="1">
        <f t="array" ref="G36">INDEX('Charges Data'!$J$60:$AO$60, 1, $B36)</f>
        <v>0</v>
      </c>
    </row>
    <row r="37" spans="2:7" ht="20.25" customHeight="1" x14ac:dyDescent="0.25">
      <c r="B37">
        <v>31</v>
      </c>
      <c r="C37" s="191" t="s">
        <v>140</v>
      </c>
      <c r="D37" s="192" cm="1">
        <f t="array" ref="D37">INDEX('Charges Data'!$J$57:$AO$57,1,'Appendix 5'!$B37)</f>
        <v>8</v>
      </c>
      <c r="E37" s="192" cm="1">
        <f t="array" ref="E37">INDEX('Charges Data'!$J$58:$AO$58,1,'Appendix 5'!$B37)</f>
        <v>6</v>
      </c>
      <c r="F37" s="192" cm="1">
        <f t="array" ref="F37">INDEX('Charges Data'!$J$59:$AO$59,1,'Appendix 5'!$B37)</f>
        <v>8</v>
      </c>
      <c r="G37" s="193" cm="1">
        <f t="array" ref="G37">INDEX('Charges Data'!$J$60:$AO$60, 1, $B37)</f>
        <v>3</v>
      </c>
    </row>
    <row r="38" spans="2:7" ht="20.25" customHeight="1" x14ac:dyDescent="0.25">
      <c r="B38">
        <v>32</v>
      </c>
      <c r="C38" s="191" t="s">
        <v>141</v>
      </c>
      <c r="D38" s="192" cm="1">
        <f t="array" ref="D38">INDEX('Charges Data'!$J$57:$AO$57,1,'Appendix 5'!$B38)</f>
        <v>6</v>
      </c>
      <c r="E38" s="232" cm="1">
        <f t="array" ref="E38">INDEX('Charges Data'!$J$58:$AO$58,1,'Appendix 5'!$B38)</f>
        <v>3</v>
      </c>
      <c r="F38" s="192" cm="1">
        <f t="array" ref="F38">INDEX('Charges Data'!$J$59:$AO$59,1,'Appendix 5'!$B38)</f>
        <v>3</v>
      </c>
      <c r="G38" s="193" cm="1">
        <f t="array" ref="G38">INDEX('Charges Data'!$J$60:$AO$60, 1, $B38)</f>
        <v>3</v>
      </c>
    </row>
    <row r="39" spans="2:7" x14ac:dyDescent="0.25">
      <c r="D39" s="82">
        <f>AVERAGE(D7:D38)</f>
        <v>6.7890322580645162</v>
      </c>
      <c r="E39" s="82">
        <f>AVERAGE(E7:E38)</f>
        <v>4.3291666666666666</v>
      </c>
      <c r="F39" s="82">
        <f>AVERAGE(F7:F38)</f>
        <v>4.7551724137931037</v>
      </c>
      <c r="G39" s="82">
        <f>AVERAGE(G7:G38)</f>
        <v>3.4547826086956523</v>
      </c>
    </row>
    <row r="40" spans="2:7" x14ac:dyDescent="0.25"/>
    <row r="41" spans="2:7" ht="14" x14ac:dyDescent="0.3">
      <c r="C41" s="79" t="s">
        <v>316</v>
      </c>
    </row>
    <row r="42" spans="2:7" ht="14" x14ac:dyDescent="0.3">
      <c r="C42" s="188" t="s">
        <v>307</v>
      </c>
      <c r="D42" s="189" t="s">
        <v>16</v>
      </c>
      <c r="E42" s="189" t="s">
        <v>17</v>
      </c>
      <c r="F42" s="189" t="s">
        <v>168</v>
      </c>
      <c r="G42" s="190" t="s">
        <v>143</v>
      </c>
    </row>
    <row r="43" spans="2:7" ht="20.25" customHeight="1" x14ac:dyDescent="0.25">
      <c r="B43">
        <v>1</v>
      </c>
      <c r="C43" s="191" t="s">
        <v>110</v>
      </c>
      <c r="D43" s="287" cm="1">
        <f t="array" ref="D43">INDEX('Charges Data'!$J$463:$AO$463,1,'Appendix 5'!$B43)</f>
        <v>5.97</v>
      </c>
      <c r="E43" s="287" cm="1">
        <f t="array" ref="E43">INDEX('Charges Data'!$J$464:$AO$464,1,'Appendix 5'!$B43)</f>
        <v>3.58</v>
      </c>
      <c r="F43" s="287" cm="1">
        <f t="array" ref="F43">INDEX('Charges Data'!$J$465:$AO$465,1,'Appendix 5'!$B43)</f>
        <v>3.58</v>
      </c>
      <c r="G43" s="288" cm="1">
        <f t="array" ref="G43">INDEX('Charges Data'!$J$466:$AO$466,1,'Appendix 5'!$B43)</f>
        <v>2.39</v>
      </c>
    </row>
    <row r="44" spans="2:7" ht="20.25" customHeight="1" x14ac:dyDescent="0.25">
      <c r="B44">
        <v>2</v>
      </c>
      <c r="C44" s="191" t="s">
        <v>111</v>
      </c>
      <c r="D44" s="192"/>
      <c r="E44" s="192"/>
      <c r="F44" s="192"/>
      <c r="G44" s="193"/>
    </row>
    <row r="45" spans="2:7" ht="20.25" customHeight="1" x14ac:dyDescent="0.25">
      <c r="B45">
        <v>3</v>
      </c>
      <c r="C45" s="191" t="s">
        <v>112</v>
      </c>
      <c r="D45" s="192" cm="1">
        <f t="array" ref="D45">INDEX('Charges Data'!$J$463:$AO$463,1,'Appendix 5'!$B45)</f>
        <v>7</v>
      </c>
      <c r="E45" s="192" cm="1">
        <f t="array" ref="E45">INDEX('Charges Data'!$J$464:$AO$464,1,'Appendix 5'!$B45)</f>
        <v>3.6</v>
      </c>
      <c r="F45" s="192" cm="1">
        <f t="array" ref="F45">INDEX('Charges Data'!$J$465:$AO$465,1,'Appendix 5'!$B45)</f>
        <v>3.6</v>
      </c>
      <c r="G45" s="193" cm="1">
        <f t="array" ref="G45">INDEX('Charges Data'!$J$466:$AO$466,1,'Appendix 5'!$B45)</f>
        <v>3.6</v>
      </c>
    </row>
    <row r="46" spans="2:7" ht="20.25" customHeight="1" x14ac:dyDescent="0.25">
      <c r="B46">
        <v>4</v>
      </c>
      <c r="C46" s="191" t="s">
        <v>160</v>
      </c>
      <c r="D46" s="192" cm="1">
        <f t="array" ref="D46">INDEX('Charges Data'!$J$463:$AO$463,1,'Appendix 5'!$B46)</f>
        <v>5.5</v>
      </c>
      <c r="E46" s="192" cm="1">
        <f t="array" ref="E46">INDEX('Charges Data'!$J$464:$AO$464,1,'Appendix 5'!$B46)</f>
        <v>4.2</v>
      </c>
      <c r="F46" s="192" cm="1">
        <f t="array" ref="F46">INDEX('Charges Data'!$J$465:$AO$465,1,'Appendix 5'!$B46)</f>
        <v>4.2</v>
      </c>
      <c r="G46" s="193"/>
    </row>
    <row r="47" spans="2:7" ht="20.25" customHeight="1" x14ac:dyDescent="0.25">
      <c r="B47">
        <v>5</v>
      </c>
      <c r="C47" s="191" t="s">
        <v>114</v>
      </c>
      <c r="D47" s="192" cm="1">
        <f t="array" ref="D47">INDEX('Charges Data'!$J$463:$AO$463,1,'Appendix 5'!$B47)</f>
        <v>5.5</v>
      </c>
      <c r="E47" s="192" cm="1">
        <f t="array" ref="E47">INDEX('Charges Data'!$J$464:$AO$464,1,'Appendix 5'!$B47)</f>
        <v>2.75</v>
      </c>
      <c r="F47" s="192" cm="1">
        <f t="array" ref="F47">INDEX('Charges Data'!$J$465:$AO$465,1,'Appendix 5'!$B47)</f>
        <v>1</v>
      </c>
      <c r="G47" s="193" cm="1">
        <f t="array" ref="G47">INDEX('Charges Data'!$J$466:$AO$466,1,'Appendix 5'!$B47)</f>
        <v>1</v>
      </c>
    </row>
    <row r="48" spans="2:7" ht="20.25" customHeight="1" x14ac:dyDescent="0.25">
      <c r="B48">
        <v>6</v>
      </c>
      <c r="C48" s="191" t="s">
        <v>115</v>
      </c>
      <c r="D48" s="192" cm="1">
        <f t="array" ref="D48">INDEX('Charges Data'!$J$463:$AO$463,1,'Appendix 5'!$B48)</f>
        <v>4.3</v>
      </c>
      <c r="E48" s="192" cm="1">
        <f t="array" ref="E48">INDEX('Charges Data'!$J$464:$AO$464,1,'Appendix 5'!$B48)</f>
        <v>3.3</v>
      </c>
      <c r="F48" s="192" cm="1">
        <f t="array" ref="F48">INDEX('Charges Data'!$J$465:$AO$465,1,'Appendix 5'!$B48)</f>
        <v>3.3</v>
      </c>
      <c r="G48" s="193" cm="1">
        <f t="array" ref="G48">INDEX('Charges Data'!$J$466:$AO$466,1,'Appendix 5'!$B48)</f>
        <v>3.3</v>
      </c>
    </row>
    <row r="49" spans="2:7" ht="20.25" customHeight="1" x14ac:dyDescent="0.25">
      <c r="B49">
        <v>7</v>
      </c>
      <c r="C49" s="191" t="s">
        <v>116</v>
      </c>
      <c r="D49" s="192" cm="1">
        <f t="array" ref="D49">INDEX('Charges Data'!$J$463:$AO$463,1,'Appendix 5'!$B49)</f>
        <v>6.75</v>
      </c>
      <c r="E49" s="192" cm="1">
        <f t="array" ref="E49">INDEX('Charges Data'!$J$464:$AO$464,1,'Appendix 5'!$B49)</f>
        <v>3.25</v>
      </c>
      <c r="F49" s="192" cm="1">
        <f t="array" ref="F49">INDEX('Charges Data'!$J$465:$AO$465,1,'Appendix 5'!$B49)</f>
        <v>4.75</v>
      </c>
      <c r="G49" s="193"/>
    </row>
    <row r="50" spans="2:7" ht="20.25" customHeight="1" x14ac:dyDescent="0.25">
      <c r="B50">
        <v>8</v>
      </c>
      <c r="C50" s="191" t="s">
        <v>117</v>
      </c>
      <c r="D50" s="192" cm="1">
        <f t="array" ref="D50">INDEX('Charges Data'!$J$463:$AO$463,1,'Appendix 5'!$B50)</f>
        <v>4</v>
      </c>
      <c r="E50" s="192" cm="1">
        <f t="array" ref="E50">INDEX('Charges Data'!$J$464:$AO$464,1,'Appendix 5'!$B50)</f>
        <v>2</v>
      </c>
      <c r="F50" s="192"/>
      <c r="G50" s="193" cm="1">
        <f t="array" ref="G50">INDEX('Charges Data'!$J$466:$AO$466,1,'Appendix 5'!$B50)</f>
        <v>2</v>
      </c>
    </row>
    <row r="51" spans="2:7" ht="20.25" customHeight="1" x14ac:dyDescent="0.25">
      <c r="B51">
        <v>9</v>
      </c>
      <c r="C51" s="191" t="s">
        <v>118</v>
      </c>
      <c r="D51" s="192"/>
      <c r="E51" s="192"/>
      <c r="F51" s="192"/>
      <c r="G51" s="193"/>
    </row>
    <row r="52" spans="2:7" ht="20.25" customHeight="1" x14ac:dyDescent="0.25">
      <c r="B52">
        <v>10</v>
      </c>
      <c r="C52" s="191" t="s">
        <v>119</v>
      </c>
      <c r="D52" s="192" cm="1">
        <f t="array" ref="D52">INDEX('Charges Data'!$J$463:$AO$463,1,'Appendix 5'!$B52)</f>
        <v>0</v>
      </c>
      <c r="E52" s="192" cm="1">
        <f t="array" ref="E52">INDEX('Charges Data'!$J$464:$AO$464,1,'Appendix 5'!$B52)</f>
        <v>0</v>
      </c>
      <c r="F52" s="192" cm="1">
        <f t="array" ref="F52">INDEX('Charges Data'!$J$465:$AO$465,1,'Appendix 5'!$B52)</f>
        <v>0</v>
      </c>
      <c r="G52" s="193" cm="1">
        <f t="array" ref="G52">INDEX('Charges Data'!$J$466:$AO$466,1,'Appendix 5'!$B52)</f>
        <v>0</v>
      </c>
    </row>
    <row r="53" spans="2:7" ht="20.25" customHeight="1" x14ac:dyDescent="0.25">
      <c r="B53">
        <v>11</v>
      </c>
      <c r="C53" s="191" t="s">
        <v>120</v>
      </c>
      <c r="D53" s="192" cm="1">
        <f t="array" ref="D53">INDEX('Charges Data'!$J$463:$AO$463,1,'Appendix 5'!$B53)</f>
        <v>3.3</v>
      </c>
      <c r="E53" s="192" cm="1">
        <f t="array" ref="E53">INDEX('Charges Data'!$J$464:$AO$464,1,'Appendix 5'!$B53)</f>
        <v>2.1</v>
      </c>
      <c r="F53" s="192"/>
      <c r="G53" s="193"/>
    </row>
    <row r="54" spans="2:7" ht="20.25" customHeight="1" x14ac:dyDescent="0.25">
      <c r="B54">
        <v>12</v>
      </c>
      <c r="C54" s="191" t="s">
        <v>121</v>
      </c>
      <c r="D54" s="192" cm="1">
        <f t="array" ref="D54">INDEX('Charges Data'!$J$463:$AO$463,1,'Appendix 5'!$B54)</f>
        <v>5</v>
      </c>
      <c r="E54" s="192" cm="1">
        <f t="array" ref="E54">INDEX('Charges Data'!$J$464:$AO$464,1,'Appendix 5'!$B54)</f>
        <v>3.6</v>
      </c>
      <c r="F54" s="192" cm="1">
        <f t="array" ref="F54">INDEX('Charges Data'!$J$465:$AO$465,1,'Appendix 5'!$B54)</f>
        <v>3.6</v>
      </c>
      <c r="G54" s="193" cm="1">
        <f t="array" ref="G54">INDEX('Charges Data'!$J$466:$AO$466,1,'Appendix 5'!$B54)</f>
        <v>3.6</v>
      </c>
    </row>
    <row r="55" spans="2:7" ht="20.25" customHeight="1" x14ac:dyDescent="0.25">
      <c r="B55">
        <v>13</v>
      </c>
      <c r="C55" s="191" t="s">
        <v>122</v>
      </c>
      <c r="D55" s="192" cm="1">
        <f t="array" ref="D55">INDEX('Charges Data'!$J$463:$AO$463,1,'Appendix 5'!$B55)</f>
        <v>5.5</v>
      </c>
      <c r="E55" s="192" cm="1">
        <f t="array" ref="E55">INDEX('Charges Data'!$J$464:$AO$464,1,'Appendix 5'!$B55)</f>
        <v>3.1</v>
      </c>
      <c r="F55" s="192" cm="1">
        <f t="array" ref="F55">INDEX('Charges Data'!$J$465:$AO$465,1,'Appendix 5'!$B55)</f>
        <v>3.1</v>
      </c>
      <c r="G55" s="193"/>
    </row>
    <row r="56" spans="2:7" ht="20.25" customHeight="1" x14ac:dyDescent="0.25">
      <c r="B56">
        <v>14</v>
      </c>
      <c r="C56" s="191" t="s">
        <v>123</v>
      </c>
      <c r="D56" s="192" cm="1">
        <f t="array" ref="D56">INDEX('Charges Data'!$J$463:$AO$463,1,'Appendix 5'!$B56)</f>
        <v>4</v>
      </c>
      <c r="E56" s="192" cm="1">
        <f t="array" ref="E56">INDEX('Charges Data'!$J$464:$AO$464,1,'Appendix 5'!$B56)</f>
        <v>2.8</v>
      </c>
      <c r="F56" s="192" cm="1">
        <f t="array" ref="F56">INDEX('Charges Data'!$J$465:$AO$465,1,'Appendix 5'!$B56)</f>
        <v>2.8</v>
      </c>
      <c r="G56" s="193" cm="1">
        <f t="array" ref="G56">INDEX('Charges Data'!$J$466:$AO$466,1,'Appendix 5'!$B56)</f>
        <v>2.8</v>
      </c>
    </row>
    <row r="57" spans="2:7" ht="20.25" customHeight="1" x14ac:dyDescent="0.25">
      <c r="B57">
        <v>15</v>
      </c>
      <c r="C57" s="191" t="s">
        <v>124</v>
      </c>
      <c r="D57" s="192" cm="1">
        <f t="array" ref="D57">INDEX('Charges Data'!$J$463:$AO$463,1,'Appendix 5'!$B57)</f>
        <v>5.2</v>
      </c>
      <c r="E57" s="192" cm="1">
        <f t="array" ref="E57">INDEX('Charges Data'!$J$464:$AO$464,1,'Appendix 5'!$B57)</f>
        <v>3</v>
      </c>
      <c r="F57" s="192" cm="1">
        <f t="array" ref="F57">INDEX('Charges Data'!$J$465:$AO$465,1,'Appendix 5'!$B57)</f>
        <v>5.2</v>
      </c>
      <c r="G57" s="193" cm="1">
        <f t="array" ref="G57">INDEX('Charges Data'!$J$466:$AO$466,1,'Appendix 5'!$B57)</f>
        <v>5.2</v>
      </c>
    </row>
    <row r="58" spans="2:7" ht="20.25" customHeight="1" x14ac:dyDescent="0.25">
      <c r="B58">
        <v>16</v>
      </c>
      <c r="C58" s="191" t="s">
        <v>125</v>
      </c>
      <c r="D58" s="192" cm="1">
        <f t="array" ref="D58">INDEX('Charges Data'!$J$463:$AO$463,1,'Appendix 5'!$B58)</f>
        <v>0</v>
      </c>
      <c r="E58" s="192" cm="1">
        <f t="array" ref="E58">INDEX('Charges Data'!$J$464:$AO$464,1,'Appendix 5'!$B58)</f>
        <v>0</v>
      </c>
      <c r="F58" s="192" cm="1">
        <f t="array" ref="F58">INDEX('Charges Data'!$J$465:$AO$465,1,'Appendix 5'!$B58)</f>
        <v>0</v>
      </c>
      <c r="G58" s="193" cm="1">
        <f t="array" ref="G58">INDEX('Charges Data'!$J$466:$AO$466,1,'Appendix 5'!$B58)</f>
        <v>0</v>
      </c>
    </row>
    <row r="59" spans="2:7" ht="20.25" customHeight="1" x14ac:dyDescent="0.25">
      <c r="B59">
        <v>17</v>
      </c>
      <c r="C59" s="191" t="s">
        <v>126</v>
      </c>
      <c r="D59" s="192" cm="1">
        <f t="array" ref="D59">INDEX('Charges Data'!$J$463:$AO$463,1,'Appendix 5'!$B59)</f>
        <v>8</v>
      </c>
      <c r="E59" s="192" cm="1">
        <f t="array" ref="E59">INDEX('Charges Data'!$J$464:$AO$464,1,'Appendix 5'!$B59)</f>
        <v>4.8</v>
      </c>
      <c r="F59" s="192" cm="1">
        <f t="array" ref="F59">INDEX('Charges Data'!$J$465:$AO$465,1,'Appendix 5'!$B59)</f>
        <v>4.8</v>
      </c>
      <c r="G59" s="193" cm="1">
        <f t="array" ref="G59">INDEX('Charges Data'!$J$466:$AO$466,1,'Appendix 5'!$B59)</f>
        <v>0.5</v>
      </c>
    </row>
    <row r="60" spans="2:7" ht="20.25" customHeight="1" x14ac:dyDescent="0.25">
      <c r="B60">
        <v>18</v>
      </c>
      <c r="C60" s="191" t="s">
        <v>127</v>
      </c>
      <c r="D60" s="192" cm="1">
        <f t="array" ref="D60">INDEX('Charges Data'!$J$463:$AO$463,1,'Appendix 5'!$B60)</f>
        <v>7.6</v>
      </c>
      <c r="E60" s="192" cm="1">
        <f t="array" ref="E60">INDEX('Charges Data'!$J$464:$AO$464,1,'Appendix 5'!$B60)</f>
        <v>5.9</v>
      </c>
      <c r="F60" s="192" cm="1">
        <f t="array" ref="F60">INDEX('Charges Data'!$J$465:$AO$465,1,'Appendix 5'!$B60)</f>
        <v>5.9</v>
      </c>
      <c r="G60" s="193" cm="1">
        <f t="array" ref="G60">INDEX('Charges Data'!$J$466:$AO$466,1,'Appendix 5'!$B60)</f>
        <v>5.9</v>
      </c>
    </row>
    <row r="61" spans="2:7" ht="20.25" customHeight="1" x14ac:dyDescent="0.25">
      <c r="B61">
        <v>19</v>
      </c>
      <c r="C61" s="191" t="s">
        <v>128</v>
      </c>
      <c r="D61" s="192"/>
      <c r="E61" s="192"/>
      <c r="F61" s="192"/>
      <c r="G61" s="193"/>
    </row>
    <row r="62" spans="2:7" ht="20.25" customHeight="1" x14ac:dyDescent="0.25">
      <c r="B62">
        <v>20</v>
      </c>
      <c r="C62" s="191" t="s">
        <v>129</v>
      </c>
      <c r="D62" s="192" cm="1">
        <f t="array" ref="D62">INDEX('Charges Data'!$J$463:$AO$463,1,'Appendix 5'!$B62)</f>
        <v>6.4</v>
      </c>
      <c r="E62" s="192" cm="1">
        <f t="array" ref="E62">INDEX('Charges Data'!$J$464:$AO$464,1,'Appendix 5'!$B62)</f>
        <v>3.2</v>
      </c>
      <c r="F62" s="192" cm="1">
        <f t="array" ref="F62">INDEX('Charges Data'!$J$465:$AO$465,1,'Appendix 5'!$B62)</f>
        <v>3.2</v>
      </c>
      <c r="G62" s="193"/>
    </row>
    <row r="63" spans="2:7" ht="20.25" customHeight="1" x14ac:dyDescent="0.25">
      <c r="B63">
        <v>21</v>
      </c>
      <c r="C63" s="191" t="s">
        <v>130</v>
      </c>
      <c r="D63" s="192" cm="1">
        <f t="array" ref="D63">INDEX('Charges Data'!$J$463:$AO$463,1,'Appendix 5'!$B63)</f>
        <v>4.0999999999999996</v>
      </c>
      <c r="E63" s="192" cm="1">
        <f t="array" ref="E63">INDEX('Charges Data'!$J$464:$AO$464,1,'Appendix 5'!$B63)</f>
        <v>3.1</v>
      </c>
      <c r="F63" s="192" cm="1">
        <f t="array" ref="F63">INDEX('Charges Data'!$J$465:$AO$465,1,'Appendix 5'!$B63)</f>
        <v>2.5</v>
      </c>
      <c r="G63" s="193" cm="1">
        <f t="array" ref="G63">INDEX('Charges Data'!$J$466:$AO$466,1,'Appendix 5'!$B63)</f>
        <v>2.5</v>
      </c>
    </row>
    <row r="64" spans="2:7" ht="20.25" customHeight="1" x14ac:dyDescent="0.25">
      <c r="B64">
        <v>22</v>
      </c>
      <c r="C64" s="191" t="s">
        <v>131</v>
      </c>
      <c r="D64" s="192" cm="1">
        <f t="array" ref="D64">INDEX('Charges Data'!$J$463:$AO$463,1,'Appendix 5'!$B64)</f>
        <v>0</v>
      </c>
      <c r="E64" s="192" cm="1">
        <f t="array" ref="E64">INDEX('Charges Data'!$J$464:$AO$464,1,'Appendix 5'!$B64)</f>
        <v>3.85</v>
      </c>
      <c r="F64" s="192"/>
      <c r="G64" s="193" cm="1">
        <f t="array" ref="G64">INDEX('Charges Data'!$J$466:$AO$466,1,'Appendix 5'!$B64)</f>
        <v>3.85</v>
      </c>
    </row>
    <row r="65" spans="2:7" ht="20.25" customHeight="1" x14ac:dyDescent="0.25">
      <c r="B65">
        <v>23</v>
      </c>
      <c r="C65" s="191" t="s">
        <v>132</v>
      </c>
      <c r="D65" s="192" cm="1">
        <f t="array" ref="D65">INDEX('Charges Data'!$J$463:$AO$463,1,'Appendix 5'!$B65)</f>
        <v>6.1</v>
      </c>
      <c r="E65" s="192" cm="1">
        <f t="array" ref="E65">INDEX('Charges Data'!$J$464:$AO$464,1,'Appendix 5'!$B65)</f>
        <v>3.05</v>
      </c>
      <c r="F65" s="192" cm="1">
        <f t="array" ref="F65">INDEX('Charges Data'!$J$465:$AO$465,1,'Appendix 5'!$B65)</f>
        <v>6.1</v>
      </c>
      <c r="G65" s="193" cm="1">
        <f t="array" ref="G65">INDEX('Charges Data'!$J$466:$AO$466,1,'Appendix 5'!$B65)</f>
        <v>1</v>
      </c>
    </row>
    <row r="66" spans="2:7" ht="20.25" customHeight="1" x14ac:dyDescent="0.25">
      <c r="B66">
        <v>24</v>
      </c>
      <c r="C66" s="191" t="s">
        <v>133</v>
      </c>
      <c r="D66" s="192" cm="1">
        <f t="array" ref="D66">INDEX('Charges Data'!$J$463:$AO$463,1,'Appendix 5'!$B66)</f>
        <v>6.15</v>
      </c>
      <c r="E66" s="192" cm="1">
        <f t="array" ref="E66">INDEX('Charges Data'!$J$464:$AO$464,1,'Appendix 5'!$B66)</f>
        <v>4.8</v>
      </c>
      <c r="F66" s="192" cm="1">
        <f t="array" ref="F66">INDEX('Charges Data'!$J$465:$AO$465,1,'Appendix 5'!$B66)</f>
        <v>5.5</v>
      </c>
      <c r="G66" s="193"/>
    </row>
    <row r="67" spans="2:7" ht="20.25" customHeight="1" x14ac:dyDescent="0.25">
      <c r="B67">
        <v>25</v>
      </c>
      <c r="C67" s="191" t="s">
        <v>134</v>
      </c>
      <c r="D67" s="192" cm="1">
        <f t="array" ref="D67">INDEX('Charges Data'!$J$463:$AO$463,1,'Appendix 5'!$B67)</f>
        <v>0</v>
      </c>
      <c r="E67" s="192" cm="1">
        <f t="array" ref="E67">INDEX('Charges Data'!$J$464:$AO$464,1,'Appendix 5'!$B67)</f>
        <v>0</v>
      </c>
      <c r="F67" s="192" cm="1">
        <f t="array" ref="F67">INDEX('Charges Data'!$J$465:$AO$465,1,'Appendix 5'!$B67)</f>
        <v>0</v>
      </c>
      <c r="G67" s="193" cm="1">
        <f t="array" ref="G67">INDEX('Charges Data'!$J$466:$AO$466,1,'Appendix 5'!$B67)</f>
        <v>0</v>
      </c>
    </row>
    <row r="68" spans="2:7" ht="20.25" customHeight="1" x14ac:dyDescent="0.25">
      <c r="B68">
        <v>26</v>
      </c>
      <c r="C68" s="191" t="s">
        <v>135</v>
      </c>
      <c r="D68" s="192"/>
      <c r="E68" s="192"/>
      <c r="F68" s="192"/>
      <c r="G68" s="193"/>
    </row>
    <row r="69" spans="2:7" ht="20.25" customHeight="1" x14ac:dyDescent="0.25">
      <c r="B69">
        <v>27</v>
      </c>
      <c r="C69" s="191" t="s">
        <v>136</v>
      </c>
      <c r="D69" s="192"/>
      <c r="E69" s="192"/>
      <c r="F69" s="192"/>
      <c r="G69" s="193"/>
    </row>
    <row r="70" spans="2:7" ht="20.25" customHeight="1" x14ac:dyDescent="0.25">
      <c r="B70">
        <v>28</v>
      </c>
      <c r="C70" s="191" t="s">
        <v>137</v>
      </c>
      <c r="D70" s="192" cm="1">
        <f t="array" ref="D70">INDEX('Charges Data'!$J$463:$AO$463,1,'Appendix 5'!$B70)</f>
        <v>4.7</v>
      </c>
      <c r="E70" s="192" cm="1">
        <f t="array" ref="E70">INDEX('Charges Data'!$J$464:$AO$464,1,'Appendix 5'!$B70)</f>
        <v>2.2999999999999998</v>
      </c>
      <c r="F70" s="192" cm="1">
        <f t="array" ref="F70">INDEX('Charges Data'!$J$465:$AO$465,1,'Appendix 5'!$B70)</f>
        <v>2.2999999999999998</v>
      </c>
      <c r="G70" s="193"/>
    </row>
    <row r="71" spans="2:7" ht="20.25" customHeight="1" x14ac:dyDescent="0.25">
      <c r="B71">
        <v>29</v>
      </c>
      <c r="C71" s="191" t="s">
        <v>138</v>
      </c>
      <c r="D71" s="192" cm="1">
        <f t="array" ref="D71">INDEX('Charges Data'!$J$463:$AO$463,1,'Appendix 5'!$B71)</f>
        <v>6.5</v>
      </c>
      <c r="E71" s="192" cm="1">
        <f t="array" ref="E71">INDEX('Charges Data'!$J$464:$AO$464,1,'Appendix 5'!$B71)</f>
        <v>3.5</v>
      </c>
      <c r="F71" s="192" cm="1">
        <f t="array" ref="F71">INDEX('Charges Data'!$J$465:$AO$465,1,'Appendix 5'!$B71)</f>
        <v>4.5</v>
      </c>
      <c r="G71" s="193" cm="1">
        <f t="array" ref="G71">INDEX('Charges Data'!$J$466:$AO$466,1,'Appendix 5'!$B71)</f>
        <v>4.5</v>
      </c>
    </row>
    <row r="72" spans="2:7" ht="20.25" customHeight="1" x14ac:dyDescent="0.25">
      <c r="B72">
        <v>30</v>
      </c>
      <c r="C72" s="191" t="s">
        <v>139</v>
      </c>
      <c r="D72" s="192" cm="1">
        <f t="array" ref="D72">INDEX('Charges Data'!$J$463:$AO$463,1,'Appendix 5'!$B72)</f>
        <v>4.95</v>
      </c>
      <c r="E72" s="192" cm="1">
        <f t="array" ref="E72">INDEX('Charges Data'!$J$464:$AO$464,1,'Appendix 5'!$B72)</f>
        <v>2.85</v>
      </c>
      <c r="F72" s="192" cm="1">
        <f t="array" ref="F72">INDEX('Charges Data'!$J$465:$AO$465,1,'Appendix 5'!$B72)</f>
        <v>0</v>
      </c>
      <c r="G72" s="193" cm="1">
        <f t="array" ref="G72">INDEX('Charges Data'!$J$466:$AO$466,1,'Appendix 5'!$B72)</f>
        <v>0</v>
      </c>
    </row>
    <row r="73" spans="2:7" ht="20.25" customHeight="1" x14ac:dyDescent="0.25">
      <c r="B73">
        <v>31</v>
      </c>
      <c r="C73" s="191" t="s">
        <v>140</v>
      </c>
      <c r="D73" s="192" cm="1">
        <f t="array" ref="D73">INDEX('Charges Data'!$J$463:$AO$463,1,'Appendix 5'!$B73)</f>
        <v>6.2</v>
      </c>
      <c r="E73" s="192" cm="1">
        <f t="array" ref="E73">INDEX('Charges Data'!$J$464:$AO$464,1,'Appendix 5'!$B73)</f>
        <v>4.0999999999999996</v>
      </c>
      <c r="F73" s="192" cm="1">
        <f t="array" ref="F73">INDEX('Charges Data'!$J$465:$AO$465,1,'Appendix 5'!$B73)</f>
        <v>4</v>
      </c>
      <c r="G73" s="193" cm="1">
        <f t="array" ref="G73">INDEX('Charges Data'!$J$466:$AO$466,1,'Appendix 5'!$B73)</f>
        <v>3</v>
      </c>
    </row>
    <row r="74" spans="2:7" ht="20.25" customHeight="1" x14ac:dyDescent="0.25">
      <c r="B74">
        <v>32</v>
      </c>
      <c r="C74" s="191" t="s">
        <v>141</v>
      </c>
      <c r="D74" s="192" cm="1">
        <f t="array" ref="D74">INDEX('Charges Data'!$J$463:$AO$463,1,'Appendix 5'!$B74)</f>
        <v>4.8</v>
      </c>
      <c r="E74" s="192" cm="1">
        <f t="array" ref="E74">INDEX('Charges Data'!$J$464:$AO$464,1,'Appendix 5'!$B74)</f>
        <v>2.5</v>
      </c>
      <c r="F74" s="192" cm="1">
        <f t="array" ref="F74">INDEX('Charges Data'!$J$465:$AO$465,1,'Appendix 5'!$B74)</f>
        <v>2.5</v>
      </c>
      <c r="G74" s="193" cm="1">
        <f t="array" ref="G74">INDEX('Charges Data'!$J$466:$AO$466,1,'Appendix 5'!$B74)</f>
        <v>2.5</v>
      </c>
    </row>
    <row r="75" spans="2:7" x14ac:dyDescent="0.25">
      <c r="D75" s="82">
        <f>AVERAGE(D43:D74)</f>
        <v>4.7229629629629626</v>
      </c>
      <c r="E75" s="82">
        <f>AVERAGE(E43:E74)</f>
        <v>3.0085185185185179</v>
      </c>
      <c r="F75" s="82">
        <f>AVERAGE(F43:F74)</f>
        <v>3.1845833333333338</v>
      </c>
      <c r="G75" s="82">
        <f>AVERAGE(G43:G74)</f>
        <v>2.3820000000000001</v>
      </c>
    </row>
    <row r="76" spans="2:7" x14ac:dyDescent="0.25"/>
    <row r="77" spans="2:7" ht="14" x14ac:dyDescent="0.3">
      <c r="C77" s="79" t="s">
        <v>317</v>
      </c>
    </row>
    <row r="78" spans="2:7" ht="14" x14ac:dyDescent="0.3">
      <c r="C78" s="252" t="s">
        <v>307</v>
      </c>
      <c r="D78" s="189" t="s">
        <v>16</v>
      </c>
      <c r="E78" s="189" t="s">
        <v>17</v>
      </c>
      <c r="F78" s="189" t="s">
        <v>168</v>
      </c>
      <c r="G78" s="190" t="s">
        <v>143</v>
      </c>
    </row>
    <row r="79" spans="2:7" ht="20.25" customHeight="1" x14ac:dyDescent="0.25">
      <c r="B79">
        <v>1</v>
      </c>
      <c r="C79" s="191" t="s">
        <v>110</v>
      </c>
      <c r="D79" s="192" cm="1">
        <f t="array" ref="D79">INDEX('Charges Data'!$J$5:$AO$5,1,'Appendix 5'!$B79)</f>
        <v>50.08</v>
      </c>
      <c r="E79" s="192" cm="1">
        <f t="array" ref="E79">INDEX('Charges Data'!$J$6:$AO$6,1,'Appendix 5'!$B79)</f>
        <v>32.57</v>
      </c>
      <c r="F79" s="192" cm="1">
        <f t="array" ref="F79">INDEX('Charges Data'!$J$7:$AO$7,1,'Appendix 5'!$B79)</f>
        <v>32.57</v>
      </c>
      <c r="G79" s="193" cm="1">
        <f t="array" ref="G79">INDEX('Charges Data'!$J$8:$AO$8,1,'Appendix 5'!$B79)</f>
        <v>20.05</v>
      </c>
    </row>
    <row r="80" spans="2:7" ht="20.25" customHeight="1" x14ac:dyDescent="0.25">
      <c r="B80">
        <v>2</v>
      </c>
      <c r="C80" s="191" t="s">
        <v>111</v>
      </c>
      <c r="D80" s="192" cm="1">
        <f t="array" ref="D80">INDEX('Charges Data'!$J$5:$AO$5,1,'Appendix 5'!$B80)</f>
        <v>52</v>
      </c>
      <c r="E80" s="192" cm="1">
        <f t="array" ref="E80">INDEX('Charges Data'!$J$6:$AO$6,1,'Appendix 5'!$B80)</f>
        <v>32</v>
      </c>
      <c r="F80" s="192" cm="1">
        <f t="array" ref="F80">INDEX('Charges Data'!$J$7:$AO$7,1,'Appendix 5'!$B80)</f>
        <v>32</v>
      </c>
      <c r="G80" s="193" cm="1">
        <f t="array" ref="G80">INDEX('Charges Data'!$J$8:$AO$8,1,'Appendix 5'!$B80)</f>
        <v>32</v>
      </c>
    </row>
    <row r="81" spans="2:7" ht="20.25" customHeight="1" x14ac:dyDescent="0.25">
      <c r="B81">
        <v>3</v>
      </c>
      <c r="C81" s="191" t="s">
        <v>112</v>
      </c>
      <c r="D81" s="192" cm="1">
        <f t="array" ref="D81">INDEX('Charges Data'!$J$5:$AO$5,1,'Appendix 5'!$B81)</f>
        <v>14</v>
      </c>
      <c r="E81" s="192" cm="1">
        <f t="array" ref="E81">INDEX('Charges Data'!$J$6:$AO$6,1,'Appendix 5'!$B81)</f>
        <v>14</v>
      </c>
      <c r="F81" s="192" cm="1">
        <f t="array" ref="F81">INDEX('Charges Data'!$J$7:$AO$7,1,'Appendix 5'!$B81)</f>
        <v>14</v>
      </c>
      <c r="G81" s="193" cm="1">
        <f t="array" ref="G81">INDEX('Charges Data'!$J$8:$AO$8,1,'Appendix 5'!$B81)</f>
        <v>14</v>
      </c>
    </row>
    <row r="82" spans="2:7" ht="20.25" customHeight="1" x14ac:dyDescent="0.25">
      <c r="B82">
        <v>4</v>
      </c>
      <c r="C82" s="191" t="s">
        <v>160</v>
      </c>
      <c r="D82" s="192" cm="1">
        <f t="array" ref="D82">INDEX('Charges Data'!$J$5:$AO$5,1,'Appendix 5'!$B82)</f>
        <v>50</v>
      </c>
      <c r="E82" s="192" cm="1">
        <f t="array" ref="E82">INDEX('Charges Data'!$J$6:$AO$6,1,'Appendix 5'!$B82)</f>
        <v>0</v>
      </c>
      <c r="F82" s="192" cm="1">
        <f t="array" ref="F82">INDEX('Charges Data'!$J$7:$AO$7,1,'Appendix 5'!$B82)</f>
        <v>34</v>
      </c>
      <c r="G82" s="193"/>
    </row>
    <row r="83" spans="2:7" ht="20.25" customHeight="1" x14ac:dyDescent="0.25">
      <c r="B83">
        <v>5</v>
      </c>
      <c r="C83" s="191" t="s">
        <v>114</v>
      </c>
      <c r="D83" s="192" cm="1">
        <f t="array" ref="D83">INDEX('Charges Data'!$J$5:$AO$5,1,'Appendix 5'!$B83)</f>
        <v>75</v>
      </c>
      <c r="E83" s="192" cm="1">
        <f t="array" ref="E83">INDEX('Charges Data'!$J$6:$AO$6,1,'Appendix 5'!$B83)</f>
        <v>37.5</v>
      </c>
      <c r="F83" s="192" cm="1">
        <f t="array" ref="F83">INDEX('Charges Data'!$J$7:$AO$7,1,'Appendix 5'!$B83)</f>
        <v>37.5</v>
      </c>
      <c r="G83" s="193" cm="1">
        <f t="array" ref="G83">INDEX('Charges Data'!$J$8:$AO$8,1,'Appendix 5'!$B83)</f>
        <v>37.5</v>
      </c>
    </row>
    <row r="84" spans="2:7" ht="20.25" customHeight="1" x14ac:dyDescent="0.25">
      <c r="B84">
        <v>6</v>
      </c>
      <c r="C84" s="191" t="s">
        <v>115</v>
      </c>
      <c r="D84" s="192" cm="1">
        <f t="array" ref="D84">INDEX('Charges Data'!$J$5:$AO$5,1,'Appendix 5'!$B84)</f>
        <v>48</v>
      </c>
      <c r="E84" s="192" cm="1">
        <f t="array" ref="E84">INDEX('Charges Data'!$J$6:$AO$6,1,'Appendix 5'!$B84)</f>
        <v>36</v>
      </c>
      <c r="F84" s="192" cm="1">
        <f t="array" ref="F84">INDEX('Charges Data'!$J$7:$AO$7,1,'Appendix 5'!$B84)</f>
        <v>36</v>
      </c>
      <c r="G84" s="193" cm="1">
        <f t="array" ref="G84">INDEX('Charges Data'!$J$8:$AO$8,1,'Appendix 5'!$B84)</f>
        <v>36</v>
      </c>
    </row>
    <row r="85" spans="2:7" ht="20.25" customHeight="1" x14ac:dyDescent="0.25">
      <c r="B85">
        <v>7</v>
      </c>
      <c r="C85" s="191" t="s">
        <v>116</v>
      </c>
      <c r="D85" s="192" cm="1">
        <f t="array" ref="D85">INDEX('Charges Data'!$J$5:$AO$5,1,'Appendix 5'!$B85)</f>
        <v>50.5</v>
      </c>
      <c r="E85" s="192" cm="1">
        <f t="array" ref="E85">INDEX('Charges Data'!$J$6:$AO$6,1,'Appendix 5'!$B85)</f>
        <v>26.25</v>
      </c>
      <c r="F85" s="192"/>
      <c r="G85" s="193"/>
    </row>
    <row r="86" spans="2:7" ht="20.25" customHeight="1" x14ac:dyDescent="0.25">
      <c r="B86">
        <v>8</v>
      </c>
      <c r="C86" s="191" t="s">
        <v>117</v>
      </c>
      <c r="D86" s="192"/>
      <c r="E86" s="192"/>
      <c r="F86" s="192"/>
      <c r="G86" s="193"/>
    </row>
    <row r="87" spans="2:7" ht="20.25" customHeight="1" x14ac:dyDescent="0.25">
      <c r="B87">
        <v>9</v>
      </c>
      <c r="C87" s="191" t="s">
        <v>118</v>
      </c>
      <c r="D87" s="192" cm="1">
        <f t="array" ref="D87">INDEX('Charges Data'!$J$5:$AO$5,1,'Appendix 5'!$B87)</f>
        <v>39.049999999999997</v>
      </c>
      <c r="E87" s="192" cm="1">
        <f t="array" ref="E87">INDEX('Charges Data'!$J$6:$AO$6,1,'Appendix 5'!$B87)</f>
        <v>19.25</v>
      </c>
      <c r="F87" s="192" cm="1">
        <f t="array" ref="F87">INDEX('Charges Data'!$J$7:$AO$7,1,'Appendix 5'!$B87)</f>
        <v>19.25</v>
      </c>
      <c r="G87" s="193" cm="1">
        <f t="array" ref="G87">INDEX('Charges Data'!$J$8:$AO$8,1,'Appendix 5'!$B87)</f>
        <v>19.25</v>
      </c>
    </row>
    <row r="88" spans="2:7" ht="20.25" customHeight="1" x14ac:dyDescent="0.25">
      <c r="B88">
        <v>10</v>
      </c>
      <c r="C88" s="191" t="s">
        <v>119</v>
      </c>
      <c r="D88" s="192"/>
      <c r="E88" s="192"/>
      <c r="F88" s="192"/>
      <c r="G88" s="193"/>
    </row>
    <row r="89" spans="2:7" ht="20.25" customHeight="1" x14ac:dyDescent="0.25">
      <c r="B89">
        <v>11</v>
      </c>
      <c r="C89" s="191" t="s">
        <v>120</v>
      </c>
      <c r="D89" s="192"/>
      <c r="E89" s="192"/>
      <c r="F89" s="192"/>
      <c r="G89" s="193"/>
    </row>
    <row r="90" spans="2:7" ht="20.25" customHeight="1" x14ac:dyDescent="0.25">
      <c r="B90">
        <v>12</v>
      </c>
      <c r="C90" s="191" t="s">
        <v>121</v>
      </c>
      <c r="D90" s="192" cm="1">
        <f t="array" ref="D90">INDEX('Charges Data'!$J$5:$AO$5,1,'Appendix 5'!$B90)</f>
        <v>62.5</v>
      </c>
      <c r="E90" s="192" cm="1">
        <f t="array" ref="E90">INDEX('Charges Data'!$J$6:$AO$6,1,'Appendix 5'!$B90)</f>
        <v>40.6</v>
      </c>
      <c r="F90" s="192"/>
      <c r="G90" s="193"/>
    </row>
    <row r="91" spans="2:7" ht="20.25" customHeight="1" x14ac:dyDescent="0.25">
      <c r="B91">
        <v>13</v>
      </c>
      <c r="C91" s="191" t="s">
        <v>122</v>
      </c>
      <c r="D91" s="192" cm="1">
        <f t="array" ref="D91">INDEX('Charges Data'!$J$5:$AO$5,1,'Appendix 5'!$B91)</f>
        <v>57.75</v>
      </c>
      <c r="E91" s="192" cm="1">
        <f t="array" ref="E91">INDEX('Charges Data'!$J$6:$AO$6,1,'Appendix 5'!$B91)</f>
        <v>29.4</v>
      </c>
      <c r="F91" s="192" cm="1">
        <f t="array" ref="F91">INDEX('Charges Data'!$J$7:$AO$7,1,'Appendix 5'!$B91)</f>
        <v>29.4</v>
      </c>
      <c r="G91" s="193"/>
    </row>
    <row r="92" spans="2:7" ht="20.25" customHeight="1" x14ac:dyDescent="0.25">
      <c r="B92">
        <v>14</v>
      </c>
      <c r="C92" s="191" t="s">
        <v>123</v>
      </c>
      <c r="D92" s="192" cm="1">
        <f t="array" ref="D92">INDEX('Charges Data'!$J$5:$AO$5,1,'Appendix 5'!$B92)</f>
        <v>60</v>
      </c>
      <c r="E92" s="192" cm="1">
        <f t="array" ref="E92">INDEX('Charges Data'!$J$6:$AO$6,1,'Appendix 5'!$B92)</f>
        <v>42</v>
      </c>
      <c r="F92" s="192"/>
      <c r="G92" s="193"/>
    </row>
    <row r="93" spans="2:7" ht="20.25" customHeight="1" x14ac:dyDescent="0.25">
      <c r="B93">
        <v>15</v>
      </c>
      <c r="C93" s="191" t="s">
        <v>124</v>
      </c>
      <c r="D93" s="192" cm="1">
        <f t="array" ref="D93">INDEX('Charges Data'!$J$5:$AO$5,1,'Appendix 5'!$B93)</f>
        <v>54</v>
      </c>
      <c r="E93" s="192" cm="1">
        <f t="array" ref="E93">INDEX('Charges Data'!$J$6:$AO$6,1,'Appendix 5'!$B93)</f>
        <v>34</v>
      </c>
      <c r="F93" s="192" cm="1">
        <f t="array" ref="F93">INDEX('Charges Data'!$J$7:$AO$7,1,'Appendix 5'!$B93)</f>
        <v>54</v>
      </c>
      <c r="G93" s="193" cm="1">
        <f t="array" ref="G93">INDEX('Charges Data'!$J$8:$AO$8,1,'Appendix 5'!$B93)</f>
        <v>34</v>
      </c>
    </row>
    <row r="94" spans="2:7" ht="20.25" customHeight="1" x14ac:dyDescent="0.25">
      <c r="B94">
        <v>16</v>
      </c>
      <c r="C94" s="191" t="s">
        <v>125</v>
      </c>
      <c r="D94" s="192" cm="1">
        <f t="array" ref="D94">INDEX('Charges Data'!$J$5:$AO$5,1,'Appendix 5'!$B94)</f>
        <v>57.5</v>
      </c>
      <c r="E94" s="192" cm="1">
        <f t="array" ref="E94">INDEX('Charges Data'!$J$6:$AO$6,1,'Appendix 5'!$B94)</f>
        <v>40.299999999999997</v>
      </c>
      <c r="F94" s="192"/>
      <c r="G94" s="193"/>
    </row>
    <row r="95" spans="2:7" ht="20.25" customHeight="1" x14ac:dyDescent="0.25">
      <c r="B95">
        <v>17</v>
      </c>
      <c r="C95" s="191" t="s">
        <v>126</v>
      </c>
      <c r="D95" s="192" cm="1">
        <f t="array" ref="D95">INDEX('Charges Data'!$J$5:$AO$5,1,'Appendix 5'!$B95)</f>
        <v>0</v>
      </c>
      <c r="E95" s="192" cm="1">
        <f t="array" ref="E95">INDEX('Charges Data'!$J$6:$AO$6,1,'Appendix 5'!$B95)</f>
        <v>0</v>
      </c>
      <c r="F95" s="192" cm="1">
        <f t="array" ref="F95">INDEX('Charges Data'!$J$7:$AO$7,1,'Appendix 5'!$B95)</f>
        <v>0</v>
      </c>
      <c r="G95" s="193" cm="1">
        <f t="array" ref="G95">INDEX('Charges Data'!$J$8:$AO$8,1,'Appendix 5'!$B95)</f>
        <v>0</v>
      </c>
    </row>
    <row r="96" spans="2:7" ht="20.25" customHeight="1" x14ac:dyDescent="0.25">
      <c r="B96">
        <v>18</v>
      </c>
      <c r="C96" s="191" t="s">
        <v>127</v>
      </c>
      <c r="D96" s="192" cm="1">
        <f t="array" ref="D96">INDEX('Charges Data'!$J$5:$AO$5,1,'Appendix 5'!$B96)</f>
        <v>39.5</v>
      </c>
      <c r="E96" s="192" cm="1">
        <f t="array" ref="E96">INDEX('Charges Data'!$J$6:$AO$6,1,'Appendix 5'!$B96)</f>
        <v>31.5</v>
      </c>
      <c r="F96" s="192"/>
      <c r="G96" s="193"/>
    </row>
    <row r="97" spans="2:7" ht="20.25" customHeight="1" x14ac:dyDescent="0.25">
      <c r="B97">
        <v>19</v>
      </c>
      <c r="C97" s="191" t="s">
        <v>128</v>
      </c>
      <c r="D97" s="192"/>
      <c r="E97" s="192"/>
      <c r="F97" s="192"/>
      <c r="G97" s="193"/>
    </row>
    <row r="98" spans="2:7" ht="20.25" customHeight="1" x14ac:dyDescent="0.25">
      <c r="B98">
        <v>20</v>
      </c>
      <c r="C98" s="191" t="s">
        <v>129</v>
      </c>
      <c r="D98" s="192" cm="1">
        <f t="array" ref="D98">INDEX('Charges Data'!$J$5:$AO$5,1,'Appendix 5'!$B98)</f>
        <v>47.75</v>
      </c>
      <c r="E98" s="192" cm="1">
        <f t="array" ref="E98">INDEX('Charges Data'!$J$6:$AO$6,1,'Appendix 5'!$B98)</f>
        <v>24.5</v>
      </c>
      <c r="F98" s="192" cm="1">
        <f t="array" ref="F98">INDEX('Charges Data'!$J$7:$AO$7,1,'Appendix 5'!$B98)</f>
        <v>24.5</v>
      </c>
      <c r="G98" s="193"/>
    </row>
    <row r="99" spans="2:7" ht="20.25" customHeight="1" x14ac:dyDescent="0.25">
      <c r="B99">
        <v>21</v>
      </c>
      <c r="C99" s="191" t="s">
        <v>130</v>
      </c>
      <c r="D99" s="192"/>
      <c r="E99" s="192"/>
      <c r="F99" s="192"/>
      <c r="G99" s="193"/>
    </row>
    <row r="100" spans="2:7" ht="20.25" customHeight="1" x14ac:dyDescent="0.25">
      <c r="B100">
        <v>22</v>
      </c>
      <c r="C100" s="191" t="s">
        <v>131</v>
      </c>
      <c r="D100" s="192" cm="1">
        <f t="array" ref="D100">INDEX('Charges Data'!$J$5:$AO$5,1,'Appendix 5'!$B100)</f>
        <v>39.700000000000003</v>
      </c>
      <c r="E100" s="192" cm="1">
        <f t="array" ref="E100">INDEX('Charges Data'!$J$6:$AO$6,1,'Appendix 5'!$B100)</f>
        <v>19.850000000000001</v>
      </c>
      <c r="F100" s="192"/>
      <c r="G100" s="193"/>
    </row>
    <row r="101" spans="2:7" ht="20.25" customHeight="1" x14ac:dyDescent="0.25">
      <c r="B101">
        <v>23</v>
      </c>
      <c r="C101" s="191" t="s">
        <v>132</v>
      </c>
      <c r="D101" s="192" cm="1">
        <f t="array" ref="D101">INDEX('Charges Data'!$J$5:$AO$5,1,'Appendix 5'!$B101)</f>
        <v>0</v>
      </c>
      <c r="E101" s="192" cm="1">
        <f t="array" ref="E101">INDEX('Charges Data'!$J$6:$AO$6,1,'Appendix 5'!$B101)</f>
        <v>0</v>
      </c>
      <c r="F101" s="192" cm="1">
        <f t="array" ref="F101">INDEX('Charges Data'!$J$7:$AO$7,1,'Appendix 5'!$B101)</f>
        <v>0</v>
      </c>
      <c r="G101" s="193" cm="1">
        <f t="array" ref="G101">INDEX('Charges Data'!$J$8:$AO$8,1,'Appendix 5'!$B101)</f>
        <v>0</v>
      </c>
    </row>
    <row r="102" spans="2:7" ht="20.25" customHeight="1" x14ac:dyDescent="0.25">
      <c r="B102">
        <v>24</v>
      </c>
      <c r="C102" s="191" t="s">
        <v>133</v>
      </c>
      <c r="D102" s="192" cm="1">
        <f t="array" ref="D102">INDEX('Charges Data'!$J$5:$AO$5,1,'Appendix 5'!$B102)</f>
        <v>22</v>
      </c>
      <c r="E102" s="192" cm="1">
        <f t="array" ref="E102">INDEX('Charges Data'!$J$6:$AO$6,1,'Appendix 5'!$B102)</f>
        <v>22</v>
      </c>
      <c r="F102" s="192" cm="1">
        <f t="array" ref="F102">INDEX('Charges Data'!$J$7:$AO$7,1,'Appendix 5'!$B102)</f>
        <v>22</v>
      </c>
      <c r="G102" s="193" cm="1">
        <f t="array" ref="G102">INDEX('Charges Data'!$J$8:$AO$8,1,'Appendix 5'!$B102)</f>
        <v>22</v>
      </c>
    </row>
    <row r="103" spans="2:7" ht="20.25" customHeight="1" x14ac:dyDescent="0.25">
      <c r="B103">
        <v>25</v>
      </c>
      <c r="C103" s="191" t="s">
        <v>134</v>
      </c>
      <c r="D103" s="192" cm="1">
        <f t="array" ref="D103">INDEX('Charges Data'!$J$5:$AO$5,1,'Appendix 5'!$B103)</f>
        <v>0</v>
      </c>
      <c r="E103" s="192" cm="1">
        <f t="array" ref="E103">INDEX('Charges Data'!$J$6:$AO$6,1,'Appendix 5'!$B103)</f>
        <v>0</v>
      </c>
      <c r="F103" s="192" cm="1">
        <f t="array" ref="F103">INDEX('Charges Data'!$J$7:$AO$7,1,'Appendix 5'!$B103)</f>
        <v>0</v>
      </c>
      <c r="G103" s="193" cm="1">
        <f t="array" ref="G103">INDEX('Charges Data'!$J$8:$AO$8,1,'Appendix 5'!$B103)</f>
        <v>0</v>
      </c>
    </row>
    <row r="104" spans="2:7" ht="20.25" customHeight="1" x14ac:dyDescent="0.25">
      <c r="B104">
        <v>26</v>
      </c>
      <c r="C104" s="191" t="s">
        <v>135</v>
      </c>
      <c r="D104" s="192" cm="1">
        <f t="array" ref="D104">INDEX('Charges Data'!$J$5:$AO$5,1,'Appendix 5'!$B104)</f>
        <v>52.45</v>
      </c>
      <c r="E104" s="192" cm="1">
        <f t="array" ref="E104">INDEX('Charges Data'!$J$6:$AO$6,1,'Appendix 5'!$B104)</f>
        <v>26.45</v>
      </c>
      <c r="F104" s="192" cm="1">
        <f t="array" ref="F104">INDEX('Charges Data'!$J$7:$AO$7,1,'Appendix 5'!$B104)</f>
        <v>26.45</v>
      </c>
      <c r="G104" s="193"/>
    </row>
    <row r="105" spans="2:7" ht="20.25" customHeight="1" x14ac:dyDescent="0.25">
      <c r="B105">
        <v>27</v>
      </c>
      <c r="C105" s="191" t="s">
        <v>136</v>
      </c>
      <c r="D105" s="192"/>
      <c r="E105" s="192"/>
      <c r="F105" s="192"/>
      <c r="G105" s="193"/>
    </row>
    <row r="106" spans="2:7" ht="20.25" customHeight="1" x14ac:dyDescent="0.25">
      <c r="B106">
        <v>28</v>
      </c>
      <c r="C106" s="191" t="s">
        <v>137</v>
      </c>
      <c r="D106" s="192" cm="1">
        <f t="array" ref="D106">INDEX('Charges Data'!$J$5:$AO$5,1,'Appendix 5'!$B106)</f>
        <v>55.3</v>
      </c>
      <c r="E106" s="192" cm="1">
        <f t="array" ref="E106">INDEX('Charges Data'!$J$6:$AO$6,1,'Appendix 5'!$B106)</f>
        <v>27.65</v>
      </c>
      <c r="F106" s="192" cm="1">
        <f t="array" ref="F106">INDEX('Charges Data'!$J$7:$AO$7,1,'Appendix 5'!$B106)</f>
        <v>27.65</v>
      </c>
      <c r="G106" s="193"/>
    </row>
    <row r="107" spans="2:7" ht="20.25" customHeight="1" x14ac:dyDescent="0.25">
      <c r="B107">
        <v>29</v>
      </c>
      <c r="C107" s="191" t="s">
        <v>138</v>
      </c>
      <c r="D107" s="192"/>
      <c r="E107" s="192"/>
      <c r="F107" s="192"/>
      <c r="G107" s="193"/>
    </row>
    <row r="108" spans="2:7" ht="20.25" customHeight="1" x14ac:dyDescent="0.25">
      <c r="B108">
        <v>30</v>
      </c>
      <c r="C108" s="191" t="s">
        <v>139</v>
      </c>
      <c r="D108" s="192" cm="1">
        <f t="array" ref="D108">INDEX('Charges Data'!$J$5:$AO$5,1,'Appendix 5'!$B108)</f>
        <v>54.45</v>
      </c>
      <c r="E108" s="192" cm="1">
        <f t="array" ref="E108">INDEX('Charges Data'!$J$6:$AO$6,1,'Appendix 5'!$B108)</f>
        <v>0</v>
      </c>
      <c r="F108" s="192" cm="1">
        <f t="array" ref="F108">INDEX('Charges Data'!$J$7:$AO$7,1,'Appendix 5'!$B108)</f>
        <v>0</v>
      </c>
      <c r="G108" s="193" cm="1">
        <f t="array" ref="G108">INDEX('Charges Data'!$J$8:$AO$8,1,'Appendix 5'!$B108)</f>
        <v>0</v>
      </c>
    </row>
    <row r="109" spans="2:7" ht="20.25" customHeight="1" x14ac:dyDescent="0.25">
      <c r="B109">
        <v>31</v>
      </c>
      <c r="C109" s="191" t="s">
        <v>140</v>
      </c>
      <c r="D109" s="192" cm="1">
        <f t="array" ref="D109">INDEX('Charges Data'!$J$5:$AO$5,1,'Appendix 5'!$B109)</f>
        <v>50</v>
      </c>
      <c r="E109" s="192" cm="1">
        <f t="array" ref="E109">INDEX('Charges Data'!$J$6:$AO$6,1,'Appendix 5'!$B109)</f>
        <v>35</v>
      </c>
      <c r="F109" s="192" cm="1">
        <f t="array" ref="F109">INDEX('Charges Data'!$J$7:$AO$7,1,'Appendix 5'!$B109)</f>
        <v>50</v>
      </c>
      <c r="G109" s="193" cm="1">
        <f t="array" ref="G109">INDEX('Charges Data'!$J$8:$AO$8,1,'Appendix 5'!$B109)</f>
        <v>50</v>
      </c>
    </row>
    <row r="110" spans="2:7" ht="20.25" customHeight="1" x14ac:dyDescent="0.25">
      <c r="B110">
        <v>32</v>
      </c>
      <c r="C110" s="191" t="s">
        <v>141</v>
      </c>
      <c r="D110" s="192" cm="1">
        <f t="array" ref="D110">INDEX('Charges Data'!$J$5:$AO$5,1,'Appendix 5'!$B110)</f>
        <v>46</v>
      </c>
      <c r="E110" s="192" cm="1">
        <f t="array" ref="E110">INDEX('Charges Data'!$J$6:$AO$6,1,'Appendix 5'!$B110)</f>
        <v>23</v>
      </c>
      <c r="F110" s="192" cm="1">
        <f t="array" ref="F110">INDEX('Charges Data'!$J$7:$AO$7,1,'Appendix 5'!$B110)</f>
        <v>23</v>
      </c>
      <c r="G110" s="193" cm="1">
        <f t="array" ref="G110">INDEX('Charges Data'!$J$8:$AO$8,1,'Appendix 5'!$B110)</f>
        <v>23</v>
      </c>
    </row>
    <row r="111" spans="2:7" x14ac:dyDescent="0.25">
      <c r="D111" s="82">
        <f>AVERAGE(D79:D110)</f>
        <v>43.101200000000006</v>
      </c>
      <c r="E111" s="82">
        <f>AVERAGE(E79:E110)</f>
        <v>23.752800000000001</v>
      </c>
      <c r="F111" s="82">
        <f>AVERAGE(F79:F110)</f>
        <v>24.332631578947368</v>
      </c>
      <c r="G111" s="82">
        <f>AVERAGE(G79:G110)</f>
        <v>20.557142857142857</v>
      </c>
    </row>
    <row r="112" spans="2:7" x14ac:dyDescent="0.25"/>
    <row r="113" spans="2:7" ht="14" x14ac:dyDescent="0.3">
      <c r="C113" s="79" t="s">
        <v>318</v>
      </c>
    </row>
    <row r="114" spans="2:7" ht="14" x14ac:dyDescent="0.3">
      <c r="C114" s="188" t="s">
        <v>307</v>
      </c>
      <c r="D114" s="189" t="s">
        <v>16</v>
      </c>
      <c r="E114" s="189" t="s">
        <v>17</v>
      </c>
      <c r="F114" s="189" t="s">
        <v>168</v>
      </c>
      <c r="G114" s="190" t="s">
        <v>143</v>
      </c>
    </row>
    <row r="115" spans="2:7" ht="20.25" customHeight="1" x14ac:dyDescent="0.25">
      <c r="B115">
        <v>1</v>
      </c>
      <c r="C115" s="191" t="s">
        <v>110</v>
      </c>
      <c r="D115" s="287" cm="1">
        <f t="array" ref="D115">INDEX('Charges Data'!$J$254:$AO$254,1,'Appendix 5'!$B115)</f>
        <v>56.16</v>
      </c>
      <c r="E115" s="287" cm="1">
        <f t="array" ref="E115">INDEX('Charges Data'!$J$255:$AO$255,1,'Appendix 5'!$B115)</f>
        <v>36.520000000000003</v>
      </c>
      <c r="F115" s="287" cm="1">
        <f t="array" ref="F115">INDEX('Charges Data'!$J$256:$AO$256,1,'Appendix 5'!$B115)</f>
        <v>36.520000000000003</v>
      </c>
      <c r="G115" s="288"/>
    </row>
    <row r="116" spans="2:7" ht="20.25" customHeight="1" x14ac:dyDescent="0.25">
      <c r="B116">
        <v>2</v>
      </c>
      <c r="C116" s="191" t="s">
        <v>111</v>
      </c>
      <c r="D116" s="192" cm="1">
        <f t="array" ref="D116">INDEX('Charges Data'!$J$254:$AO$254,1,'Appendix 5'!$B116)</f>
        <v>88</v>
      </c>
      <c r="E116" s="192" cm="1">
        <f t="array" ref="E116">INDEX('Charges Data'!$J$255:$AO$255,1,'Appendix 5'!$B116)</f>
        <v>56</v>
      </c>
      <c r="F116" s="192" cm="1">
        <f t="array" ref="F116">INDEX('Charges Data'!$J$256:$AO$256,1,'Appendix 5'!$B116)</f>
        <v>56</v>
      </c>
      <c r="G116" s="193" cm="1">
        <f t="array" ref="G116">INDEX('Charges Data'!$J$257:$AO$257,1,'Appendix 5'!$B116)</f>
        <v>56</v>
      </c>
    </row>
    <row r="117" spans="2:7" ht="20.25" customHeight="1" x14ac:dyDescent="0.25">
      <c r="B117">
        <v>3</v>
      </c>
      <c r="C117" s="191" t="s">
        <v>112</v>
      </c>
      <c r="D117" s="192" cm="1">
        <f t="array" ref="D117">INDEX('Charges Data'!$J$254:$AO$254,1,'Appendix 5'!$B117)</f>
        <v>60.5</v>
      </c>
      <c r="E117" s="192" cm="1">
        <f t="array" ref="E117">INDEX('Charges Data'!$J$255:$AO$255,1,'Appendix 5'!$B117)</f>
        <v>30.25</v>
      </c>
      <c r="F117" s="192" cm="1">
        <f t="array" ref="F117">INDEX('Charges Data'!$J$256:$AO$256,1,'Appendix 5'!$B117)</f>
        <v>60.5</v>
      </c>
      <c r="G117" s="193" cm="1">
        <f t="array" ref="G117">INDEX('Charges Data'!$J$257:$AO$257,1,'Appendix 5'!$B117)</f>
        <v>60.5</v>
      </c>
    </row>
    <row r="118" spans="2:7" ht="20.25" customHeight="1" x14ac:dyDescent="0.25">
      <c r="B118">
        <v>4</v>
      </c>
      <c r="C118" s="191" t="s">
        <v>160</v>
      </c>
      <c r="D118" s="192" cm="1">
        <f t="array" ref="D118">INDEX('Charges Data'!$J$254:$AO$254,1,'Appendix 5'!$B118)</f>
        <v>105.5</v>
      </c>
      <c r="E118" s="192" cm="1">
        <f t="array" ref="E118">INDEX('Charges Data'!$J$255:$AO$255,1,'Appendix 5'!$B118)</f>
        <v>82.5</v>
      </c>
      <c r="F118" s="192" cm="1">
        <f t="array" ref="F118">INDEX('Charges Data'!$J$256:$AO$256,1,'Appendix 5'!$B118)</f>
        <v>82.5</v>
      </c>
      <c r="G118" s="193"/>
    </row>
    <row r="119" spans="2:7" ht="20.25" customHeight="1" x14ac:dyDescent="0.25">
      <c r="B119">
        <v>5</v>
      </c>
      <c r="C119" s="191" t="s">
        <v>114</v>
      </c>
      <c r="D119" s="192" cm="1">
        <f t="array" ref="D119">INDEX('Charges Data'!$J$254:$AO$254,1,'Appendix 5'!$B119)</f>
        <v>111</v>
      </c>
      <c r="E119" s="192" cm="1">
        <f t="array" ref="E119">INDEX('Charges Data'!$J$255:$AO$255,1,'Appendix 5'!$B119)</f>
        <v>56</v>
      </c>
      <c r="F119" s="192"/>
      <c r="G119" s="193" cm="1">
        <f t="array" ref="G119">INDEX('Charges Data'!$J$257:$AO$257,1,'Appendix 5'!$B119)</f>
        <v>56</v>
      </c>
    </row>
    <row r="120" spans="2:7" ht="20.25" customHeight="1" x14ac:dyDescent="0.25">
      <c r="B120">
        <v>6</v>
      </c>
      <c r="C120" s="191" t="s">
        <v>115</v>
      </c>
      <c r="D120" s="192" cm="1">
        <f t="array" ref="D120">INDEX('Charges Data'!$J$254:$AO$254,1,'Appendix 5'!$B120)</f>
        <v>75</v>
      </c>
      <c r="E120" s="192" cm="1">
        <f t="array" ref="E120">INDEX('Charges Data'!$J$255:$AO$255,1,'Appendix 5'!$B120)</f>
        <v>55</v>
      </c>
      <c r="F120" s="192" cm="1">
        <f t="array" ref="F120">INDEX('Charges Data'!$J$256:$AO$256,1,'Appendix 5'!$B120)</f>
        <v>55</v>
      </c>
      <c r="G120" s="193"/>
    </row>
    <row r="121" spans="2:7" ht="20.25" customHeight="1" x14ac:dyDescent="0.25">
      <c r="B121">
        <v>7</v>
      </c>
      <c r="C121" s="191" t="s">
        <v>116</v>
      </c>
      <c r="D121" s="192" cm="1">
        <f t="array" ref="D121">INDEX('Charges Data'!$J$254:$AO$254,1,'Appendix 5'!$B121)</f>
        <v>123.6</v>
      </c>
      <c r="E121" s="192" cm="1">
        <f t="array" ref="E121">INDEX('Charges Data'!$J$255:$AO$255,1,'Appendix 5'!$B121)</f>
        <v>61.8</v>
      </c>
      <c r="F121" s="192"/>
      <c r="G121" s="193"/>
    </row>
    <row r="122" spans="2:7" ht="20.25" customHeight="1" x14ac:dyDescent="0.25">
      <c r="B122">
        <v>8</v>
      </c>
      <c r="C122" s="191" t="s">
        <v>117</v>
      </c>
      <c r="D122" s="192" cm="1">
        <f t="array" ref="D122">INDEX('Charges Data'!$J$254:$AO$254,1,'Appendix 5'!$B122)</f>
        <v>66</v>
      </c>
      <c r="E122" s="192" cm="1">
        <f t="array" ref="E122">INDEX('Charges Data'!$J$255:$AO$255,1,'Appendix 5'!$B122)</f>
        <v>33</v>
      </c>
      <c r="F122" s="192"/>
      <c r="G122" s="193" cm="1">
        <f t="array" ref="G122">INDEX('Charges Data'!$J$257:$AO$257,1,'Appendix 5'!$B122)</f>
        <v>33</v>
      </c>
    </row>
    <row r="123" spans="2:7" ht="20.25" customHeight="1" x14ac:dyDescent="0.25">
      <c r="B123">
        <v>9</v>
      </c>
      <c r="C123" s="191" t="s">
        <v>118</v>
      </c>
      <c r="D123" s="192" cm="1">
        <f t="array" ref="D123">INDEX('Charges Data'!$J$254:$AO$254,1,'Appendix 5'!$B123)</f>
        <v>0</v>
      </c>
      <c r="E123" s="192" cm="1">
        <f t="array" ref="E123">INDEX('Charges Data'!$J$255:$AO$255,1,'Appendix 5'!$B123)</f>
        <v>0</v>
      </c>
      <c r="F123" s="192" cm="1">
        <f t="array" ref="F123">INDEX('Charges Data'!$J$256:$AO$256,1,'Appendix 5'!$B123)</f>
        <v>0</v>
      </c>
      <c r="G123" s="193" cm="1">
        <f t="array" ref="G123">INDEX('Charges Data'!$J$257:$AO$257,1,'Appendix 5'!$B123)</f>
        <v>0</v>
      </c>
    </row>
    <row r="124" spans="2:7" ht="20.25" customHeight="1" x14ac:dyDescent="0.25">
      <c r="B124">
        <v>10</v>
      </c>
      <c r="C124" s="191" t="s">
        <v>119</v>
      </c>
      <c r="D124" s="192" cm="1">
        <f t="array" ref="D124">INDEX('Charges Data'!$J$254:$AO$254,1,'Appendix 5'!$B124)</f>
        <v>65</v>
      </c>
      <c r="E124" s="192" cm="1">
        <f t="array" ref="E124">INDEX('Charges Data'!$J$255:$AO$255,1,'Appendix 5'!$B124)</f>
        <v>45</v>
      </c>
      <c r="F124" s="192"/>
      <c r="G124" s="193"/>
    </row>
    <row r="125" spans="2:7" ht="20.25" customHeight="1" x14ac:dyDescent="0.25">
      <c r="B125">
        <v>11</v>
      </c>
      <c r="C125" s="191" t="s">
        <v>120</v>
      </c>
      <c r="D125" s="192" cm="1">
        <f t="array" ref="D125">INDEX('Charges Data'!$J$254:$AO$254,1,'Appendix 5'!$B125)</f>
        <v>39.5</v>
      </c>
      <c r="E125" s="192" cm="1">
        <f t="array" ref="E125">INDEX('Charges Data'!$J$255:$AO$255,1,'Appendix 5'!$B125)</f>
        <v>26</v>
      </c>
      <c r="F125" s="192"/>
      <c r="G125" s="193"/>
    </row>
    <row r="126" spans="2:7" ht="20.25" customHeight="1" x14ac:dyDescent="0.25">
      <c r="B126">
        <v>12</v>
      </c>
      <c r="C126" s="191" t="s">
        <v>121</v>
      </c>
      <c r="D126" s="192"/>
      <c r="E126" s="192"/>
      <c r="F126" s="192"/>
      <c r="G126" s="193"/>
    </row>
    <row r="127" spans="2:7" ht="20.25" customHeight="1" x14ac:dyDescent="0.25">
      <c r="B127">
        <v>13</v>
      </c>
      <c r="C127" s="191" t="s">
        <v>122</v>
      </c>
      <c r="D127" s="192" cm="1">
        <f t="array" ref="D127">INDEX('Charges Data'!$J$254:$AO$254,1,'Appendix 5'!$B127)</f>
        <v>76</v>
      </c>
      <c r="E127" s="192" cm="1">
        <f t="array" ref="E127">INDEX('Charges Data'!$J$255:$AO$255,1,'Appendix 5'!$B127)</f>
        <v>50</v>
      </c>
      <c r="F127" s="192" cm="1">
        <f t="array" ref="F127">INDEX('Charges Data'!$J$256:$AO$256,1,'Appendix 5'!$B127)</f>
        <v>50</v>
      </c>
      <c r="G127" s="193"/>
    </row>
    <row r="128" spans="2:7" ht="20.25" customHeight="1" x14ac:dyDescent="0.25">
      <c r="B128">
        <v>14</v>
      </c>
      <c r="C128" s="191" t="s">
        <v>123</v>
      </c>
      <c r="D128" s="192"/>
      <c r="E128" s="192"/>
      <c r="F128" s="192"/>
      <c r="G128" s="193"/>
    </row>
    <row r="129" spans="2:7" ht="20.25" customHeight="1" x14ac:dyDescent="0.25">
      <c r="B129">
        <v>15</v>
      </c>
      <c r="C129" s="191" t="s">
        <v>124</v>
      </c>
      <c r="D129" s="192" cm="1">
        <f t="array" ref="D129">INDEX('Charges Data'!$J$254:$AO$254,1,'Appendix 5'!$B129)</f>
        <v>80</v>
      </c>
      <c r="E129" s="192" cm="1">
        <f t="array" ref="E129">INDEX('Charges Data'!$J$255:$AO$255,1,'Appendix 5'!$B129)</f>
        <v>53.33</v>
      </c>
      <c r="F129" s="192" cm="1">
        <f t="array" ref="F129">INDEX('Charges Data'!$J$256:$AO$256,1,'Appendix 5'!$B129)</f>
        <v>80</v>
      </c>
      <c r="G129" s="193" cm="1">
        <f t="array" ref="G129">INDEX('Charges Data'!$J$257:$AO$257,1,'Appendix 5'!$B129)</f>
        <v>80</v>
      </c>
    </row>
    <row r="130" spans="2:7" ht="20.25" customHeight="1" x14ac:dyDescent="0.25">
      <c r="B130">
        <v>16</v>
      </c>
      <c r="C130" s="191" t="s">
        <v>125</v>
      </c>
      <c r="D130" s="192" cm="1">
        <f t="array" ref="D130">INDEX('Charges Data'!$J$254:$AO$254,1,'Appendix 5'!$B130)</f>
        <v>65.2</v>
      </c>
      <c r="E130" s="192" cm="1">
        <f t="array" ref="E130">INDEX('Charges Data'!$J$255:$AO$255,1,'Appendix 5'!$B130)</f>
        <v>45.8</v>
      </c>
      <c r="F130" s="192"/>
      <c r="G130" s="193"/>
    </row>
    <row r="131" spans="2:7" ht="20.25" customHeight="1" x14ac:dyDescent="0.25">
      <c r="B131">
        <v>17</v>
      </c>
      <c r="C131" s="191" t="s">
        <v>126</v>
      </c>
      <c r="D131" s="192" cm="1">
        <f t="array" ref="D131">INDEX('Charges Data'!$J$254:$AO$254,1,'Appendix 5'!$B131)</f>
        <v>39.799999999999997</v>
      </c>
      <c r="E131" s="192" cm="1">
        <f t="array" ref="E131">INDEX('Charges Data'!$J$255:$AO$255,1,'Appendix 5'!$B131)</f>
        <v>19.899999999999999</v>
      </c>
      <c r="F131" s="192" cm="1">
        <f t="array" ref="F131">INDEX('Charges Data'!$J$256:$AO$256,1,'Appendix 5'!$B131)</f>
        <v>19.899999999999999</v>
      </c>
      <c r="G131" s="193" cm="1">
        <f t="array" ref="G131">INDEX('Charges Data'!$J$257:$AO$257,1,'Appendix 5'!$B131)</f>
        <v>39.799999999999997</v>
      </c>
    </row>
    <row r="132" spans="2:7" ht="20.25" customHeight="1" x14ac:dyDescent="0.25">
      <c r="B132">
        <v>18</v>
      </c>
      <c r="C132" s="191" t="s">
        <v>127</v>
      </c>
      <c r="D132" s="192" cm="1">
        <f t="array" ref="D132">INDEX('Charges Data'!$J$254:$AO$254,1,'Appendix 5'!$B132)</f>
        <v>87.5</v>
      </c>
      <c r="E132" s="192" cm="1">
        <f t="array" ref="E132">INDEX('Charges Data'!$J$255:$AO$255,1,'Appendix 5'!$B132)</f>
        <v>54.5</v>
      </c>
      <c r="F132" s="192"/>
      <c r="G132" s="193"/>
    </row>
    <row r="133" spans="2:7" ht="20.25" customHeight="1" x14ac:dyDescent="0.25">
      <c r="B133">
        <v>19</v>
      </c>
      <c r="C133" s="191" t="s">
        <v>128</v>
      </c>
      <c r="D133" s="192"/>
      <c r="E133" s="192"/>
      <c r="F133" s="192"/>
      <c r="G133" s="193"/>
    </row>
    <row r="134" spans="2:7" ht="20.25" customHeight="1" x14ac:dyDescent="0.25">
      <c r="B134">
        <v>20</v>
      </c>
      <c r="C134" s="191" t="s">
        <v>129</v>
      </c>
      <c r="D134" s="192"/>
      <c r="E134" s="192"/>
      <c r="F134" s="192"/>
      <c r="G134" s="193"/>
    </row>
    <row r="135" spans="2:7" ht="20.25" customHeight="1" x14ac:dyDescent="0.25">
      <c r="B135">
        <v>21</v>
      </c>
      <c r="C135" s="191" t="s">
        <v>130</v>
      </c>
      <c r="D135" s="192" cm="1">
        <f t="array" ref="D135">INDEX('Charges Data'!$J$254:$AO$254,1,'Appendix 5'!$B135)</f>
        <v>70</v>
      </c>
      <c r="E135" s="192" cm="1">
        <f t="array" ref="E135">INDEX('Charges Data'!$J$255:$AO$255,1,'Appendix 5'!$B135)</f>
        <v>52</v>
      </c>
      <c r="F135" s="192"/>
      <c r="G135" s="193"/>
    </row>
    <row r="136" spans="2:7" ht="20.25" customHeight="1" x14ac:dyDescent="0.25">
      <c r="B136">
        <v>22</v>
      </c>
      <c r="C136" s="191" t="s">
        <v>131</v>
      </c>
      <c r="D136" s="192" cm="1">
        <f t="array" ref="D136">INDEX('Charges Data'!$J$254:$AO$254,1,'Appendix 5'!$B136)</f>
        <v>94.7</v>
      </c>
      <c r="E136" s="192" cm="1">
        <f t="array" ref="E136">INDEX('Charges Data'!$J$255:$AO$255,1,'Appendix 5'!$B136)</f>
        <v>47.35</v>
      </c>
      <c r="F136" s="192"/>
      <c r="G136" s="193"/>
    </row>
    <row r="137" spans="2:7" ht="20.25" customHeight="1" x14ac:dyDescent="0.25">
      <c r="B137">
        <v>23</v>
      </c>
      <c r="C137" s="191" t="s">
        <v>132</v>
      </c>
      <c r="D137" s="192" cm="1">
        <f t="array" ref="D137">INDEX('Charges Data'!$J$254:$AO$254,1,'Appendix 5'!$B137)</f>
        <v>0</v>
      </c>
      <c r="E137" s="192" cm="1">
        <f t="array" ref="E137">INDEX('Charges Data'!$J$255:$AO$255,1,'Appendix 5'!$B137)</f>
        <v>0</v>
      </c>
      <c r="F137" s="192" cm="1">
        <f t="array" ref="F137">INDEX('Charges Data'!$J$256:$AO$256,1,'Appendix 5'!$B137)</f>
        <v>0</v>
      </c>
      <c r="G137" s="193" cm="1">
        <f t="array" ref="G137">INDEX('Charges Data'!$J$257:$AO$257,1,'Appendix 5'!$B137)</f>
        <v>0</v>
      </c>
    </row>
    <row r="138" spans="2:7" ht="20.25" customHeight="1" x14ac:dyDescent="0.25">
      <c r="B138">
        <v>24</v>
      </c>
      <c r="C138" s="191" t="s">
        <v>133</v>
      </c>
      <c r="D138" s="192" cm="1">
        <f t="array" ref="D138">INDEX('Charges Data'!$J$254:$AO$254,1,'Appendix 5'!$B138)</f>
        <v>66</v>
      </c>
      <c r="E138" s="192" cm="1">
        <f t="array" ref="E138">INDEX('Charges Data'!$J$255:$AO$255,1,'Appendix 5'!$B138)</f>
        <v>52.8</v>
      </c>
      <c r="F138" s="192" cm="1">
        <f t="array" ref="F138">INDEX('Charges Data'!$J$256:$AO$256,1,'Appendix 5'!$B138)</f>
        <v>66</v>
      </c>
      <c r="G138" s="193" cm="1">
        <f t="array" ref="G138">INDEX('Charges Data'!$J$257:$AO$257,1,'Appendix 5'!$B138)</f>
        <v>66</v>
      </c>
    </row>
    <row r="139" spans="2:7" ht="20.25" customHeight="1" x14ac:dyDescent="0.25">
      <c r="B139">
        <v>25</v>
      </c>
      <c r="C139" s="191" t="s">
        <v>134</v>
      </c>
      <c r="D139" s="192" cm="1">
        <f t="array" ref="D139">INDEX('Charges Data'!$J$254:$AO$254,1,'Appendix 5'!$B139)</f>
        <v>109</v>
      </c>
      <c r="E139" s="192" cm="1">
        <f t="array" ref="E139">INDEX('Charges Data'!$J$255:$AO$255,1,'Appendix 5'!$B139)</f>
        <v>54.5</v>
      </c>
      <c r="F139" s="192"/>
      <c r="G139" s="193"/>
    </row>
    <row r="140" spans="2:7" ht="20.25" customHeight="1" x14ac:dyDescent="0.25">
      <c r="B140">
        <v>26</v>
      </c>
      <c r="C140" s="191" t="s">
        <v>135</v>
      </c>
      <c r="D140" s="192"/>
      <c r="E140" s="192"/>
      <c r="F140" s="192"/>
      <c r="G140" s="193"/>
    </row>
    <row r="141" spans="2:7" ht="20.25" customHeight="1" x14ac:dyDescent="0.25">
      <c r="B141">
        <v>27</v>
      </c>
      <c r="C141" s="191" t="s">
        <v>136</v>
      </c>
      <c r="D141" s="192" cm="1">
        <f t="array" ref="D141">INDEX('Charges Data'!$J$254:$AO$254,1,'Appendix 5'!$B141)</f>
        <v>43</v>
      </c>
      <c r="E141" s="192" cm="1">
        <f t="array" ref="E141">INDEX('Charges Data'!$J$255:$AO$255,1,'Appendix 5'!$B141)</f>
        <v>26</v>
      </c>
      <c r="F141" s="192"/>
      <c r="G141" s="193"/>
    </row>
    <row r="142" spans="2:7" ht="20.25" customHeight="1" x14ac:dyDescent="0.25">
      <c r="B142">
        <v>28</v>
      </c>
      <c r="C142" s="191" t="s">
        <v>137</v>
      </c>
      <c r="D142" s="192" cm="1">
        <f t="array" ref="D142">INDEX('Charges Data'!$J$254:$AO$254,1,'Appendix 5'!$B142)</f>
        <v>77.900000000000006</v>
      </c>
      <c r="E142" s="192" cm="1">
        <f t="array" ref="E142">INDEX('Charges Data'!$J$255:$AO$255,1,'Appendix 5'!$B142)</f>
        <v>38.950000000000003</v>
      </c>
      <c r="F142" s="192" cm="1">
        <f t="array" ref="F142">INDEX('Charges Data'!$J$256:$AO$256,1,'Appendix 5'!$B142)</f>
        <v>38.950000000000003</v>
      </c>
      <c r="G142" s="193"/>
    </row>
    <row r="143" spans="2:7" ht="20.25" customHeight="1" x14ac:dyDescent="0.25">
      <c r="B143">
        <v>29</v>
      </c>
      <c r="C143" s="191" t="s">
        <v>138</v>
      </c>
      <c r="D143" s="192" cm="1">
        <f t="array" ref="D143">INDEX('Charges Data'!$J$254:$AO$254,1,'Appendix 5'!$B143)</f>
        <v>68</v>
      </c>
      <c r="E143" s="192" cm="1">
        <f t="array" ref="E143">INDEX('Charges Data'!$J$255:$AO$255,1,'Appendix 5'!$B143)</f>
        <v>51</v>
      </c>
      <c r="F143" s="192" cm="1">
        <f t="array" ref="F143">INDEX('Charges Data'!$J$256:$AO$256,1,'Appendix 5'!$B143)</f>
        <v>68</v>
      </c>
      <c r="G143" s="193" cm="1">
        <f t="array" ref="G143">INDEX('Charges Data'!$J$257:$AO$257,1,'Appendix 5'!$B143)</f>
        <v>68</v>
      </c>
    </row>
    <row r="144" spans="2:7" ht="20.25" customHeight="1" x14ac:dyDescent="0.25">
      <c r="B144">
        <v>30</v>
      </c>
      <c r="C144" s="191" t="s">
        <v>139</v>
      </c>
      <c r="D144" s="192" cm="1">
        <f t="array" ref="D144">INDEX('Charges Data'!$J$254:$AO$254,1,'Appendix 5'!$B144)</f>
        <v>0</v>
      </c>
      <c r="E144" s="192" cm="1">
        <f t="array" ref="E144">INDEX('Charges Data'!$J$255:$AO$255,1,'Appendix 5'!$B144)</f>
        <v>0</v>
      </c>
      <c r="F144" s="192"/>
      <c r="G144" s="193"/>
    </row>
    <row r="145" spans="2:7" ht="20.25" customHeight="1" x14ac:dyDescent="0.25">
      <c r="B145">
        <v>31</v>
      </c>
      <c r="C145" s="191" t="s">
        <v>140</v>
      </c>
      <c r="D145" s="192" cm="1">
        <f t="array" ref="D145">INDEX('Charges Data'!$J$254:$AO$254,1,'Appendix 5'!$B145)</f>
        <v>85</v>
      </c>
      <c r="E145" s="192" cm="1">
        <f t="array" ref="E145">INDEX('Charges Data'!$J$255:$AO$255,1,'Appendix 5'!$B145)</f>
        <v>60</v>
      </c>
      <c r="F145" s="192" cm="1">
        <f t="array" ref="F145">INDEX('Charges Data'!$J$256:$AO$256,1,'Appendix 5'!$B145)</f>
        <v>85</v>
      </c>
      <c r="G145" s="193" cm="1">
        <f t="array" ref="G145">INDEX('Charges Data'!$J$257:$AO$257,1,'Appendix 5'!$B145)</f>
        <v>85</v>
      </c>
    </row>
    <row r="146" spans="2:7" ht="20.25" customHeight="1" x14ac:dyDescent="0.25">
      <c r="B146">
        <v>32</v>
      </c>
      <c r="C146" s="191" t="s">
        <v>141</v>
      </c>
      <c r="D146" s="192" cm="1">
        <f t="array" ref="D146">INDEX('Charges Data'!$J$254:$AO$254,1,'Appendix 5'!$B146)</f>
        <v>72</v>
      </c>
      <c r="E146" s="192" cm="1">
        <f t="array" ref="E146">INDEX('Charges Data'!$J$255:$AO$255,1,'Appendix 5'!$B146)</f>
        <v>36</v>
      </c>
      <c r="F146" s="192" cm="1">
        <f t="array" ref="F146">INDEX('Charges Data'!$J$256:$AO$256,1,'Appendix 5'!$B146)</f>
        <v>36</v>
      </c>
      <c r="G146" s="193"/>
    </row>
    <row r="147" spans="2:7" x14ac:dyDescent="0.25">
      <c r="D147" s="82">
        <f>AVERAGE(D115:D146)</f>
        <v>67.568888888888893</v>
      </c>
      <c r="E147" s="82">
        <f>AVERAGE(E115:E146)</f>
        <v>41.637037037037032</v>
      </c>
      <c r="F147" s="82">
        <f>AVERAGE(F115:F146)</f>
        <v>48.957999999999998</v>
      </c>
      <c r="G147" s="82">
        <f>AVERAGE(G115:G146)</f>
        <v>49.481818181818177</v>
      </c>
    </row>
    <row r="148" spans="2:7" x14ac:dyDescent="0.25"/>
    <row r="149" spans="2:7" ht="14" x14ac:dyDescent="0.3">
      <c r="C149" s="79" t="s">
        <v>319</v>
      </c>
    </row>
    <row r="150" spans="2:7" ht="14" x14ac:dyDescent="0.3">
      <c r="C150" s="188" t="s">
        <v>307</v>
      </c>
      <c r="D150" s="189" t="s">
        <v>16</v>
      </c>
      <c r="E150" s="189" t="s">
        <v>17</v>
      </c>
      <c r="F150" s="189" t="s">
        <v>168</v>
      </c>
      <c r="G150" s="190" t="s">
        <v>143</v>
      </c>
    </row>
    <row r="151" spans="2:7" ht="20.25" customHeight="1" x14ac:dyDescent="0.25">
      <c r="B151">
        <v>1</v>
      </c>
      <c r="C151" s="191" t="s">
        <v>110</v>
      </c>
      <c r="D151" s="192" cm="1">
        <f t="array" ref="D151">INDEX('Charges Data'!$J$37:$AO$37,1,'Appendix 5'!$B151)</f>
        <v>12.52</v>
      </c>
      <c r="E151" s="192" cm="1">
        <f t="array" ref="E151">INDEX('Charges Data'!$J$38:$AO$38,1,'Appendix 5'!$B151)</f>
        <v>8.16</v>
      </c>
      <c r="F151" s="192" cm="1">
        <f t="array" ref="F151">INDEX('Charges Data'!$J$39:$AO$39,1,'Appendix 5'!$B151)</f>
        <v>8.16</v>
      </c>
      <c r="G151" s="193" cm="1">
        <f t="array" ref="G151">INDEX('Charges Data'!$J$40:$AO$40,1,'Appendix 5'!$B151)</f>
        <v>4.99</v>
      </c>
    </row>
    <row r="152" spans="2:7" ht="20.25" customHeight="1" x14ac:dyDescent="0.25">
      <c r="B152">
        <v>2</v>
      </c>
      <c r="C152" s="191" t="s">
        <v>111</v>
      </c>
      <c r="D152" s="192" cm="1">
        <f t="array" ref="D152">INDEX('Charges Data'!$J$37:$AO$37,1,'Appendix 5'!$B152)</f>
        <v>5.5</v>
      </c>
      <c r="E152" s="192" cm="1">
        <f t="array" ref="E152">INDEX('Charges Data'!$J$38:$AO$38,1,'Appendix 5'!$B152)</f>
        <v>3.5</v>
      </c>
      <c r="F152" s="192" cm="1">
        <f t="array" ref="F152">INDEX('Charges Data'!$J$39:$AO$39,1,'Appendix 5'!$B152)</f>
        <v>3.5</v>
      </c>
      <c r="G152" s="193" cm="1">
        <f t="array" ref="G152">INDEX('Charges Data'!$J$40:$AO$40,1,'Appendix 5'!$B152)</f>
        <v>3.5</v>
      </c>
    </row>
    <row r="153" spans="2:7" ht="20.25" customHeight="1" x14ac:dyDescent="0.25">
      <c r="B153">
        <v>3</v>
      </c>
      <c r="C153" s="191" t="s">
        <v>112</v>
      </c>
      <c r="D153" s="192" cm="1">
        <f t="array" ref="D153">INDEX('Charges Data'!$J$37:$AO$37,1,'Appendix 5'!$B153)</f>
        <v>14</v>
      </c>
      <c r="E153" s="192" cm="1">
        <f t="array" ref="E153">INDEX('Charges Data'!$J$38:$AO$38,1,'Appendix 5'!$B153)</f>
        <v>14</v>
      </c>
      <c r="F153" s="192" cm="1">
        <f t="array" ref="F153">INDEX('Charges Data'!$J$39:$AO$39,1,'Appendix 5'!$B153)</f>
        <v>14</v>
      </c>
      <c r="G153" s="193" cm="1">
        <f t="array" ref="G153">INDEX('Charges Data'!$J$40:$AO$40,1,'Appendix 5'!$B153)</f>
        <v>14</v>
      </c>
    </row>
    <row r="154" spans="2:7" ht="20.25" customHeight="1" x14ac:dyDescent="0.25">
      <c r="B154">
        <v>4</v>
      </c>
      <c r="C154" s="191" t="s">
        <v>160</v>
      </c>
      <c r="D154" s="192" cm="1">
        <f t="array" ref="D154">INDEX('Charges Data'!$J$37:$AO$37,1,'Appendix 5'!$B154)</f>
        <v>14</v>
      </c>
      <c r="E154" s="192"/>
      <c r="F154" s="192" cm="1">
        <f t="array" ref="F154">INDEX('Charges Data'!$J$39:$AO$39,1,'Appendix 5'!$B154)</f>
        <v>10.5</v>
      </c>
      <c r="G154" s="193"/>
    </row>
    <row r="155" spans="2:7" ht="20.25" customHeight="1" x14ac:dyDescent="0.25">
      <c r="B155">
        <v>5</v>
      </c>
      <c r="C155" s="191" t="s">
        <v>114</v>
      </c>
      <c r="D155" s="192" cm="1">
        <f t="array" ref="D155">INDEX('Charges Data'!$J$37:$AO$37,1,'Appendix 5'!$B155)</f>
        <v>16.5</v>
      </c>
      <c r="E155" s="192" cm="1">
        <f t="array" ref="E155">INDEX('Charges Data'!$J$38:$AO$38,1,'Appendix 5'!$B155)</f>
        <v>8.25</v>
      </c>
      <c r="F155" s="192" cm="1">
        <f t="array" ref="F155">INDEX('Charges Data'!$J$39:$AO$39,1,'Appendix 5'!$B155)</f>
        <v>14</v>
      </c>
      <c r="G155" s="193" cm="1">
        <f t="array" ref="G155">INDEX('Charges Data'!$J$40:$AO$40,1,'Appendix 5'!$B155)</f>
        <v>8.25</v>
      </c>
    </row>
    <row r="156" spans="2:7" ht="20.25" customHeight="1" x14ac:dyDescent="0.25">
      <c r="B156">
        <v>6</v>
      </c>
      <c r="C156" s="191" t="s">
        <v>115</v>
      </c>
      <c r="D156" s="192" cm="1">
        <f t="array" ref="D156">INDEX('Charges Data'!$J$37:$AO$37,1,'Appendix 5'!$B156)</f>
        <v>11</v>
      </c>
      <c r="E156" s="192" cm="1">
        <f t="array" ref="E156">INDEX('Charges Data'!$J$38:$AO$38,1,'Appendix 5'!$B156)</f>
        <v>7</v>
      </c>
      <c r="F156" s="192" cm="1">
        <f t="array" ref="F156">INDEX('Charges Data'!$J$39:$AO$39,1,'Appendix 5'!$B156)</f>
        <v>7</v>
      </c>
      <c r="G156" s="193" cm="1">
        <f t="array" ref="G156">INDEX('Charges Data'!$J$40:$AO$40,1,'Appendix 5'!$B156)</f>
        <v>7</v>
      </c>
    </row>
    <row r="157" spans="2:7" ht="20.25" customHeight="1" x14ac:dyDescent="0.25">
      <c r="B157">
        <v>7</v>
      </c>
      <c r="C157" s="191" t="s">
        <v>116</v>
      </c>
      <c r="D157" s="192" cm="1">
        <f t="array" ref="D157">INDEX('Charges Data'!$J$37:$AO$37,1,'Appendix 5'!$B157)</f>
        <v>16.75</v>
      </c>
      <c r="E157" s="192" cm="1">
        <f t="array" ref="E157">INDEX('Charges Data'!$J$38:$AO$38,1,'Appendix 5'!$B157)</f>
        <v>9.5</v>
      </c>
      <c r="F157" s="192" cm="1">
        <f t="array" ref="F157">INDEX('Charges Data'!$J$39:$AO$39,1,'Appendix 5'!$B157)</f>
        <v>12.99</v>
      </c>
      <c r="G157" s="193"/>
    </row>
    <row r="158" spans="2:7" ht="20.25" customHeight="1" x14ac:dyDescent="0.25">
      <c r="B158">
        <v>8</v>
      </c>
      <c r="C158" s="191" t="s">
        <v>117</v>
      </c>
      <c r="D158" s="192" cm="1">
        <f t="array" ref="D158">INDEX('Charges Data'!$J$37:$AO$37,1,'Appendix 5'!$B158)</f>
        <v>11</v>
      </c>
      <c r="E158" s="192" cm="1">
        <f t="array" ref="E158">INDEX('Charges Data'!$J$38:$AO$38,1,'Appendix 5'!$B158)</f>
        <v>8</v>
      </c>
      <c r="F158" s="192"/>
      <c r="G158" s="193" cm="1">
        <f t="array" ref="G158">INDEX('Charges Data'!$J$40:$AO$40,1,'Appendix 5'!$B158)</f>
        <v>6</v>
      </c>
    </row>
    <row r="159" spans="2:7" ht="20.25" customHeight="1" x14ac:dyDescent="0.25">
      <c r="B159">
        <v>9</v>
      </c>
      <c r="C159" s="191" t="s">
        <v>118</v>
      </c>
      <c r="D159" s="192" cm="1">
        <f t="array" ref="D159">INDEX('Charges Data'!$J$37:$AO$37,1,'Appendix 5'!$B159)</f>
        <v>12.1</v>
      </c>
      <c r="E159" s="192" cm="1">
        <f t="array" ref="E159">INDEX('Charges Data'!$J$38:$AO$38,1,'Appendix 5'!$B159)</f>
        <v>8.8000000000000007</v>
      </c>
      <c r="F159" s="192" cm="1">
        <f t="array" ref="F159">INDEX('Charges Data'!$J$39:$AO$39,1,'Appendix 5'!$B159)</f>
        <v>8.8000000000000007</v>
      </c>
      <c r="G159" s="193" cm="1">
        <f t="array" ref="G159">INDEX('Charges Data'!$J$40:$AO$40,1,'Appendix 5'!$B159)</f>
        <v>8.8000000000000007</v>
      </c>
    </row>
    <row r="160" spans="2:7" ht="20.25" customHeight="1" x14ac:dyDescent="0.25">
      <c r="B160">
        <v>10</v>
      </c>
      <c r="C160" s="191" t="s">
        <v>119</v>
      </c>
      <c r="D160" s="192" cm="1">
        <f t="array" ref="D160">INDEX('Charges Data'!$J$37:$AO$37,1,'Appendix 5'!$B160)</f>
        <v>11.7</v>
      </c>
      <c r="E160" s="192" cm="1">
        <f t="array" ref="E160">INDEX('Charges Data'!$J$38:$AO$38,1,'Appendix 5'!$B160)</f>
        <v>8.8000000000000007</v>
      </c>
      <c r="F160" s="192" cm="1">
        <f t="array" ref="F160">INDEX('Charges Data'!$J$39:$AO$39,1,'Appendix 5'!$B160)</f>
        <v>11.7</v>
      </c>
      <c r="G160" s="193" cm="1">
        <f t="array" ref="G160">INDEX('Charges Data'!$J$40:$AO$40,1,'Appendix 5'!$B160)</f>
        <v>8.8000000000000007</v>
      </c>
    </row>
    <row r="161" spans="2:7" ht="20.25" customHeight="1" x14ac:dyDescent="0.25">
      <c r="B161">
        <v>11</v>
      </c>
      <c r="C161" s="191" t="s">
        <v>120</v>
      </c>
      <c r="D161" s="192" cm="1">
        <f t="array" ref="D161">INDEX('Charges Data'!$J$37:$AO$37,1,'Appendix 5'!$B161)</f>
        <v>7.5</v>
      </c>
      <c r="E161" s="192" cm="1">
        <f t="array" ref="E161">INDEX('Charges Data'!$J$38:$AO$38,1,'Appendix 5'!$B161)</f>
        <v>5.8</v>
      </c>
      <c r="F161" s="192"/>
      <c r="G161" s="193"/>
    </row>
    <row r="162" spans="2:7" ht="20.25" customHeight="1" x14ac:dyDescent="0.25">
      <c r="B162">
        <v>12</v>
      </c>
      <c r="C162" s="191" t="s">
        <v>121</v>
      </c>
      <c r="D162" s="192" cm="1">
        <f t="array" ref="D162">INDEX('Charges Data'!$J$37:$AO$37,1,'Appendix 5'!$B162)</f>
        <v>11.5</v>
      </c>
      <c r="E162" s="192" cm="1">
        <f t="array" ref="E162">INDEX('Charges Data'!$J$38:$AO$38,1,'Appendix 5'!$B162)</f>
        <v>8.3000000000000007</v>
      </c>
      <c r="F162" s="192" cm="1">
        <f t="array" ref="F162">INDEX('Charges Data'!$J$39:$AO$39,1,'Appendix 5'!$B162)</f>
        <v>7.5</v>
      </c>
      <c r="G162" s="193"/>
    </row>
    <row r="163" spans="2:7" ht="20.25" customHeight="1" x14ac:dyDescent="0.25">
      <c r="B163">
        <v>13</v>
      </c>
      <c r="C163" s="191" t="s">
        <v>122</v>
      </c>
      <c r="D163" s="192" cm="1">
        <f t="array" ref="D163">INDEX('Charges Data'!$J$37:$AO$37,1,'Appendix 5'!$B163)</f>
        <v>19.2</v>
      </c>
      <c r="E163" s="192" cm="1">
        <f t="array" ref="E163">INDEX('Charges Data'!$J$38:$AO$38,1,'Appendix 5'!$B163)</f>
        <v>9.8000000000000007</v>
      </c>
      <c r="F163" s="192" cm="1">
        <f t="array" ref="F163">INDEX('Charges Data'!$J$39:$AO$39,1,'Appendix 5'!$B163)</f>
        <v>9.8000000000000007</v>
      </c>
      <c r="G163" s="193"/>
    </row>
    <row r="164" spans="2:7" ht="20.25" customHeight="1" x14ac:dyDescent="0.25">
      <c r="B164">
        <v>14</v>
      </c>
      <c r="C164" s="191" t="s">
        <v>123</v>
      </c>
      <c r="D164" s="192"/>
      <c r="E164" s="192"/>
      <c r="F164" s="192"/>
      <c r="G164" s="193"/>
    </row>
    <row r="165" spans="2:7" ht="20.25" customHeight="1" x14ac:dyDescent="0.25">
      <c r="B165">
        <v>15</v>
      </c>
      <c r="C165" s="191" t="s">
        <v>124</v>
      </c>
      <c r="D165" s="192" cm="1">
        <f t="array" ref="D165">INDEX('Charges Data'!$J$37:$AO$37,1,'Appendix 5'!$B165)</f>
        <v>12</v>
      </c>
      <c r="E165" s="192" cm="1">
        <f t="array" ref="E165">INDEX('Charges Data'!$J$38:$AO$38,1,'Appendix 5'!$B165)</f>
        <v>6.67</v>
      </c>
      <c r="F165" s="192" cm="1">
        <f t="array" ref="F165">INDEX('Charges Data'!$J$39:$AO$39,1,'Appendix 5'!$B165)</f>
        <v>12</v>
      </c>
      <c r="G165" s="193" cm="1">
        <f t="array" ref="G165">INDEX('Charges Data'!$J$40:$AO$40,1,'Appendix 5'!$B165)</f>
        <v>12</v>
      </c>
    </row>
    <row r="166" spans="2:7" ht="20.25" customHeight="1" x14ac:dyDescent="0.25">
      <c r="B166">
        <v>16</v>
      </c>
      <c r="C166" s="191" t="s">
        <v>125</v>
      </c>
      <c r="D166" s="192" cm="1">
        <f t="array" ref="D166">INDEX('Charges Data'!$J$37:$AO$37,1,'Appendix 5'!$B166)</f>
        <v>11.6</v>
      </c>
      <c r="E166" s="192" cm="1">
        <f t="array" ref="E166">INDEX('Charges Data'!$J$38:$AO$38,1,'Appendix 5'!$B166)</f>
        <v>8.1</v>
      </c>
      <c r="F166" s="192" cm="1">
        <f t="array" ref="F166">INDEX('Charges Data'!$J$39:$AO$39,1,'Appendix 5'!$B166)</f>
        <v>8.1</v>
      </c>
      <c r="G166" s="193" cm="1">
        <f t="array" ref="G166">INDEX('Charges Data'!$J$40:$AO$40,1,'Appendix 5'!$B166)</f>
        <v>8.1</v>
      </c>
    </row>
    <row r="167" spans="2:7" ht="20.25" customHeight="1" x14ac:dyDescent="0.25">
      <c r="B167">
        <v>17</v>
      </c>
      <c r="C167" s="191" t="s">
        <v>126</v>
      </c>
      <c r="D167" s="192"/>
      <c r="E167" s="192"/>
      <c r="F167" s="192"/>
      <c r="G167" s="193"/>
    </row>
    <row r="168" spans="2:7" ht="20.25" customHeight="1" x14ac:dyDescent="0.25">
      <c r="B168">
        <v>18</v>
      </c>
      <c r="C168" s="191" t="s">
        <v>127</v>
      </c>
      <c r="D168" s="192" cm="1">
        <f t="array" ref="D168">INDEX('Charges Data'!$J$37:$AO$37,1,'Appendix 5'!$B168)</f>
        <v>15.4</v>
      </c>
      <c r="E168" s="192" cm="1">
        <f t="array" ref="E168">INDEX('Charges Data'!$J$38:$AO$38,1,'Appendix 5'!$B168)</f>
        <v>6.5</v>
      </c>
      <c r="F168" s="192"/>
      <c r="G168" s="193"/>
    </row>
    <row r="169" spans="2:7" ht="20.25" customHeight="1" x14ac:dyDescent="0.25">
      <c r="B169">
        <v>19</v>
      </c>
      <c r="C169" s="191" t="s">
        <v>128</v>
      </c>
      <c r="D169" s="192"/>
      <c r="E169" s="192"/>
      <c r="F169" s="192"/>
      <c r="G169" s="193"/>
    </row>
    <row r="170" spans="2:7" ht="20.25" customHeight="1" x14ac:dyDescent="0.25">
      <c r="B170">
        <v>20</v>
      </c>
      <c r="C170" s="191" t="s">
        <v>129</v>
      </c>
      <c r="D170" s="192"/>
      <c r="E170" s="192"/>
      <c r="F170" s="192"/>
      <c r="G170" s="193"/>
    </row>
    <row r="171" spans="2:7" ht="20.25" customHeight="1" x14ac:dyDescent="0.25">
      <c r="B171">
        <v>21</v>
      </c>
      <c r="C171" s="191" t="s">
        <v>130</v>
      </c>
      <c r="D171" s="192" cm="1">
        <f t="array" ref="D171">INDEX('Charges Data'!$J$37:$AO$37,1,'Appendix 5'!$B171)</f>
        <v>10</v>
      </c>
      <c r="E171" s="192" cm="1">
        <f t="array" ref="E171">INDEX('Charges Data'!$J$38:$AO$38,1,'Appendix 5'!$B171)</f>
        <v>7</v>
      </c>
      <c r="F171" s="192"/>
      <c r="G171" s="193"/>
    </row>
    <row r="172" spans="2:7" ht="20.25" customHeight="1" x14ac:dyDescent="0.25">
      <c r="B172">
        <v>22</v>
      </c>
      <c r="C172" s="191" t="s">
        <v>131</v>
      </c>
      <c r="D172" s="192" cm="1">
        <f t="array" ref="D172">INDEX('Charges Data'!$J$37:$AO$37,1,'Appendix 5'!$B172)</f>
        <v>12</v>
      </c>
      <c r="E172" s="192" cm="1">
        <f t="array" ref="E172">INDEX('Charges Data'!$J$38:$AO$38,1,'Appendix 5'!$B172)</f>
        <v>6</v>
      </c>
      <c r="F172" s="192"/>
      <c r="G172" s="193"/>
    </row>
    <row r="173" spans="2:7" ht="20.25" customHeight="1" x14ac:dyDescent="0.25">
      <c r="B173">
        <v>23</v>
      </c>
      <c r="C173" s="191" t="s">
        <v>132</v>
      </c>
      <c r="D173" s="192" cm="1">
        <f t="array" ref="D173">INDEX('Charges Data'!$J$37:$AO$37,1,'Appendix 5'!$B173)</f>
        <v>11.2</v>
      </c>
      <c r="E173" s="192" cm="1">
        <f t="array" ref="E173">INDEX('Charges Data'!$J$38:$AO$38,1,'Appendix 5'!$B173)</f>
        <v>11.2</v>
      </c>
      <c r="F173" s="192" cm="1">
        <f t="array" ref="F173">INDEX('Charges Data'!$J$39:$AO$39,1,'Appendix 5'!$B173)</f>
        <v>11.2</v>
      </c>
      <c r="G173" s="193" cm="1">
        <f t="array" ref="G173">INDEX('Charges Data'!$J$40:$AO$40,1,'Appendix 5'!$B173)</f>
        <v>11.2</v>
      </c>
    </row>
    <row r="174" spans="2:7" ht="20.25" customHeight="1" x14ac:dyDescent="0.25">
      <c r="B174">
        <v>24</v>
      </c>
      <c r="C174" s="191" t="s">
        <v>133</v>
      </c>
      <c r="D174" s="192" cm="1">
        <f t="array" ref="D174">INDEX('Charges Data'!$J$37:$AO$37,1,'Appendix 5'!$B174)</f>
        <v>12.95</v>
      </c>
      <c r="E174" s="192" cm="1">
        <f t="array" ref="E174">INDEX('Charges Data'!$J$38:$AO$38,1,'Appendix 5'!$B174)</f>
        <v>10.35</v>
      </c>
      <c r="F174" s="192" cm="1">
        <f t="array" ref="F174">INDEX('Charges Data'!$J$39:$AO$39,1,'Appendix 5'!$B174)</f>
        <v>12.95</v>
      </c>
      <c r="G174" s="193"/>
    </row>
    <row r="175" spans="2:7" ht="20.25" customHeight="1" x14ac:dyDescent="0.25">
      <c r="B175">
        <v>25</v>
      </c>
      <c r="C175" s="191" t="s">
        <v>134</v>
      </c>
      <c r="D175" s="192" cm="1">
        <f t="array" ref="D175">INDEX('Charges Data'!$J$37:$AO$37,1,'Appendix 5'!$B175)</f>
        <v>11</v>
      </c>
      <c r="E175" s="192" cm="1">
        <f t="array" ref="E175">INDEX('Charges Data'!$J$38:$AO$38,1,'Appendix 5'!$B175)</f>
        <v>5.5</v>
      </c>
      <c r="F175" s="192" cm="1">
        <f t="array" ref="F175">INDEX('Charges Data'!$J$39:$AO$39,1,'Appendix 5'!$B175)</f>
        <v>7.7</v>
      </c>
      <c r="G175" s="193" cm="1">
        <f t="array" ref="G175">INDEX('Charges Data'!$J$40:$AO$40,1,'Appendix 5'!$B175)</f>
        <v>7.7</v>
      </c>
    </row>
    <row r="176" spans="2:7" ht="20.25" customHeight="1" x14ac:dyDescent="0.25">
      <c r="B176">
        <v>26</v>
      </c>
      <c r="C176" s="191" t="s">
        <v>135</v>
      </c>
      <c r="D176" s="192" cm="1">
        <f t="array" ref="D176">INDEX('Charges Data'!$J$37:$AO$37,1,'Appendix 5'!$B176)</f>
        <v>11.75</v>
      </c>
      <c r="E176" s="192" cm="1">
        <f t="array" ref="E176">INDEX('Charges Data'!$J$38:$AO$38,1,'Appendix 5'!$B176)</f>
        <v>5.95</v>
      </c>
      <c r="F176" s="192" cm="1">
        <f t="array" ref="F176">INDEX('Charges Data'!$J$39:$AO$39,1,'Appendix 5'!$B176)</f>
        <v>5.95</v>
      </c>
      <c r="G176" s="193" cm="1">
        <f t="array" ref="G176">INDEX('Charges Data'!$J$40:$AO$40,1,'Appendix 5'!$B176)</f>
        <v>11.75</v>
      </c>
    </row>
    <row r="177" spans="2:7" ht="20.25" customHeight="1" x14ac:dyDescent="0.25">
      <c r="B177">
        <v>27</v>
      </c>
      <c r="C177" s="191" t="s">
        <v>136</v>
      </c>
      <c r="D177" s="192" cm="1">
        <f t="array" ref="D177">INDEX('Charges Data'!$J$37:$AO$37,1,'Appendix 5'!$B177)</f>
        <v>13</v>
      </c>
      <c r="E177" s="192" cm="1">
        <f t="array" ref="E177">INDEX('Charges Data'!$J$38:$AO$38,1,'Appendix 5'!$B177)</f>
        <v>13</v>
      </c>
      <c r="F177" s="192" cm="1">
        <f t="array" ref="F177">INDEX('Charges Data'!$J$39:$AO$39,1,'Appendix 5'!$B177)</f>
        <v>13</v>
      </c>
      <c r="G177" s="193" cm="1">
        <f t="array" ref="G177">INDEX('Charges Data'!$J$40:$AO$40,1,'Appendix 5'!$B177)</f>
        <v>13</v>
      </c>
    </row>
    <row r="178" spans="2:7" ht="20.25" customHeight="1" x14ac:dyDescent="0.25">
      <c r="B178">
        <v>28</v>
      </c>
      <c r="C178" s="191" t="s">
        <v>137</v>
      </c>
      <c r="D178" s="192" cm="1">
        <f t="array" ref="D178">INDEX('Charges Data'!$J$37:$AO$37,1,'Appendix 5'!$B178)</f>
        <v>12.85</v>
      </c>
      <c r="E178" s="192" cm="1">
        <f t="array" ref="E178">INDEX('Charges Data'!$J$38:$AO$38,1,'Appendix 5'!$B178)</f>
        <v>6.45</v>
      </c>
      <c r="F178" s="192" cm="1">
        <f t="array" ref="F178">INDEX('Charges Data'!$J$39:$AO$39,1,'Appendix 5'!$B178)</f>
        <v>6.45</v>
      </c>
      <c r="G178" s="193"/>
    </row>
    <row r="179" spans="2:7" ht="20.25" customHeight="1" x14ac:dyDescent="0.25">
      <c r="B179">
        <v>29</v>
      </c>
      <c r="C179" s="191" t="s">
        <v>138</v>
      </c>
      <c r="D179" s="192" cm="1">
        <f t="array" ref="D179">INDEX('Charges Data'!$J$37:$AO$37,1,'Appendix 5'!$B179)</f>
        <v>17</v>
      </c>
      <c r="E179" s="192" cm="1">
        <f t="array" ref="E179">INDEX('Charges Data'!$J$38:$AO$38,1,'Appendix 5'!$B179)</f>
        <v>13</v>
      </c>
      <c r="F179" s="192"/>
      <c r="G179" s="193"/>
    </row>
    <row r="180" spans="2:7" ht="20.25" customHeight="1" x14ac:dyDescent="0.25">
      <c r="B180">
        <v>30</v>
      </c>
      <c r="C180" s="191" t="s">
        <v>139</v>
      </c>
      <c r="D180" s="192" cm="1">
        <f t="array" ref="D180">INDEX('Charges Data'!$J$37:$AO$37,1,'Appendix 5'!$B180)</f>
        <v>9.35</v>
      </c>
      <c r="E180" s="192" cm="1">
        <f t="array" ref="E180">INDEX('Charges Data'!$J$38:$AO$38,1,'Appendix 5'!$B180)</f>
        <v>4.8499999999999996</v>
      </c>
      <c r="F180" s="192" cm="1">
        <f t="array" ref="F180">INDEX('Charges Data'!$J$39:$AO$39,1,'Appendix 5'!$B180)</f>
        <v>0</v>
      </c>
      <c r="G180" s="193" cm="1">
        <f t="array" ref="G180">INDEX('Charges Data'!$J$40:$AO$40,1,'Appendix 5'!$B180)</f>
        <v>0</v>
      </c>
    </row>
    <row r="181" spans="2:7" ht="20.25" customHeight="1" x14ac:dyDescent="0.25">
      <c r="B181">
        <v>31</v>
      </c>
      <c r="C181" s="191" t="s">
        <v>140</v>
      </c>
      <c r="D181" s="192" cm="1">
        <f t="array" ref="D181">INDEX('Charges Data'!$J$37:$AO$37,1,'Appendix 5'!$B181)</f>
        <v>12.4</v>
      </c>
      <c r="E181" s="192" cm="1">
        <f t="array" ref="E181">INDEX('Charges Data'!$J$38:$AO$38,1,'Appendix 5'!$B181)</f>
        <v>8.1999999999999993</v>
      </c>
      <c r="F181" s="192" cm="1">
        <f t="array" ref="F181">INDEX('Charges Data'!$J$39:$AO$39,1,'Appendix 5'!$B181)</f>
        <v>12.4</v>
      </c>
      <c r="G181" s="193" cm="1">
        <f t="array" ref="G181">INDEX('Charges Data'!$J$40:$AO$40,1,'Appendix 5'!$B181)</f>
        <v>3</v>
      </c>
    </row>
    <row r="182" spans="2:7" ht="20.25" customHeight="1" x14ac:dyDescent="0.25">
      <c r="B182">
        <v>32</v>
      </c>
      <c r="C182" s="191" t="s">
        <v>141</v>
      </c>
      <c r="D182" s="192" cm="1">
        <f t="array" ref="D182">INDEX('Charges Data'!$J$37:$AO$37,1,'Appendix 5'!$B182)</f>
        <v>4.8</v>
      </c>
      <c r="E182" s="192" cm="1">
        <f t="array" ref="E182">INDEX('Charges Data'!$J$38:$AO$38,1,'Appendix 5'!$B182)</f>
        <v>2.5</v>
      </c>
      <c r="F182" s="192" cm="1">
        <f t="array" ref="F182">INDEX('Charges Data'!$J$39:$AO$39,1,'Appendix 5'!$B182)</f>
        <v>2.5</v>
      </c>
      <c r="G182" s="193" cm="1">
        <f t="array" ref="G182">INDEX('Charges Data'!$J$40:$AO$40,1,'Appendix 5'!$B182)</f>
        <v>2.5</v>
      </c>
    </row>
    <row r="183" spans="2:7" x14ac:dyDescent="0.25">
      <c r="D183" s="82">
        <f>AVERAGE(D151:D182)</f>
        <v>12.163214285714286</v>
      </c>
      <c r="E183" s="82">
        <f>AVERAGE(E151:E182)</f>
        <v>7.969629629629627</v>
      </c>
      <c r="F183" s="82">
        <f>AVERAGE(F151:F182)</f>
        <v>9.0999999999999961</v>
      </c>
      <c r="G183" s="82">
        <f>AVERAGE(G151:G182)</f>
        <v>7.6817647058823528</v>
      </c>
    </row>
    <row r="184" spans="2:7" x14ac:dyDescent="0.25"/>
    <row r="185" spans="2:7" ht="14" x14ac:dyDescent="0.3">
      <c r="C185" s="79" t="s">
        <v>320</v>
      </c>
    </row>
    <row r="186" spans="2:7" ht="14" x14ac:dyDescent="0.3">
      <c r="C186" s="188" t="s">
        <v>307</v>
      </c>
      <c r="D186" s="189" t="s">
        <v>16</v>
      </c>
      <c r="E186" s="189" t="s">
        <v>17</v>
      </c>
      <c r="F186" s="189" t="s">
        <v>168</v>
      </c>
      <c r="G186" s="190" t="s">
        <v>143</v>
      </c>
    </row>
    <row r="187" spans="2:7" ht="20.25" customHeight="1" x14ac:dyDescent="0.25">
      <c r="B187">
        <v>1</v>
      </c>
      <c r="C187" s="191" t="s">
        <v>110</v>
      </c>
      <c r="D187" s="192" cm="1">
        <f t="array" ref="D187">INDEX('Charges Data'!$J$45:$AO$45,1,'Appendix 5'!$B187)</f>
        <v>12.52</v>
      </c>
      <c r="E187" s="192" cm="1">
        <f t="array" ref="E187">INDEX('Charges Data'!$J$46:$AO$46,1,'Appendix 5'!$B187)</f>
        <v>8.16</v>
      </c>
      <c r="F187" s="192" cm="1">
        <f t="array" ref="F187">INDEX('Charges Data'!$J$47:$AO$47,1,'Appendix 5'!$B187)</f>
        <v>8.16</v>
      </c>
      <c r="G187" s="193" cm="1">
        <f t="array" ref="G187">INDEX('Charges Data'!$J$48:$AO$48,1,'Appendix 5'!$B187)</f>
        <v>4.99</v>
      </c>
    </row>
    <row r="188" spans="2:7" ht="20.25" customHeight="1" x14ac:dyDescent="0.25">
      <c r="B188">
        <v>2</v>
      </c>
      <c r="C188" s="191" t="s">
        <v>111</v>
      </c>
      <c r="D188" s="192" cm="1">
        <f t="array" ref="D188">INDEX('Charges Data'!$J$45:$AO$45,1,'Appendix 5'!$B188)</f>
        <v>5.5</v>
      </c>
      <c r="E188" s="192" cm="1">
        <f t="array" ref="E188">INDEX('Charges Data'!$J$46:$AO$46,1,'Appendix 5'!$B188)</f>
        <v>3.5</v>
      </c>
      <c r="F188" s="192" cm="1">
        <f t="array" ref="F188">INDEX('Charges Data'!$J$47:$AO$47,1,'Appendix 5'!$B188)</f>
        <v>3.5</v>
      </c>
      <c r="G188" s="193" cm="1">
        <f t="array" ref="G188">INDEX('Charges Data'!$J$48:$AO$48,1,'Appendix 5'!$B188)</f>
        <v>3.5</v>
      </c>
    </row>
    <row r="189" spans="2:7" ht="20.25" customHeight="1" x14ac:dyDescent="0.25">
      <c r="B189">
        <v>3</v>
      </c>
      <c r="C189" s="191" t="s">
        <v>112</v>
      </c>
      <c r="D189" s="192" cm="1">
        <f t="array" ref="D189">INDEX('Charges Data'!$J$45:$AO$45,1,'Appendix 5'!$B189)</f>
        <v>6</v>
      </c>
      <c r="E189" s="192" cm="1">
        <f t="array" ref="E189">INDEX('Charges Data'!$J$46:$AO$46,1,'Appendix 5'!$B189)</f>
        <v>3.5</v>
      </c>
      <c r="F189" s="192" cm="1">
        <f t="array" ref="F189">INDEX('Charges Data'!$J$47:$AO$47,1,'Appendix 5'!$B189)</f>
        <v>3.5</v>
      </c>
      <c r="G189" s="193" cm="1">
        <f t="array" ref="G189">INDEX('Charges Data'!$J$48:$AO$48,1,'Appendix 5'!$B189)</f>
        <v>3.5</v>
      </c>
    </row>
    <row r="190" spans="2:7" ht="20.25" customHeight="1" x14ac:dyDescent="0.25">
      <c r="B190">
        <v>4</v>
      </c>
      <c r="C190" s="191" t="s">
        <v>160</v>
      </c>
      <c r="D190" s="192"/>
      <c r="E190" s="192"/>
      <c r="F190" s="192"/>
      <c r="G190" s="193"/>
    </row>
    <row r="191" spans="2:7" ht="20.25" customHeight="1" x14ac:dyDescent="0.25">
      <c r="B191">
        <v>5</v>
      </c>
      <c r="C191" s="191" t="s">
        <v>114</v>
      </c>
      <c r="D191" s="192" cm="1">
        <f t="array" ref="D191">INDEX('Charges Data'!$J$45:$AO$45,1,'Appendix 5'!$B191)</f>
        <v>10.5</v>
      </c>
      <c r="E191" s="192" cm="1">
        <f t="array" ref="E191">INDEX('Charges Data'!$J$46:$AO$46,1,'Appendix 5'!$B191)</f>
        <v>5.25</v>
      </c>
      <c r="F191" s="192" cm="1">
        <f t="array" ref="F191">INDEX('Charges Data'!$J$47:$AO$47,1,'Appendix 5'!$B191)</f>
        <v>8.9</v>
      </c>
      <c r="G191" s="193" cm="1">
        <f t="array" ref="G191">INDEX('Charges Data'!$J$48:$AO$48,1,'Appendix 5'!$B191)</f>
        <v>5.25</v>
      </c>
    </row>
    <row r="192" spans="2:7" ht="20.25" customHeight="1" x14ac:dyDescent="0.25">
      <c r="B192">
        <v>6</v>
      </c>
      <c r="C192" s="191" t="s">
        <v>115</v>
      </c>
      <c r="D192" s="192" cm="1">
        <f t="array" ref="D192">INDEX('Charges Data'!$J$45:$AO$45,1,'Appendix 5'!$B192)</f>
        <v>6</v>
      </c>
      <c r="E192" s="192" cm="1">
        <f t="array" ref="E192">INDEX('Charges Data'!$J$46:$AO$46,1,'Appendix 5'!$B192)</f>
        <v>4.5</v>
      </c>
      <c r="F192" s="192" cm="1">
        <f t="array" ref="F192">INDEX('Charges Data'!$J$47:$AO$47,1,'Appendix 5'!$B192)</f>
        <v>4.5</v>
      </c>
      <c r="G192" s="193" cm="1">
        <f t="array" ref="G192">INDEX('Charges Data'!$J$48:$AO$48,1,'Appendix 5'!$B192)</f>
        <v>4.5</v>
      </c>
    </row>
    <row r="193" spans="2:7" ht="20.25" customHeight="1" x14ac:dyDescent="0.25">
      <c r="B193">
        <v>7</v>
      </c>
      <c r="C193" s="191" t="s">
        <v>116</v>
      </c>
      <c r="D193" s="192" cm="1">
        <f t="array" ref="D193">INDEX('Charges Data'!$J$45:$AO$45,1,'Appendix 5'!$B193)</f>
        <v>10.99</v>
      </c>
      <c r="E193" s="192" cm="1">
        <f t="array" ref="E193">INDEX('Charges Data'!$J$46:$AO$46,1,'Appendix 5'!$B193)</f>
        <v>5.5</v>
      </c>
      <c r="F193" s="192" cm="1">
        <f t="array" ref="F193">INDEX('Charges Data'!$J$47:$AO$47,1,'Appendix 5'!$B193)</f>
        <v>7.75</v>
      </c>
      <c r="G193" s="193"/>
    </row>
    <row r="194" spans="2:7" ht="20.25" customHeight="1" x14ac:dyDescent="0.25">
      <c r="B194">
        <v>8</v>
      </c>
      <c r="C194" s="191" t="s">
        <v>117</v>
      </c>
      <c r="D194" s="192" cm="1">
        <f t="array" ref="D194">INDEX('Charges Data'!$J$45:$AO$45,1,'Appendix 5'!$B194)</f>
        <v>6</v>
      </c>
      <c r="E194" s="192" cm="1">
        <f t="array" ref="E194">INDEX('Charges Data'!$J$46:$AO$46,1,'Appendix 5'!$B194)</f>
        <v>4.2</v>
      </c>
      <c r="F194" s="192" cm="1">
        <f t="array" ref="F194">INDEX('Charges Data'!$J$47:$AO$47,1,'Appendix 5'!$B194)</f>
        <v>0</v>
      </c>
      <c r="G194" s="193" cm="1">
        <f t="array" ref="G194">INDEX('Charges Data'!$J$48:$AO$48,1,'Appendix 5'!$B194)</f>
        <v>3</v>
      </c>
    </row>
    <row r="195" spans="2:7" ht="20.25" customHeight="1" x14ac:dyDescent="0.25">
      <c r="B195">
        <v>9</v>
      </c>
      <c r="C195" s="191" t="s">
        <v>118</v>
      </c>
      <c r="D195" s="192" cm="1">
        <f t="array" ref="D195">INDEX('Charges Data'!$J$45:$AO$45,1,'Appendix 5'!$B195)</f>
        <v>12.1</v>
      </c>
      <c r="E195" s="192" cm="1">
        <f t="array" ref="E195">INDEX('Charges Data'!$J$46:$AO$46,1,'Appendix 5'!$B195)</f>
        <v>8.8000000000000007</v>
      </c>
      <c r="F195" s="192" cm="1">
        <f t="array" ref="F195">INDEX('Charges Data'!$J$47:$AO$47,1,'Appendix 5'!$B195)</f>
        <v>8.8000000000000007</v>
      </c>
      <c r="G195" s="193" cm="1">
        <f t="array" ref="G195">INDEX('Charges Data'!$J$48:$AO$48,1,'Appendix 5'!$B195)</f>
        <v>8.8000000000000007</v>
      </c>
    </row>
    <row r="196" spans="2:7" ht="20.25" customHeight="1" x14ac:dyDescent="0.25">
      <c r="B196">
        <v>10</v>
      </c>
      <c r="C196" s="191" t="s">
        <v>119</v>
      </c>
      <c r="D196" s="192"/>
      <c r="E196" s="192"/>
      <c r="F196" s="192"/>
      <c r="G196" s="193"/>
    </row>
    <row r="197" spans="2:7" ht="20.25" customHeight="1" x14ac:dyDescent="0.25">
      <c r="B197">
        <v>11</v>
      </c>
      <c r="C197" s="191" t="s">
        <v>120</v>
      </c>
      <c r="D197" s="192" cm="1">
        <f t="array" ref="D197">INDEX('Charges Data'!$J$45:$AO$45,1,'Appendix 5'!$B197)</f>
        <v>5.2</v>
      </c>
      <c r="E197" s="192" cm="1">
        <f t="array" ref="E197">INDEX('Charges Data'!$J$46:$AO$46,1,'Appendix 5'!$B197)</f>
        <v>3.6</v>
      </c>
      <c r="F197" s="192"/>
      <c r="G197" s="193"/>
    </row>
    <row r="198" spans="2:7" ht="20.25" customHeight="1" x14ac:dyDescent="0.25">
      <c r="B198">
        <v>12</v>
      </c>
      <c r="C198" s="191" t="s">
        <v>121</v>
      </c>
      <c r="D198" s="192" cm="1">
        <f t="array" ref="D198">INDEX('Charges Data'!$J$45:$AO$45,1,'Appendix 5'!$B198)</f>
        <v>11.5</v>
      </c>
      <c r="E198" s="192" cm="1">
        <f t="array" ref="E198">INDEX('Charges Data'!$J$46:$AO$46,1,'Appendix 5'!$B198)</f>
        <v>8.3000000000000007</v>
      </c>
      <c r="F198" s="192" cm="1">
        <f t="array" ref="F198">INDEX('Charges Data'!$J$47:$AO$47,1,'Appendix 5'!$B198)</f>
        <v>8.3000000000000007</v>
      </c>
      <c r="G198" s="193"/>
    </row>
    <row r="199" spans="2:7" ht="20.25" customHeight="1" x14ac:dyDescent="0.25">
      <c r="B199">
        <v>13</v>
      </c>
      <c r="C199" s="191" t="s">
        <v>122</v>
      </c>
      <c r="D199" s="192" cm="1">
        <f t="array" ref="D199">INDEX('Charges Data'!$J$45:$AO$45,1,'Appendix 5'!$B199)</f>
        <v>19.2</v>
      </c>
      <c r="E199" s="192" cm="1">
        <f t="array" ref="E199">INDEX('Charges Data'!$J$46:$AO$46,1,'Appendix 5'!$B199)</f>
        <v>9.8000000000000007</v>
      </c>
      <c r="F199" s="192" cm="1">
        <f t="array" ref="F199">INDEX('Charges Data'!$J$47:$AO$47,1,'Appendix 5'!$B199)</f>
        <v>9.8000000000000007</v>
      </c>
      <c r="G199" s="193"/>
    </row>
    <row r="200" spans="2:7" ht="20.25" customHeight="1" x14ac:dyDescent="0.25">
      <c r="B200">
        <v>14</v>
      </c>
      <c r="C200" s="191" t="s">
        <v>123</v>
      </c>
      <c r="D200" s="192"/>
      <c r="E200" s="192"/>
      <c r="F200" s="192"/>
      <c r="G200" s="193"/>
    </row>
    <row r="201" spans="2:7" ht="20.25" customHeight="1" x14ac:dyDescent="0.25">
      <c r="B201">
        <v>15</v>
      </c>
      <c r="C201" s="191" t="s">
        <v>124</v>
      </c>
      <c r="D201" s="192" cm="1">
        <f t="array" ref="D201">INDEX('Charges Data'!$J$45:$AO$45,1,'Appendix 5'!$B201)</f>
        <v>8</v>
      </c>
      <c r="E201" s="192" cm="1">
        <f t="array" ref="E201">INDEX('Charges Data'!$J$46:$AO$46,1,'Appendix 5'!$B201)</f>
        <v>5.87</v>
      </c>
      <c r="F201" s="192" cm="1">
        <f t="array" ref="F201">INDEX('Charges Data'!$J$47:$AO$47,1,'Appendix 5'!$B201)</f>
        <v>8</v>
      </c>
      <c r="G201" s="193" cm="1">
        <f t="array" ref="G201">INDEX('Charges Data'!$J$48:$AO$48,1,'Appendix 5'!$B201)</f>
        <v>8</v>
      </c>
    </row>
    <row r="202" spans="2:7" ht="20.25" customHeight="1" x14ac:dyDescent="0.25">
      <c r="B202">
        <v>16</v>
      </c>
      <c r="C202" s="191" t="s">
        <v>125</v>
      </c>
      <c r="D202" s="192" cm="1">
        <f t="array" ref="D202">INDEX('Charges Data'!$J$45:$AO$45,1,'Appendix 5'!$B202)</f>
        <v>11.6</v>
      </c>
      <c r="E202" s="192" cm="1">
        <f t="array" ref="E202">INDEX('Charges Data'!$J$46:$AO$46,1,'Appendix 5'!$B202)</f>
        <v>8.1</v>
      </c>
      <c r="F202" s="192" cm="1">
        <f t="array" ref="F202">INDEX('Charges Data'!$J$47:$AO$47,1,'Appendix 5'!$B202)</f>
        <v>8.1</v>
      </c>
      <c r="G202" s="193" cm="1">
        <f t="array" ref="G202">INDEX('Charges Data'!$J$48:$AO$48,1,'Appendix 5'!$B202)</f>
        <v>8.1</v>
      </c>
    </row>
    <row r="203" spans="2:7" ht="20.25" customHeight="1" x14ac:dyDescent="0.25">
      <c r="B203">
        <v>17</v>
      </c>
      <c r="C203" s="191" t="s">
        <v>126</v>
      </c>
      <c r="D203" s="192"/>
      <c r="E203" s="192"/>
      <c r="F203" s="192"/>
      <c r="G203" s="193"/>
    </row>
    <row r="204" spans="2:7" ht="20.25" customHeight="1" x14ac:dyDescent="0.25">
      <c r="B204">
        <v>18</v>
      </c>
      <c r="C204" s="191" t="s">
        <v>127</v>
      </c>
      <c r="D204" s="192" cm="1">
        <f t="array" ref="D204">INDEX('Charges Data'!$J$45:$AO$45,1,'Appendix 5'!$B204)</f>
        <v>6.2</v>
      </c>
      <c r="E204" s="192" cm="1">
        <f t="array" ref="E204">INDEX('Charges Data'!$J$46:$AO$46,1,'Appendix 5'!$B204)</f>
        <v>4.5</v>
      </c>
      <c r="F204" s="192"/>
      <c r="G204" s="193"/>
    </row>
    <row r="205" spans="2:7" ht="20.25" customHeight="1" x14ac:dyDescent="0.25">
      <c r="B205">
        <v>19</v>
      </c>
      <c r="C205" s="191" t="s">
        <v>128</v>
      </c>
      <c r="D205" s="192"/>
      <c r="E205" s="192"/>
      <c r="F205" s="192"/>
      <c r="G205" s="193"/>
    </row>
    <row r="206" spans="2:7" ht="20.25" customHeight="1" x14ac:dyDescent="0.25">
      <c r="B206">
        <v>20</v>
      </c>
      <c r="C206" s="191" t="s">
        <v>129</v>
      </c>
      <c r="D206" s="192"/>
      <c r="E206" s="192"/>
      <c r="F206" s="192"/>
      <c r="G206" s="193"/>
    </row>
    <row r="207" spans="2:7" ht="20.25" customHeight="1" x14ac:dyDescent="0.25">
      <c r="B207">
        <v>21</v>
      </c>
      <c r="C207" s="191" t="s">
        <v>130</v>
      </c>
      <c r="D207" s="192" cm="1">
        <f t="array" ref="D207">INDEX('Charges Data'!$J$45:$AO$45,1,'Appendix 5'!$B207)</f>
        <v>8</v>
      </c>
      <c r="E207" s="192" cm="1">
        <f t="array" ref="E207">INDEX('Charges Data'!$J$46:$AO$46,1,'Appendix 5'!$B207)</f>
        <v>5.6</v>
      </c>
      <c r="F207" s="192"/>
      <c r="G207" s="193"/>
    </row>
    <row r="208" spans="2:7" ht="20.25" customHeight="1" x14ac:dyDescent="0.25">
      <c r="B208">
        <v>22</v>
      </c>
      <c r="C208" s="191" t="s">
        <v>131</v>
      </c>
      <c r="D208" s="192" cm="1">
        <f t="array" ref="D208">INDEX('Charges Data'!$J$45:$AO$45,1,'Appendix 5'!$B208)</f>
        <v>7.2</v>
      </c>
      <c r="E208" s="192" cm="1">
        <f t="array" ref="E208">INDEX('Charges Data'!$J$46:$AO$46,1,'Appendix 5'!$B208)</f>
        <v>3.55</v>
      </c>
      <c r="F208" s="192"/>
      <c r="G208" s="193"/>
    </row>
    <row r="209" spans="2:7" ht="20.25" customHeight="1" x14ac:dyDescent="0.25">
      <c r="B209">
        <v>23</v>
      </c>
      <c r="C209" s="191" t="s">
        <v>132</v>
      </c>
      <c r="D209" s="192" cm="1">
        <f t="array" ref="D209">INDEX('Charges Data'!$J$45:$AO$45,1,'Appendix 5'!$B209)</f>
        <v>11.2</v>
      </c>
      <c r="E209" s="192" cm="1">
        <f t="array" ref="E209">INDEX('Charges Data'!$J$46:$AO$46,1,'Appendix 5'!$B209)</f>
        <v>11.2</v>
      </c>
      <c r="F209" s="192" cm="1">
        <f t="array" ref="F209">INDEX('Charges Data'!$J$47:$AO$47,1,'Appendix 5'!$B209)</f>
        <v>11.2</v>
      </c>
      <c r="G209" s="193" cm="1">
        <f t="array" ref="G209">INDEX('Charges Data'!$J$48:$AO$48,1,'Appendix 5'!$B209)</f>
        <v>11.2</v>
      </c>
    </row>
    <row r="210" spans="2:7" ht="20.25" customHeight="1" x14ac:dyDescent="0.25">
      <c r="B210">
        <v>24</v>
      </c>
      <c r="C210" s="191" t="s">
        <v>133</v>
      </c>
      <c r="D210" s="192" cm="1">
        <f t="array" ref="D210">INDEX('Charges Data'!$J$45:$AO$45,1,'Appendix 5'!$B210)</f>
        <v>12.95</v>
      </c>
      <c r="E210" s="192" cm="1">
        <f t="array" ref="E210">INDEX('Charges Data'!$J$46:$AO$46,1,'Appendix 5'!$B210)</f>
        <v>10.35</v>
      </c>
      <c r="F210" s="192" cm="1">
        <f t="array" ref="F210">INDEX('Charges Data'!$J$47:$AO$47,1,'Appendix 5'!$B210)</f>
        <v>12.95</v>
      </c>
      <c r="G210" s="193"/>
    </row>
    <row r="211" spans="2:7" ht="20.25" customHeight="1" x14ac:dyDescent="0.25">
      <c r="B211">
        <v>25</v>
      </c>
      <c r="C211" s="191" t="s">
        <v>134</v>
      </c>
      <c r="D211" s="192" cm="1">
        <f t="array" ref="D211">INDEX('Charges Data'!$J$45:$AO$45,1,'Appendix 5'!$B211)</f>
        <v>6</v>
      </c>
      <c r="E211" s="192" cm="1">
        <f t="array" ref="E211">INDEX('Charges Data'!$J$46:$AO$46,1,'Appendix 5'!$B211)</f>
        <v>3</v>
      </c>
      <c r="F211" s="192" cm="1">
        <f t="array" ref="F211">INDEX('Charges Data'!$J$47:$AO$47,1,'Appendix 5'!$B211)</f>
        <v>4</v>
      </c>
      <c r="G211" s="193" cm="1">
        <f t="array" ref="G211">INDEX('Charges Data'!$J$48:$AO$48,1,'Appendix 5'!$B211)</f>
        <v>4</v>
      </c>
    </row>
    <row r="212" spans="2:7" ht="20.25" customHeight="1" x14ac:dyDescent="0.25">
      <c r="B212">
        <v>26</v>
      </c>
      <c r="C212" s="191" t="s">
        <v>135</v>
      </c>
      <c r="D212" s="192" cm="1">
        <f t="array" ref="D212">INDEX('Charges Data'!$J$45:$AO$45,1,'Appendix 5'!$B212)</f>
        <v>6.3</v>
      </c>
      <c r="E212" s="192" cm="1">
        <f t="array" ref="E212">INDEX('Charges Data'!$J$46:$AO$46,1,'Appendix 5'!$B212)</f>
        <v>3.3</v>
      </c>
      <c r="F212" s="192" cm="1">
        <f t="array" ref="F212">INDEX('Charges Data'!$J$47:$AO$47,1,'Appendix 5'!$B212)</f>
        <v>3.3</v>
      </c>
      <c r="G212" s="193" cm="1">
        <f t="array" ref="G212">INDEX('Charges Data'!$J$48:$AO$48,1,'Appendix 5'!$B212)</f>
        <v>6.3</v>
      </c>
    </row>
    <row r="213" spans="2:7" ht="20.25" customHeight="1" x14ac:dyDescent="0.25">
      <c r="B213">
        <v>27</v>
      </c>
      <c r="C213" s="191" t="s">
        <v>136</v>
      </c>
      <c r="D213" s="192"/>
      <c r="E213" s="192"/>
      <c r="F213" s="192"/>
      <c r="G213" s="193"/>
    </row>
    <row r="214" spans="2:7" ht="20.25" customHeight="1" x14ac:dyDescent="0.25">
      <c r="B214">
        <v>28</v>
      </c>
      <c r="C214" s="191" t="s">
        <v>137</v>
      </c>
      <c r="D214" s="192" cm="1">
        <f t="array" ref="D214">INDEX('Charges Data'!$J$45:$AO$45,1,'Appendix 5'!$B214)</f>
        <v>4.95</v>
      </c>
      <c r="E214" s="192" cm="1">
        <f t="array" ref="E214">INDEX('Charges Data'!$J$46:$AO$46,1,'Appendix 5'!$B214)</f>
        <v>2.4500000000000002</v>
      </c>
      <c r="F214" s="192" cm="1">
        <f t="array" ref="F214">INDEX('Charges Data'!$J$47:$AO$47,1,'Appendix 5'!$B214)</f>
        <v>2.4500000000000002</v>
      </c>
      <c r="G214" s="193"/>
    </row>
    <row r="215" spans="2:7" ht="20.25" customHeight="1" x14ac:dyDescent="0.25">
      <c r="B215">
        <v>29</v>
      </c>
      <c r="C215" s="191" t="s">
        <v>138</v>
      </c>
      <c r="D215" s="192" cm="1">
        <f t="array" ref="D215">INDEX('Charges Data'!$J$45:$AO$45,1,'Appendix 5'!$B215)</f>
        <v>17</v>
      </c>
      <c r="E215" s="192" cm="1">
        <f t="array" ref="E215">INDEX('Charges Data'!$J$46:$AO$46,1,'Appendix 5'!$B215)</f>
        <v>13</v>
      </c>
      <c r="F215" s="192"/>
      <c r="G215" s="193"/>
    </row>
    <row r="216" spans="2:7" ht="20.25" customHeight="1" x14ac:dyDescent="0.25">
      <c r="B216">
        <v>30</v>
      </c>
      <c r="C216" s="191" t="s">
        <v>139</v>
      </c>
      <c r="D216" s="192" cm="1">
        <f t="array" ref="D216">INDEX('Charges Data'!$J$45:$AO$45,1,'Appendix 5'!$B216)</f>
        <v>0</v>
      </c>
      <c r="E216" s="192" cm="1">
        <f t="array" ref="E216">INDEX('Charges Data'!$J$46:$AO$46,1,'Appendix 5'!$B216)</f>
        <v>0</v>
      </c>
      <c r="F216" s="192" cm="1">
        <f t="array" ref="F216">INDEX('Charges Data'!$J$47:$AO$47,1,'Appendix 5'!$B216)</f>
        <v>0</v>
      </c>
      <c r="G216" s="193" cm="1">
        <f t="array" ref="G216">INDEX('Charges Data'!$J$48:$AO$48,1,'Appendix 5'!$B216)</f>
        <v>0</v>
      </c>
    </row>
    <row r="217" spans="2:7" ht="20.25" customHeight="1" x14ac:dyDescent="0.25">
      <c r="B217">
        <v>31</v>
      </c>
      <c r="C217" s="191" t="s">
        <v>140</v>
      </c>
      <c r="D217" s="192" cm="1">
        <f t="array" ref="D217">INDEX('Charges Data'!$J$45:$AO$45,1,'Appendix 5'!$B217)</f>
        <v>12.4</v>
      </c>
      <c r="E217" s="192" cm="1">
        <f t="array" ref="E217">INDEX('Charges Data'!$J$46:$AO$46,1,'Appendix 5'!$B217)</f>
        <v>8.1999999999999993</v>
      </c>
      <c r="F217" s="192" cm="1">
        <f t="array" ref="F217">INDEX('Charges Data'!$J$47:$AO$47,1,'Appendix 5'!$B217)</f>
        <v>12.4</v>
      </c>
      <c r="G217" s="193" cm="1">
        <f t="array" ref="G217">INDEX('Charges Data'!$J$48:$AO$48,1,'Appendix 5'!$B217)</f>
        <v>6</v>
      </c>
    </row>
    <row r="218" spans="2:7" ht="20.25" customHeight="1" x14ac:dyDescent="0.25">
      <c r="B218">
        <v>32</v>
      </c>
      <c r="C218" s="191" t="s">
        <v>141</v>
      </c>
      <c r="D218" s="192" cm="1">
        <f t="array" ref="D218">INDEX('Charges Data'!$J$45:$AO$45,1,'Appendix 5'!$B218)</f>
        <v>4.8</v>
      </c>
      <c r="E218" s="192" cm="1">
        <f t="array" ref="E218">INDEX('Charges Data'!$J$46:$AO$46,1,'Appendix 5'!$B218)</f>
        <v>2.5</v>
      </c>
      <c r="F218" s="192" cm="1">
        <f t="array" ref="F218">INDEX('Charges Data'!$J$47:$AO$47,1,'Appendix 5'!$B218)</f>
        <v>2.5</v>
      </c>
      <c r="G218" s="193" cm="1">
        <f t="array" ref="G218">INDEX('Charges Data'!$J$48:$AO$48,1,'Appendix 5'!$B218)</f>
        <v>2.5</v>
      </c>
    </row>
    <row r="219" spans="2:7" x14ac:dyDescent="0.25">
      <c r="D219" s="82">
        <f>AVERAGE(D187:D218)</f>
        <v>8.8843999999999994</v>
      </c>
      <c r="E219" s="82">
        <f>AVERAGE(E187:E218)</f>
        <v>5.8691999999999984</v>
      </c>
      <c r="F219" s="82">
        <f>AVERAGE(F187:F218)</f>
        <v>6.4055000000000009</v>
      </c>
      <c r="G219" s="82">
        <f>AVERAGE(G187:G218)</f>
        <v>5.309333333333333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E9CA3-9525-4009-A715-74158BFA1CFA}">
  <sheetPr codeName="Sheet19">
    <tabColor rgb="FF00B050"/>
  </sheetPr>
  <dimension ref="A1:F24"/>
  <sheetViews>
    <sheetView showGridLines="0" showRowColHeaders="0" workbookViewId="0">
      <selection activeCell="C9" sqref="C9"/>
    </sheetView>
  </sheetViews>
  <sheetFormatPr defaultColWidth="0" defaultRowHeight="12.5" zeroHeight="1" x14ac:dyDescent="0.25"/>
  <cols>
    <col min="1" max="1" width="3.6328125" customWidth="1"/>
    <col min="2" max="2" width="18.453125" customWidth="1"/>
    <col min="3" max="3" width="25.453125" customWidth="1"/>
    <col min="4" max="4" width="30.6328125" customWidth="1"/>
    <col min="5" max="5" width="4.453125" customWidth="1"/>
    <col min="6" max="6" width="5.36328125" hidden="1" customWidth="1"/>
    <col min="7" max="16384" width="9.36328125" hidden="1"/>
  </cols>
  <sheetData>
    <row r="1" spans="2:6" ht="14" x14ac:dyDescent="0.25">
      <c r="B1" s="40" t="s">
        <v>8</v>
      </c>
    </row>
    <row r="2" spans="2:6" ht="30.75" customHeight="1" x14ac:dyDescent="0.25">
      <c r="B2" s="33" t="s">
        <v>28</v>
      </c>
    </row>
    <row r="3" spans="2:6" ht="15.5" x14ac:dyDescent="0.35">
      <c r="B3" s="5" t="s">
        <v>321</v>
      </c>
      <c r="C3" s="6"/>
      <c r="D3" s="6"/>
      <c r="E3" s="6"/>
      <c r="F3" s="6"/>
    </row>
    <row r="4" spans="2:6" x14ac:dyDescent="0.25"/>
    <row r="5" spans="2:6" ht="20.25" customHeight="1" x14ac:dyDescent="0.25">
      <c r="B5" s="166" t="s">
        <v>322</v>
      </c>
      <c r="C5" s="167" t="s">
        <v>323</v>
      </c>
      <c r="D5" s="168" t="s">
        <v>324</v>
      </c>
      <c r="E5" s="22"/>
    </row>
    <row r="6" spans="2:6" ht="20.25" customHeight="1" x14ac:dyDescent="0.25">
      <c r="B6" s="258">
        <v>2023</v>
      </c>
      <c r="C6" s="161">
        <f>AVERAGE('Table 1'!D7:D25)</f>
        <v>16.242631578947368</v>
      </c>
      <c r="D6" s="162">
        <f>'RPI Data'!E215</f>
        <v>378.4</v>
      </c>
    </row>
    <row r="7" spans="2:6" ht="20.25" customHeight="1" x14ac:dyDescent="0.25">
      <c r="B7" s="258">
        <v>2024</v>
      </c>
      <c r="C7" s="161">
        <f>AVERAGE('Table 1'!E7:E25)</f>
        <v>16.781121839932265</v>
      </c>
      <c r="D7" s="162">
        <f>'RPI Data'!E222</f>
        <v>388.6</v>
      </c>
    </row>
    <row r="8" spans="2:6" ht="20.25" customHeight="1" x14ac:dyDescent="0.25">
      <c r="B8" s="163" t="s">
        <v>13</v>
      </c>
      <c r="C8" s="161">
        <f>C7-C6</f>
        <v>0.53849026098489716</v>
      </c>
      <c r="D8" s="162">
        <f>D7-D6</f>
        <v>10.200000000000045</v>
      </c>
      <c r="E8" s="12"/>
      <c r="F8" s="6"/>
    </row>
    <row r="9" spans="2:6" ht="20.25" customHeight="1" x14ac:dyDescent="0.25">
      <c r="B9" s="163" t="s">
        <v>14</v>
      </c>
      <c r="C9" s="165">
        <f>C8/C6</f>
        <v>3.3152895106163267E-2</v>
      </c>
      <c r="D9" s="164">
        <f>D8/D6</f>
        <v>2.6955602536998007E-2</v>
      </c>
      <c r="E9" s="17"/>
    </row>
    <row r="10" spans="2:6" x14ac:dyDescent="0.25"/>
    <row r="12" spans="2:6" ht="13" hidden="1" x14ac:dyDescent="0.25">
      <c r="D12" s="76"/>
      <c r="E12" s="77"/>
      <c r="F12" s="13"/>
    </row>
    <row r="13" spans="2:6" ht="13" hidden="1" x14ac:dyDescent="0.25">
      <c r="D13" s="76"/>
      <c r="E13" s="77"/>
      <c r="F13" s="13"/>
    </row>
    <row r="14" spans="2:6" ht="13" hidden="1" x14ac:dyDescent="0.25">
      <c r="D14" s="76"/>
      <c r="E14" s="77"/>
      <c r="F14" s="13"/>
    </row>
    <row r="15" spans="2:6" ht="13" hidden="1" x14ac:dyDescent="0.25">
      <c r="D15" s="76"/>
      <c r="E15" s="77"/>
      <c r="F15" s="13"/>
    </row>
    <row r="16" spans="2:6" ht="13" hidden="1" x14ac:dyDescent="0.25">
      <c r="D16" s="76"/>
      <c r="E16" s="77"/>
      <c r="F16" s="13"/>
    </row>
    <row r="17" spans="4:6" ht="13" hidden="1" x14ac:dyDescent="0.25">
      <c r="D17" s="76"/>
      <c r="E17" s="77"/>
      <c r="F17" s="13"/>
    </row>
    <row r="18" spans="4:6" ht="13" hidden="1" x14ac:dyDescent="0.25">
      <c r="D18" s="76"/>
      <c r="E18" s="77"/>
      <c r="F18" s="13"/>
    </row>
    <row r="19" spans="4:6" ht="13" hidden="1" x14ac:dyDescent="0.25">
      <c r="D19" s="76"/>
      <c r="E19" s="77"/>
      <c r="F19" s="13"/>
    </row>
    <row r="20" spans="4:6" ht="13" hidden="1" x14ac:dyDescent="0.25">
      <c r="D20" s="76"/>
      <c r="E20" s="77"/>
      <c r="F20" s="13"/>
    </row>
    <row r="21" spans="4:6" ht="13" hidden="1" x14ac:dyDescent="0.25">
      <c r="D21" s="76"/>
      <c r="E21" s="77"/>
      <c r="F21" s="13"/>
    </row>
    <row r="22" spans="4:6" ht="13" hidden="1" x14ac:dyDescent="0.25">
      <c r="D22" s="76"/>
      <c r="E22" s="77"/>
      <c r="F22" s="13"/>
    </row>
    <row r="23" spans="4:6" ht="13" hidden="1" x14ac:dyDescent="0.25">
      <c r="D23" s="76"/>
      <c r="E23" s="77"/>
      <c r="F23" s="13"/>
    </row>
    <row r="24" spans="4:6" ht="13" hidden="1" x14ac:dyDescent="0.25">
      <c r="D24" s="76"/>
      <c r="E24" s="77"/>
      <c r="F24" s="1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AECFF-972E-4CAC-B650-E6E897639C6D}">
  <sheetPr codeName="Sheet3">
    <tabColor rgb="FF00B050"/>
  </sheetPr>
  <dimension ref="A1:AP26"/>
  <sheetViews>
    <sheetView showGridLines="0" showRowColHeaders="0" zoomScaleNormal="100" workbookViewId="0">
      <selection activeCell="A2" sqref="A2"/>
    </sheetView>
  </sheetViews>
  <sheetFormatPr defaultColWidth="0" defaultRowHeight="12.5" zeroHeight="1" x14ac:dyDescent="0.25"/>
  <cols>
    <col min="1" max="1" width="3.453125" customWidth="1"/>
    <col min="2" max="2" width="30.36328125" customWidth="1"/>
    <col min="3" max="3" width="13.54296875" customWidth="1"/>
    <col min="4" max="7" width="14.36328125" customWidth="1"/>
    <col min="8" max="8" width="4" customWidth="1"/>
    <col min="9" max="16384" width="9.36328125" hidden="1"/>
  </cols>
  <sheetData>
    <row r="1" spans="2:42" ht="14" x14ac:dyDescent="0.3">
      <c r="B1" s="40" t="s">
        <v>8</v>
      </c>
      <c r="F1" s="12"/>
      <c r="G1" s="53"/>
      <c r="H1" s="54"/>
      <c r="I1" s="53"/>
      <c r="J1" s="12"/>
      <c r="K1" s="11"/>
      <c r="L1" s="11"/>
      <c r="M1" s="11"/>
      <c r="N1" s="11"/>
      <c r="O1" s="11"/>
      <c r="P1" s="11"/>
      <c r="Q1" s="11"/>
      <c r="R1" s="15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P1" s="53"/>
    </row>
    <row r="2" spans="2:42" ht="21" customHeight="1" x14ac:dyDescent="0.3">
      <c r="B2" s="33" t="s">
        <v>28</v>
      </c>
      <c r="F2" s="12"/>
      <c r="G2" s="42"/>
      <c r="H2" s="55"/>
      <c r="I2" s="42"/>
      <c r="AP2" s="42"/>
    </row>
    <row r="3" spans="2:42" x14ac:dyDescent="0.25"/>
    <row r="4" spans="2:42" ht="15.5" x14ac:dyDescent="0.35">
      <c r="B4" s="5" t="s">
        <v>533</v>
      </c>
    </row>
    <row r="5" spans="2:42" ht="20.25" customHeight="1" x14ac:dyDescent="0.3">
      <c r="B5" s="23"/>
      <c r="C5" s="24"/>
      <c r="D5" s="423" t="s">
        <v>10</v>
      </c>
      <c r="E5" s="423"/>
      <c r="F5" s="423"/>
      <c r="G5" s="424"/>
    </row>
    <row r="6" spans="2:42" ht="20.25" customHeight="1" x14ac:dyDescent="0.3">
      <c r="B6" s="63" t="s">
        <v>11</v>
      </c>
      <c r="C6" s="64" t="s">
        <v>12</v>
      </c>
      <c r="D6" s="64">
        <v>2023</v>
      </c>
      <c r="E6" s="64">
        <v>2024</v>
      </c>
      <c r="F6" s="65" t="s">
        <v>13</v>
      </c>
      <c r="G6" s="66" t="s">
        <v>14</v>
      </c>
    </row>
    <row r="7" spans="2:42" ht="20.25" customHeight="1" x14ac:dyDescent="0.25">
      <c r="B7" s="425" t="s">
        <v>15</v>
      </c>
      <c r="C7" s="67" t="s">
        <v>16</v>
      </c>
      <c r="D7" s="353">
        <v>47.65</v>
      </c>
      <c r="E7" s="279">
        <f>'Table 3'!H6</f>
        <v>48.063749999999999</v>
      </c>
      <c r="F7" s="279">
        <f>E7-D7</f>
        <v>0.41375000000000028</v>
      </c>
      <c r="G7" s="280">
        <f>(F7/D7)</f>
        <v>8.6831059811122834E-3</v>
      </c>
    </row>
    <row r="8" spans="2:42" ht="20.25" customHeight="1" x14ac:dyDescent="0.25">
      <c r="B8" s="421"/>
      <c r="C8" s="67" t="s">
        <v>17</v>
      </c>
      <c r="D8" s="353">
        <v>28.27</v>
      </c>
      <c r="E8" s="279">
        <f>'Table 3'!H7</f>
        <v>29.372380952380954</v>
      </c>
      <c r="F8" s="279">
        <f t="shared" ref="F8:F25" si="0">E8-D8</f>
        <v>1.1023809523809547</v>
      </c>
      <c r="G8" s="280">
        <f>(F8/D8)</f>
        <v>3.8994727710681097E-2</v>
      </c>
    </row>
    <row r="9" spans="2:42" ht="20.25" customHeight="1" x14ac:dyDescent="0.25">
      <c r="B9" s="420" t="s">
        <v>18</v>
      </c>
      <c r="C9" s="69" t="s">
        <v>16</v>
      </c>
      <c r="D9" s="353">
        <v>11.8</v>
      </c>
      <c r="E9" s="279">
        <f>'Table 3'!H8</f>
        <v>11.876451612903226</v>
      </c>
      <c r="F9" s="279">
        <f t="shared" si="0"/>
        <v>7.6451612903225552E-2</v>
      </c>
      <c r="G9" s="281">
        <f t="shared" ref="G9:G25" si="1">(F9/D9)</f>
        <v>6.4789502460360637E-3</v>
      </c>
    </row>
    <row r="10" spans="2:42" ht="20.25" customHeight="1" x14ac:dyDescent="0.25">
      <c r="B10" s="421"/>
      <c r="C10" s="67" t="s">
        <v>17</v>
      </c>
      <c r="D10" s="353">
        <v>7.81</v>
      </c>
      <c r="E10" s="279">
        <f>'Table 3'!H9</f>
        <v>7.9187096774193515</v>
      </c>
      <c r="F10" s="279">
        <f>E10-D10</f>
        <v>0.10870967741935189</v>
      </c>
      <c r="G10" s="281">
        <f t="shared" si="1"/>
        <v>1.391929288339973E-2</v>
      </c>
    </row>
    <row r="11" spans="2:42" ht="20.25" customHeight="1" x14ac:dyDescent="0.25">
      <c r="B11" s="420" t="s">
        <v>19</v>
      </c>
      <c r="C11" s="67" t="s">
        <v>16</v>
      </c>
      <c r="D11" s="353">
        <v>9.8699999999999992</v>
      </c>
      <c r="E11" s="279">
        <f>'Table 3'!H10</f>
        <v>10.381000000000002</v>
      </c>
      <c r="F11" s="279">
        <f t="shared" si="0"/>
        <v>0.51100000000000279</v>
      </c>
      <c r="G11" s="280">
        <f t="shared" si="1"/>
        <v>5.1773049645390354E-2</v>
      </c>
    </row>
    <row r="12" spans="2:42" ht="20.25" customHeight="1" x14ac:dyDescent="0.25">
      <c r="B12" s="421"/>
      <c r="C12" s="67" t="s">
        <v>17</v>
      </c>
      <c r="D12" s="353">
        <v>5.93</v>
      </c>
      <c r="E12" s="279">
        <f>'Table 3'!H11</f>
        <v>6.2965000000000009</v>
      </c>
      <c r="F12" s="279">
        <f t="shared" si="0"/>
        <v>0.36650000000000116</v>
      </c>
      <c r="G12" s="280">
        <f t="shared" si="1"/>
        <v>6.1804384485666303E-2</v>
      </c>
    </row>
    <row r="13" spans="2:42" ht="20.25" customHeight="1" x14ac:dyDescent="0.25">
      <c r="B13" s="420" t="s">
        <v>20</v>
      </c>
      <c r="C13" s="67" t="s">
        <v>16</v>
      </c>
      <c r="D13" s="353">
        <v>8.8699999999999992</v>
      </c>
      <c r="E13" s="279">
        <f>'Table 3'!H12</f>
        <v>8.9042307692307681</v>
      </c>
      <c r="F13" s="279">
        <f t="shared" si="0"/>
        <v>3.4230769230768843E-2</v>
      </c>
      <c r="G13" s="280">
        <f t="shared" si="1"/>
        <v>3.8591622582602983E-3</v>
      </c>
    </row>
    <row r="14" spans="2:42" ht="20.25" customHeight="1" x14ac:dyDescent="0.25">
      <c r="B14" s="421"/>
      <c r="C14" s="67" t="s">
        <v>17</v>
      </c>
      <c r="D14" s="353">
        <v>5.76</v>
      </c>
      <c r="E14" s="279">
        <f>'Table 3'!H13</f>
        <v>5.9146153846153835</v>
      </c>
      <c r="F14" s="279">
        <f t="shared" si="0"/>
        <v>0.15461538461538371</v>
      </c>
      <c r="G14" s="280">
        <f t="shared" si="1"/>
        <v>2.6842948717948564E-2</v>
      </c>
    </row>
    <row r="15" spans="2:42" ht="20.25" customHeight="1" x14ac:dyDescent="0.25">
      <c r="B15" s="61" t="s">
        <v>21</v>
      </c>
      <c r="C15" s="67" t="s">
        <v>16</v>
      </c>
      <c r="D15" s="353">
        <v>6.47</v>
      </c>
      <c r="E15" s="279">
        <f>'Table 3'!H14</f>
        <v>6.7331250000000002</v>
      </c>
      <c r="F15" s="279">
        <f t="shared" si="0"/>
        <v>0.2631250000000005</v>
      </c>
      <c r="G15" s="280">
        <f t="shared" si="1"/>
        <v>4.0668469860896526E-2</v>
      </c>
    </row>
    <row r="16" spans="2:42" ht="20.25" customHeight="1" x14ac:dyDescent="0.25">
      <c r="B16" s="420" t="s">
        <v>22</v>
      </c>
      <c r="C16" s="67" t="s">
        <v>16</v>
      </c>
      <c r="D16" s="353">
        <v>62.89</v>
      </c>
      <c r="E16" s="279">
        <f>'Table 3'!H15</f>
        <v>64.762500000000003</v>
      </c>
      <c r="F16" s="279">
        <f t="shared" si="0"/>
        <v>1.8725000000000023</v>
      </c>
      <c r="G16" s="280">
        <f t="shared" si="1"/>
        <v>2.977420893623791E-2</v>
      </c>
    </row>
    <row r="17" spans="2:7" ht="20.25" customHeight="1" x14ac:dyDescent="0.25">
      <c r="B17" s="421"/>
      <c r="C17" s="67" t="s">
        <v>23</v>
      </c>
      <c r="D17" s="353">
        <v>34.61</v>
      </c>
      <c r="E17" s="279">
        <f>'Table 3'!H16</f>
        <v>37.112499999999997</v>
      </c>
      <c r="F17" s="279">
        <f t="shared" si="0"/>
        <v>2.5024999999999977</v>
      </c>
      <c r="G17" s="280">
        <f t="shared" si="1"/>
        <v>7.2305691996532723E-2</v>
      </c>
    </row>
    <row r="18" spans="2:7" ht="20.25" customHeight="1" x14ac:dyDescent="0.25">
      <c r="B18" s="420" t="s">
        <v>24</v>
      </c>
      <c r="C18" s="67" t="s">
        <v>16</v>
      </c>
      <c r="D18" s="353">
        <v>24.53</v>
      </c>
      <c r="E18" s="279">
        <f>'Table 3'!H17</f>
        <v>24.653571428571428</v>
      </c>
      <c r="F18" s="279">
        <f t="shared" si="0"/>
        <v>0.12357142857142733</v>
      </c>
      <c r="G18" s="280">
        <f t="shared" si="1"/>
        <v>5.0375633335274081E-3</v>
      </c>
    </row>
    <row r="19" spans="2:7" ht="20.25" customHeight="1" x14ac:dyDescent="0.25">
      <c r="B19" s="422"/>
      <c r="C19" s="67" t="s">
        <v>17</v>
      </c>
      <c r="D19" s="353">
        <v>10.5</v>
      </c>
      <c r="E19" s="279">
        <f>'Table 3'!H18</f>
        <v>10.239285714285712</v>
      </c>
      <c r="F19" s="279">
        <f t="shared" si="0"/>
        <v>-0.2607142857142879</v>
      </c>
      <c r="G19" s="280">
        <f t="shared" si="1"/>
        <v>-2.4829931972789324E-2</v>
      </c>
    </row>
    <row r="20" spans="2:7" ht="20.25" customHeight="1" x14ac:dyDescent="0.25">
      <c r="B20" s="421"/>
      <c r="C20" s="67" t="s">
        <v>23</v>
      </c>
      <c r="D20" s="353">
        <v>16</v>
      </c>
      <c r="E20" s="279">
        <f>'Table 3'!H19</f>
        <v>17.115384615384617</v>
      </c>
      <c r="F20" s="279">
        <f t="shared" si="0"/>
        <v>1.1153846153846168</v>
      </c>
      <c r="G20" s="280">
        <f t="shared" si="1"/>
        <v>6.9711538461538547E-2</v>
      </c>
    </row>
    <row r="21" spans="2:7" ht="20.25" customHeight="1" x14ac:dyDescent="0.25">
      <c r="B21" s="420" t="s">
        <v>25</v>
      </c>
      <c r="C21" s="67" t="s">
        <v>16</v>
      </c>
      <c r="D21" s="353">
        <v>5.12</v>
      </c>
      <c r="E21" s="279">
        <f>'Table 3'!H20</f>
        <v>5.5127999999999995</v>
      </c>
      <c r="F21" s="279">
        <f t="shared" si="0"/>
        <v>0.39279999999999937</v>
      </c>
      <c r="G21" s="280">
        <f t="shared" si="1"/>
        <v>7.6718749999999877E-2</v>
      </c>
    </row>
    <row r="22" spans="2:7" ht="20.25" customHeight="1" x14ac:dyDescent="0.25">
      <c r="B22" s="421"/>
      <c r="C22" s="67" t="s">
        <v>17</v>
      </c>
      <c r="D22" s="353">
        <v>3.14</v>
      </c>
      <c r="E22" s="279">
        <f>'Table 3'!H21</f>
        <v>3.3549999999999991</v>
      </c>
      <c r="F22" s="279">
        <f t="shared" si="0"/>
        <v>0.21499999999999897</v>
      </c>
      <c r="G22" s="280">
        <f t="shared" si="1"/>
        <v>6.84713375796175E-2</v>
      </c>
    </row>
    <row r="23" spans="2:7" ht="20.25" customHeight="1" x14ac:dyDescent="0.25">
      <c r="B23" s="420" t="s">
        <v>26</v>
      </c>
      <c r="C23" s="67" t="s">
        <v>16</v>
      </c>
      <c r="D23" s="353">
        <v>6.83</v>
      </c>
      <c r="E23" s="279">
        <f>'Table 3'!H22</f>
        <v>7.493333333333335</v>
      </c>
      <c r="F23" s="279">
        <f t="shared" si="0"/>
        <v>0.66333333333333488</v>
      </c>
      <c r="G23" s="280">
        <f t="shared" si="1"/>
        <v>9.7120546608101738E-2</v>
      </c>
    </row>
    <row r="24" spans="2:7" ht="20.25" customHeight="1" x14ac:dyDescent="0.25">
      <c r="B24" s="421"/>
      <c r="C24" s="67" t="s">
        <v>17</v>
      </c>
      <c r="D24" s="353">
        <v>5.82</v>
      </c>
      <c r="E24" s="279">
        <f>'Table 3'!H23</f>
        <v>5.9011764705882355</v>
      </c>
      <c r="F24" s="279">
        <f t="shared" si="0"/>
        <v>8.1176470588235183E-2</v>
      </c>
      <c r="G24" s="280">
        <f t="shared" si="1"/>
        <v>1.3947847180109137E-2</v>
      </c>
    </row>
    <row r="25" spans="2:7" ht="20.25" customHeight="1" x14ac:dyDescent="0.25">
      <c r="B25" s="71" t="s">
        <v>27</v>
      </c>
      <c r="C25" s="67" t="s">
        <v>16</v>
      </c>
      <c r="D25" s="353">
        <v>6.74</v>
      </c>
      <c r="E25" s="279">
        <f>'Table 3'!H24</f>
        <v>7.2350000000000012</v>
      </c>
      <c r="F25" s="279">
        <f t="shared" si="0"/>
        <v>0.49500000000000099</v>
      </c>
      <c r="G25" s="280">
        <f t="shared" si="1"/>
        <v>7.3442136498516469E-2</v>
      </c>
    </row>
    <row r="26" spans="2:7" x14ac:dyDescent="0.25">
      <c r="G26" s="336"/>
    </row>
  </sheetData>
  <mergeCells count="9">
    <mergeCell ref="B23:B24"/>
    <mergeCell ref="B18:B20"/>
    <mergeCell ref="D5:G5"/>
    <mergeCell ref="B16:B17"/>
    <mergeCell ref="B7:B8"/>
    <mergeCell ref="B9:B10"/>
    <mergeCell ref="B11:B12"/>
    <mergeCell ref="B13:B14"/>
    <mergeCell ref="B21:B22"/>
  </mergeCell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7DE9EB-EA61-4A22-A512-DE9AD109C6E4}">
  <sheetPr codeName="Sheet20" filterMode="1">
    <tabColor rgb="FF002060"/>
  </sheetPr>
  <dimension ref="A1:J225"/>
  <sheetViews>
    <sheetView showGridLines="0" zoomScale="90" zoomScaleNormal="90" workbookViewId="0">
      <selection activeCell="G167" sqref="G167"/>
    </sheetView>
  </sheetViews>
  <sheetFormatPr defaultColWidth="0" defaultRowHeight="14" zeroHeight="1" x14ac:dyDescent="0.25"/>
  <cols>
    <col min="1" max="1" width="3.54296875" customWidth="1"/>
    <col min="2" max="2" width="23.36328125" customWidth="1"/>
    <col min="3" max="3" width="23.36328125" style="238" customWidth="1"/>
    <col min="4" max="4" width="26" style="241" customWidth="1"/>
    <col min="5" max="7" width="23.36328125" customWidth="1"/>
    <col min="8" max="8" width="27.36328125" customWidth="1"/>
    <col min="9" max="9" width="32.36328125" style="248" customWidth="1"/>
    <col min="10" max="10" width="4.36328125" customWidth="1"/>
    <col min="11" max="16384" width="9.36328125" hidden="1"/>
  </cols>
  <sheetData>
    <row r="1" spans="2:9" x14ac:dyDescent="0.25">
      <c r="B1" s="40" t="s">
        <v>8</v>
      </c>
      <c r="C1"/>
      <c r="D1"/>
      <c r="I1"/>
    </row>
    <row r="2" spans="2:9" ht="20" x14ac:dyDescent="0.25">
      <c r="B2" s="33" t="s">
        <v>28</v>
      </c>
      <c r="C2"/>
      <c r="D2"/>
      <c r="I2"/>
    </row>
    <row r="3" spans="2:9" x14ac:dyDescent="0.25">
      <c r="B3" s="39" t="s">
        <v>325</v>
      </c>
      <c r="C3"/>
      <c r="D3"/>
      <c r="I3"/>
    </row>
    <row r="4" spans="2:9" x14ac:dyDescent="0.3">
      <c r="B4" s="80" t="s">
        <v>326</v>
      </c>
      <c r="C4"/>
      <c r="D4"/>
      <c r="I4"/>
    </row>
    <row r="5" spans="2:9" x14ac:dyDescent="0.3">
      <c r="B5" s="79" t="s">
        <v>327</v>
      </c>
      <c r="C5"/>
      <c r="D5"/>
      <c r="I5"/>
    </row>
    <row r="6" spans="2:9" ht="12.5" x14ac:dyDescent="0.25">
      <c r="B6" s="78" t="s">
        <v>328</v>
      </c>
      <c r="C6"/>
      <c r="D6"/>
      <c r="I6"/>
    </row>
    <row r="7" spans="2:9" ht="12.5" x14ac:dyDescent="0.25">
      <c r="B7" s="78" t="s">
        <v>329</v>
      </c>
      <c r="C7" s="78"/>
      <c r="D7"/>
      <c r="E7" s="78"/>
      <c r="F7" s="78"/>
      <c r="G7" s="78"/>
      <c r="H7" s="78"/>
      <c r="I7"/>
    </row>
    <row r="8" spans="2:9" ht="12.5" x14ac:dyDescent="0.25">
      <c r="B8" s="12"/>
      <c r="C8" s="78"/>
      <c r="D8"/>
      <c r="E8" s="78"/>
      <c r="F8" s="78"/>
      <c r="G8" s="78"/>
      <c r="H8" s="78"/>
      <c r="I8"/>
    </row>
    <row r="9" spans="2:9" ht="12.5" x14ac:dyDescent="0.25">
      <c r="B9" s="12"/>
      <c r="C9" s="78"/>
      <c r="D9"/>
      <c r="E9" s="78"/>
      <c r="F9" s="78"/>
      <c r="G9" s="78"/>
      <c r="H9" s="78"/>
      <c r="I9"/>
    </row>
    <row r="10" spans="2:9" ht="30.75" customHeight="1" x14ac:dyDescent="0.25">
      <c r="B10" s="253" t="s">
        <v>330</v>
      </c>
      <c r="C10" s="254" t="s">
        <v>331</v>
      </c>
      <c r="D10" s="255" t="s">
        <v>332</v>
      </c>
      <c r="E10" s="254" t="s">
        <v>333</v>
      </c>
      <c r="F10" s="254" t="s">
        <v>334</v>
      </c>
      <c r="G10" s="254" t="s">
        <v>335</v>
      </c>
      <c r="H10" s="254" t="s">
        <v>336</v>
      </c>
      <c r="I10" s="256" t="s">
        <v>337</v>
      </c>
    </row>
    <row r="11" spans="2:9" ht="15" customHeight="1" x14ac:dyDescent="0.25">
      <c r="B11" s="324">
        <v>2006</v>
      </c>
      <c r="C11" s="236" t="s">
        <v>338</v>
      </c>
      <c r="D11" s="249">
        <v>3.6</v>
      </c>
      <c r="E11" s="236">
        <v>200.1</v>
      </c>
      <c r="F11" s="250">
        <f>(D11/100)+1</f>
        <v>1.036</v>
      </c>
      <c r="G11" s="236"/>
      <c r="H11" s="236"/>
      <c r="I11" s="327"/>
    </row>
    <row r="12" spans="2:9" ht="18" hidden="1" customHeight="1" x14ac:dyDescent="0.25">
      <c r="B12" s="243">
        <v>2006</v>
      </c>
      <c r="C12" s="244" t="s">
        <v>339</v>
      </c>
      <c r="D12" s="245">
        <v>3.7</v>
      </c>
      <c r="E12" s="244">
        <v>200.4</v>
      </c>
      <c r="F12" s="244"/>
      <c r="G12" s="244"/>
      <c r="H12" s="244"/>
      <c r="I12" s="246"/>
    </row>
    <row r="13" spans="2:9" ht="18" hidden="1" customHeight="1" x14ac:dyDescent="0.25">
      <c r="B13" s="83">
        <v>2006</v>
      </c>
      <c r="C13" s="84" t="s">
        <v>340</v>
      </c>
      <c r="D13" s="85">
        <v>3.9</v>
      </c>
      <c r="E13" s="84">
        <v>201.1</v>
      </c>
      <c r="F13" s="84"/>
      <c r="G13" s="84"/>
      <c r="H13" s="84"/>
      <c r="I13" s="86"/>
    </row>
    <row r="14" spans="2:9" ht="18" hidden="1" customHeight="1" x14ac:dyDescent="0.25">
      <c r="B14" s="83">
        <v>2006</v>
      </c>
      <c r="C14" s="84" t="s">
        <v>341</v>
      </c>
      <c r="D14" s="85">
        <v>4.4000000000000004</v>
      </c>
      <c r="E14" s="84">
        <v>202.7</v>
      </c>
      <c r="F14" s="84"/>
      <c r="G14" s="84"/>
      <c r="H14" s="84"/>
      <c r="I14" s="86"/>
    </row>
    <row r="15" spans="2:9" ht="18" hidden="1" customHeight="1" x14ac:dyDescent="0.25">
      <c r="B15" s="83">
        <v>2007</v>
      </c>
      <c r="C15" s="84" t="s">
        <v>342</v>
      </c>
      <c r="D15" s="85">
        <v>4.2</v>
      </c>
      <c r="E15" s="84">
        <v>201.6</v>
      </c>
      <c r="F15" s="84"/>
      <c r="G15" s="84"/>
      <c r="H15" s="84"/>
      <c r="I15" s="86"/>
    </row>
    <row r="16" spans="2:9" ht="18" hidden="1" customHeight="1" x14ac:dyDescent="0.25">
      <c r="B16" s="83">
        <v>2007</v>
      </c>
      <c r="C16" s="84" t="s">
        <v>343</v>
      </c>
      <c r="D16" s="85">
        <v>4.5999999999999996</v>
      </c>
      <c r="E16" s="84">
        <v>203.1</v>
      </c>
      <c r="F16" s="84"/>
      <c r="G16" s="84"/>
      <c r="H16" s="84"/>
      <c r="I16" s="86"/>
    </row>
    <row r="17" spans="2:9" ht="18" hidden="1" customHeight="1" x14ac:dyDescent="0.25">
      <c r="B17" s="83">
        <v>2007</v>
      </c>
      <c r="C17" s="84" t="s">
        <v>344</v>
      </c>
      <c r="D17" s="85">
        <v>4.8</v>
      </c>
      <c r="E17" s="84">
        <v>204.4</v>
      </c>
      <c r="F17" s="84"/>
      <c r="G17" s="84"/>
      <c r="H17" s="84"/>
      <c r="I17" s="86"/>
    </row>
    <row r="18" spans="2:9" ht="18" hidden="1" customHeight="1" x14ac:dyDescent="0.25">
      <c r="B18" s="83">
        <v>2007</v>
      </c>
      <c r="C18" s="84" t="s">
        <v>345</v>
      </c>
      <c r="D18" s="85">
        <v>4.5</v>
      </c>
      <c r="E18" s="84">
        <v>205.4</v>
      </c>
      <c r="F18" s="84"/>
      <c r="G18" s="84"/>
      <c r="H18" s="84"/>
      <c r="I18" s="86"/>
    </row>
    <row r="19" spans="2:9" ht="18" hidden="1" customHeight="1" x14ac:dyDescent="0.25">
      <c r="B19" s="83">
        <v>2007</v>
      </c>
      <c r="C19" s="84" t="s">
        <v>346</v>
      </c>
      <c r="D19" s="85">
        <v>4.3</v>
      </c>
      <c r="E19" s="84">
        <v>206.2</v>
      </c>
      <c r="F19" s="84"/>
      <c r="G19" s="84"/>
      <c r="H19" s="84"/>
      <c r="I19" s="86"/>
    </row>
    <row r="20" spans="2:9" ht="18" hidden="1" customHeight="1" x14ac:dyDescent="0.25">
      <c r="B20" s="83">
        <v>2007</v>
      </c>
      <c r="C20" s="84" t="s">
        <v>347</v>
      </c>
      <c r="D20" s="85">
        <v>4.4000000000000004</v>
      </c>
      <c r="E20" s="84">
        <v>207.3</v>
      </c>
      <c r="F20" s="84"/>
      <c r="G20" s="84"/>
      <c r="H20" s="84"/>
      <c r="I20" s="86"/>
    </row>
    <row r="21" spans="2:9" ht="18" hidden="1" customHeight="1" x14ac:dyDescent="0.25">
      <c r="B21" s="83">
        <v>2007</v>
      </c>
      <c r="C21" s="84" t="s">
        <v>348</v>
      </c>
      <c r="D21" s="85">
        <v>3.8</v>
      </c>
      <c r="E21" s="84">
        <v>206.1</v>
      </c>
      <c r="F21" s="84"/>
      <c r="G21" s="84"/>
      <c r="H21" s="84"/>
      <c r="I21" s="86"/>
    </row>
    <row r="22" spans="2:9" ht="18" hidden="1" customHeight="1" x14ac:dyDescent="0.25">
      <c r="B22" s="237">
        <v>2007</v>
      </c>
      <c r="C22" s="238" t="s">
        <v>349</v>
      </c>
      <c r="D22" s="239">
        <v>4.0999999999999996</v>
      </c>
      <c r="E22" s="238">
        <v>207.3</v>
      </c>
      <c r="F22" s="238"/>
      <c r="G22" s="238"/>
      <c r="H22" s="238"/>
      <c r="I22" s="240"/>
    </row>
    <row r="23" spans="2:9" ht="15" customHeight="1" x14ac:dyDescent="0.25">
      <c r="B23" s="325">
        <v>2007</v>
      </c>
      <c r="C23" s="236" t="s">
        <v>338</v>
      </c>
      <c r="D23" s="249">
        <v>3.9</v>
      </c>
      <c r="E23" s="236">
        <v>208</v>
      </c>
      <c r="F23" s="250">
        <f>(D23/100)+1</f>
        <v>1.0389999999999999</v>
      </c>
      <c r="G23" s="236"/>
      <c r="H23" s="236"/>
      <c r="I23" s="327"/>
    </row>
    <row r="24" spans="2:9" ht="18" hidden="1" customHeight="1" x14ac:dyDescent="0.25">
      <c r="B24" s="243">
        <v>2007</v>
      </c>
      <c r="C24" s="244" t="s">
        <v>339</v>
      </c>
      <c r="D24" s="245">
        <v>4.2</v>
      </c>
      <c r="E24" s="244">
        <v>208.9</v>
      </c>
      <c r="F24" s="244"/>
      <c r="G24" s="244"/>
      <c r="H24" s="244"/>
      <c r="I24" s="246"/>
    </row>
    <row r="25" spans="2:9" ht="18" hidden="1" customHeight="1" x14ac:dyDescent="0.25">
      <c r="B25" s="83">
        <v>2007</v>
      </c>
      <c r="C25" s="84" t="s">
        <v>340</v>
      </c>
      <c r="D25" s="85">
        <v>4.3</v>
      </c>
      <c r="E25" s="84">
        <v>209.7</v>
      </c>
      <c r="F25" s="84"/>
      <c r="G25" s="84"/>
      <c r="H25" s="84"/>
      <c r="I25" s="86"/>
    </row>
    <row r="26" spans="2:9" ht="18" hidden="1" customHeight="1" x14ac:dyDescent="0.25">
      <c r="B26" s="83">
        <v>2007</v>
      </c>
      <c r="C26" s="84" t="s">
        <v>341</v>
      </c>
      <c r="D26" s="85">
        <v>4</v>
      </c>
      <c r="E26" s="84">
        <v>210.9</v>
      </c>
      <c r="F26" s="84"/>
      <c r="G26" s="84"/>
      <c r="H26" s="84"/>
      <c r="I26" s="86"/>
    </row>
    <row r="27" spans="2:9" ht="18" hidden="1" customHeight="1" x14ac:dyDescent="0.25">
      <c r="B27" s="83">
        <v>2008</v>
      </c>
      <c r="C27" s="84" t="s">
        <v>342</v>
      </c>
      <c r="D27" s="85">
        <v>4.0999999999999996</v>
      </c>
      <c r="E27" s="84">
        <v>209.8</v>
      </c>
      <c r="F27" s="84"/>
      <c r="G27" s="84"/>
      <c r="H27" s="84"/>
      <c r="I27" s="86"/>
    </row>
    <row r="28" spans="2:9" ht="18" hidden="1" customHeight="1" x14ac:dyDescent="0.25">
      <c r="B28" s="83">
        <v>2008</v>
      </c>
      <c r="C28" s="84" t="s">
        <v>343</v>
      </c>
      <c r="D28" s="85">
        <v>4.0999999999999996</v>
      </c>
      <c r="E28" s="84">
        <v>211.4</v>
      </c>
      <c r="F28" s="84"/>
      <c r="G28" s="84"/>
      <c r="H28" s="84"/>
      <c r="I28" s="86"/>
    </row>
    <row r="29" spans="2:9" ht="18" hidden="1" customHeight="1" x14ac:dyDescent="0.25">
      <c r="B29" s="83">
        <v>2008</v>
      </c>
      <c r="C29" s="84" t="s">
        <v>344</v>
      </c>
      <c r="D29" s="85">
        <v>3.8</v>
      </c>
      <c r="E29" s="84">
        <v>212.1</v>
      </c>
      <c r="F29" s="84"/>
      <c r="G29" s="84"/>
      <c r="H29" s="84"/>
      <c r="I29" s="86"/>
    </row>
    <row r="30" spans="2:9" ht="18" hidden="1" customHeight="1" x14ac:dyDescent="0.25">
      <c r="B30" s="83">
        <v>2008</v>
      </c>
      <c r="C30" s="84" t="s">
        <v>345</v>
      </c>
      <c r="D30" s="85">
        <v>4.2</v>
      </c>
      <c r="E30" s="84">
        <v>214</v>
      </c>
      <c r="F30" s="84"/>
      <c r="G30" s="84"/>
      <c r="H30" s="84"/>
      <c r="I30" s="86"/>
    </row>
    <row r="31" spans="2:9" ht="18" hidden="1" customHeight="1" x14ac:dyDescent="0.25">
      <c r="B31" s="83">
        <v>2008</v>
      </c>
      <c r="C31" s="84" t="s">
        <v>346</v>
      </c>
      <c r="D31" s="85">
        <v>4.3</v>
      </c>
      <c r="E31" s="84">
        <v>215.1</v>
      </c>
      <c r="F31" s="84"/>
      <c r="G31" s="84"/>
      <c r="H31" s="84"/>
      <c r="I31" s="86"/>
    </row>
    <row r="32" spans="2:9" ht="18" hidden="1" customHeight="1" x14ac:dyDescent="0.25">
      <c r="B32" s="83">
        <v>2008</v>
      </c>
      <c r="C32" s="84" t="s">
        <v>347</v>
      </c>
      <c r="D32" s="85">
        <v>4.5999999999999996</v>
      </c>
      <c r="E32" s="84">
        <v>216.8</v>
      </c>
      <c r="F32" s="84"/>
      <c r="G32" s="84"/>
      <c r="H32" s="84"/>
      <c r="I32" s="86"/>
    </row>
    <row r="33" spans="2:9" ht="18" hidden="1" customHeight="1" x14ac:dyDescent="0.25">
      <c r="B33" s="83">
        <v>2008</v>
      </c>
      <c r="C33" s="84" t="s">
        <v>348</v>
      </c>
      <c r="D33" s="85">
        <v>5</v>
      </c>
      <c r="E33" s="84">
        <v>216.5</v>
      </c>
      <c r="F33" s="84"/>
      <c r="G33" s="84"/>
      <c r="H33" s="84"/>
      <c r="I33" s="86"/>
    </row>
    <row r="34" spans="2:9" ht="18" hidden="1" customHeight="1" x14ac:dyDescent="0.25">
      <c r="B34" s="237">
        <v>2008</v>
      </c>
      <c r="C34" s="238" t="s">
        <v>349</v>
      </c>
      <c r="D34" s="239">
        <v>4.8</v>
      </c>
      <c r="E34" s="238">
        <v>217.2</v>
      </c>
      <c r="F34" s="238"/>
      <c r="G34" s="238"/>
      <c r="H34" s="238"/>
      <c r="I34" s="240"/>
    </row>
    <row r="35" spans="2:9" ht="15" customHeight="1" x14ac:dyDescent="0.25">
      <c r="B35" s="325">
        <v>2008</v>
      </c>
      <c r="C35" s="236" t="s">
        <v>338</v>
      </c>
      <c r="D35" s="249">
        <v>5</v>
      </c>
      <c r="E35" s="236">
        <v>218.4</v>
      </c>
      <c r="F35" s="250">
        <f>(D35/100)+1</f>
        <v>1.05</v>
      </c>
      <c r="G35" s="236"/>
      <c r="H35" s="236"/>
      <c r="I35" s="327"/>
    </row>
    <row r="36" spans="2:9" ht="18" hidden="1" customHeight="1" x14ac:dyDescent="0.25">
      <c r="B36" s="243">
        <v>2008</v>
      </c>
      <c r="C36" s="244" t="s">
        <v>339</v>
      </c>
      <c r="D36" s="245">
        <v>4.2</v>
      </c>
      <c r="E36" s="244">
        <v>217.7</v>
      </c>
      <c r="F36" s="244"/>
      <c r="G36" s="244"/>
      <c r="H36" s="244"/>
      <c r="I36" s="246"/>
    </row>
    <row r="37" spans="2:9" ht="18" hidden="1" customHeight="1" x14ac:dyDescent="0.25">
      <c r="B37" s="83">
        <v>2008</v>
      </c>
      <c r="C37" s="84" t="s">
        <v>340</v>
      </c>
      <c r="D37" s="85">
        <v>3</v>
      </c>
      <c r="E37" s="84">
        <v>216</v>
      </c>
      <c r="F37" s="84"/>
      <c r="G37" s="84"/>
      <c r="H37" s="84"/>
      <c r="I37" s="86"/>
    </row>
    <row r="38" spans="2:9" ht="18" hidden="1" customHeight="1" x14ac:dyDescent="0.25">
      <c r="B38" s="83">
        <v>2008</v>
      </c>
      <c r="C38" s="84" t="s">
        <v>341</v>
      </c>
      <c r="D38" s="85">
        <v>0.9</v>
      </c>
      <c r="E38" s="84">
        <v>212.9</v>
      </c>
      <c r="F38" s="84"/>
      <c r="G38" s="84"/>
      <c r="H38" s="84"/>
      <c r="I38" s="86"/>
    </row>
    <row r="39" spans="2:9" ht="18" hidden="1" customHeight="1" x14ac:dyDescent="0.25">
      <c r="B39" s="83">
        <v>2009</v>
      </c>
      <c r="C39" s="84" t="s">
        <v>342</v>
      </c>
      <c r="D39" s="85">
        <v>0.1</v>
      </c>
      <c r="E39" s="84">
        <v>210.1</v>
      </c>
      <c r="F39" s="84"/>
      <c r="G39" s="84"/>
      <c r="H39" s="84"/>
      <c r="I39" s="86"/>
    </row>
    <row r="40" spans="2:9" ht="18" hidden="1" customHeight="1" x14ac:dyDescent="0.25">
      <c r="B40" s="83">
        <v>2009</v>
      </c>
      <c r="C40" s="84" t="s">
        <v>343</v>
      </c>
      <c r="D40" s="85">
        <v>0</v>
      </c>
      <c r="E40" s="84">
        <v>211.4</v>
      </c>
      <c r="F40" s="84"/>
      <c r="G40" s="84"/>
      <c r="H40" s="84"/>
      <c r="I40" s="86"/>
    </row>
    <row r="41" spans="2:9" ht="18" hidden="1" customHeight="1" x14ac:dyDescent="0.25">
      <c r="B41" s="83">
        <v>2009</v>
      </c>
      <c r="C41" s="84" t="s">
        <v>344</v>
      </c>
      <c r="D41" s="85">
        <v>-0.4</v>
      </c>
      <c r="E41" s="84">
        <v>211.3</v>
      </c>
      <c r="F41" s="84"/>
      <c r="G41" s="84"/>
      <c r="H41" s="84"/>
      <c r="I41" s="86"/>
    </row>
    <row r="42" spans="2:9" ht="18" hidden="1" customHeight="1" x14ac:dyDescent="0.25">
      <c r="B42" s="83">
        <v>2009</v>
      </c>
      <c r="C42" s="84" t="s">
        <v>345</v>
      </c>
      <c r="D42" s="85">
        <v>-1.2</v>
      </c>
      <c r="E42" s="84">
        <v>211.5</v>
      </c>
      <c r="F42" s="84"/>
      <c r="G42" s="84"/>
      <c r="H42" s="84"/>
      <c r="I42" s="86"/>
    </row>
    <row r="43" spans="2:9" ht="18" hidden="1" customHeight="1" x14ac:dyDescent="0.25">
      <c r="B43" s="83">
        <v>2009</v>
      </c>
      <c r="C43" s="84" t="s">
        <v>346</v>
      </c>
      <c r="D43" s="85">
        <v>-1.1000000000000001</v>
      </c>
      <c r="E43" s="84">
        <v>212.8</v>
      </c>
      <c r="F43" s="84"/>
      <c r="G43" s="84"/>
      <c r="H43" s="84"/>
      <c r="I43" s="86"/>
    </row>
    <row r="44" spans="2:9" ht="18" hidden="1" customHeight="1" x14ac:dyDescent="0.25">
      <c r="B44" s="83">
        <v>2009</v>
      </c>
      <c r="C44" s="84" t="s">
        <v>347</v>
      </c>
      <c r="D44" s="85">
        <v>-1.6</v>
      </c>
      <c r="E44" s="84">
        <v>213.4</v>
      </c>
      <c r="F44" s="84"/>
      <c r="G44" s="84"/>
      <c r="H44" s="84"/>
      <c r="I44" s="86"/>
    </row>
    <row r="45" spans="2:9" ht="18" hidden="1" customHeight="1" x14ac:dyDescent="0.25">
      <c r="B45" s="83">
        <v>2009</v>
      </c>
      <c r="C45" s="84" t="s">
        <v>348</v>
      </c>
      <c r="D45" s="85">
        <v>-1.4</v>
      </c>
      <c r="E45" s="84">
        <v>213.4</v>
      </c>
      <c r="F45" s="84"/>
      <c r="G45" s="84"/>
      <c r="H45" s="84"/>
      <c r="I45" s="86"/>
    </row>
    <row r="46" spans="2:9" ht="18" hidden="1" customHeight="1" x14ac:dyDescent="0.25">
      <c r="B46" s="237">
        <v>2009</v>
      </c>
      <c r="C46" s="238" t="s">
        <v>349</v>
      </c>
      <c r="D46" s="239">
        <v>-1.3</v>
      </c>
      <c r="E46" s="238">
        <v>214.4</v>
      </c>
      <c r="F46" s="238"/>
      <c r="G46" s="238"/>
      <c r="H46" s="238"/>
      <c r="I46" s="240"/>
    </row>
    <row r="47" spans="2:9" ht="15" customHeight="1" x14ac:dyDescent="0.25">
      <c r="B47" s="325">
        <v>2009</v>
      </c>
      <c r="C47" s="236" t="s">
        <v>338</v>
      </c>
      <c r="D47" s="249">
        <v>-1.4</v>
      </c>
      <c r="E47" s="236">
        <v>215.3</v>
      </c>
      <c r="F47" s="250">
        <f>(D47/100)+1</f>
        <v>0.98599999999999999</v>
      </c>
      <c r="G47" s="236"/>
      <c r="H47" s="236"/>
      <c r="I47" s="327"/>
    </row>
    <row r="48" spans="2:9" ht="18" hidden="1" customHeight="1" x14ac:dyDescent="0.25">
      <c r="B48" s="243">
        <v>2009</v>
      </c>
      <c r="C48" s="244" t="s">
        <v>339</v>
      </c>
      <c r="D48" s="245">
        <v>-0.8</v>
      </c>
      <c r="E48" s="244">
        <v>216</v>
      </c>
      <c r="F48" s="244"/>
      <c r="G48" s="244"/>
      <c r="H48" s="244"/>
      <c r="I48" s="246"/>
    </row>
    <row r="49" spans="2:9" ht="18" hidden="1" customHeight="1" x14ac:dyDescent="0.25">
      <c r="B49" s="83">
        <v>2009</v>
      </c>
      <c r="C49" s="84" t="s">
        <v>340</v>
      </c>
      <c r="D49" s="85">
        <v>0.3</v>
      </c>
      <c r="E49" s="84">
        <v>216.6</v>
      </c>
      <c r="F49" s="84"/>
      <c r="G49" s="84"/>
      <c r="H49" s="84"/>
      <c r="I49" s="86"/>
    </row>
    <row r="50" spans="2:9" ht="18" hidden="1" customHeight="1" x14ac:dyDescent="0.25">
      <c r="B50" s="83">
        <v>2009</v>
      </c>
      <c r="C50" s="84" t="s">
        <v>341</v>
      </c>
      <c r="D50" s="85">
        <v>2.4</v>
      </c>
      <c r="E50" s="84">
        <v>218</v>
      </c>
      <c r="F50" s="84"/>
      <c r="G50" s="84"/>
      <c r="H50" s="84"/>
      <c r="I50" s="86"/>
    </row>
    <row r="51" spans="2:9" ht="18" hidden="1" customHeight="1" x14ac:dyDescent="0.25">
      <c r="B51" s="83">
        <v>2010</v>
      </c>
      <c r="C51" s="84" t="s">
        <v>342</v>
      </c>
      <c r="D51" s="85">
        <v>3.7</v>
      </c>
      <c r="E51" s="84">
        <v>217.9</v>
      </c>
      <c r="F51" s="84"/>
      <c r="G51" s="84"/>
      <c r="H51" s="84"/>
      <c r="I51" s="86"/>
    </row>
    <row r="52" spans="2:9" ht="18" hidden="1" customHeight="1" x14ac:dyDescent="0.25">
      <c r="B52" s="83">
        <v>2010</v>
      </c>
      <c r="C52" s="84" t="s">
        <v>343</v>
      </c>
      <c r="D52" s="85">
        <v>3.7</v>
      </c>
      <c r="E52" s="84">
        <v>219.2</v>
      </c>
      <c r="F52" s="84"/>
      <c r="G52" s="84"/>
      <c r="H52" s="84"/>
      <c r="I52" s="86"/>
    </row>
    <row r="53" spans="2:9" ht="18" hidden="1" customHeight="1" x14ac:dyDescent="0.25">
      <c r="B53" s="83">
        <v>2010</v>
      </c>
      <c r="C53" s="84" t="s">
        <v>344</v>
      </c>
      <c r="D53" s="85">
        <v>4.4000000000000004</v>
      </c>
      <c r="E53" s="84">
        <v>220.7</v>
      </c>
      <c r="F53" s="84"/>
      <c r="G53" s="84"/>
      <c r="H53" s="84"/>
      <c r="I53" s="86"/>
    </row>
    <row r="54" spans="2:9" ht="18" hidden="1" customHeight="1" x14ac:dyDescent="0.25">
      <c r="B54" s="83">
        <v>2010</v>
      </c>
      <c r="C54" s="84" t="s">
        <v>345</v>
      </c>
      <c r="D54" s="85">
        <v>5.3</v>
      </c>
      <c r="E54" s="84">
        <v>222.8</v>
      </c>
      <c r="F54" s="84"/>
      <c r="G54" s="84"/>
      <c r="H54" s="84"/>
      <c r="I54" s="86"/>
    </row>
    <row r="55" spans="2:9" ht="18" hidden="1" customHeight="1" x14ac:dyDescent="0.25">
      <c r="B55" s="83">
        <v>2010</v>
      </c>
      <c r="C55" s="84" t="s">
        <v>346</v>
      </c>
      <c r="D55" s="85">
        <v>5.0999999999999996</v>
      </c>
      <c r="E55" s="84">
        <v>223.6</v>
      </c>
      <c r="F55" s="84"/>
      <c r="G55" s="84"/>
      <c r="H55" s="84"/>
      <c r="I55" s="86"/>
    </row>
    <row r="56" spans="2:9" ht="18" hidden="1" customHeight="1" x14ac:dyDescent="0.25">
      <c r="B56" s="83">
        <v>2010</v>
      </c>
      <c r="C56" s="84" t="s">
        <v>347</v>
      </c>
      <c r="D56" s="85">
        <v>5</v>
      </c>
      <c r="E56" s="84">
        <v>224.1</v>
      </c>
      <c r="F56" s="84"/>
      <c r="G56" s="84"/>
      <c r="H56" s="84"/>
      <c r="I56" s="86"/>
    </row>
    <row r="57" spans="2:9" ht="18" hidden="1" customHeight="1" x14ac:dyDescent="0.25">
      <c r="B57" s="83">
        <v>2010</v>
      </c>
      <c r="C57" s="84" t="s">
        <v>348</v>
      </c>
      <c r="D57" s="85">
        <v>4.8</v>
      </c>
      <c r="E57" s="84">
        <v>223.6</v>
      </c>
      <c r="F57" s="84"/>
      <c r="G57" s="84"/>
      <c r="H57" s="84"/>
      <c r="I57" s="86"/>
    </row>
    <row r="58" spans="2:9" ht="18" hidden="1" customHeight="1" x14ac:dyDescent="0.25">
      <c r="B58" s="237">
        <v>2010</v>
      </c>
      <c r="C58" s="238" t="s">
        <v>349</v>
      </c>
      <c r="D58" s="239">
        <v>4.7</v>
      </c>
      <c r="E58" s="238">
        <v>224.5</v>
      </c>
      <c r="F58" s="238"/>
      <c r="G58" s="238"/>
      <c r="H58" s="238"/>
      <c r="I58" s="240"/>
    </row>
    <row r="59" spans="2:9" ht="15" customHeight="1" x14ac:dyDescent="0.25">
      <c r="B59" s="325">
        <v>2010</v>
      </c>
      <c r="C59" s="236" t="s">
        <v>338</v>
      </c>
      <c r="D59" s="249">
        <v>4.5999999999999996</v>
      </c>
      <c r="E59" s="236">
        <v>225.3</v>
      </c>
      <c r="F59" s="250">
        <f>(D59/100)+1</f>
        <v>1.046</v>
      </c>
      <c r="G59" s="236"/>
      <c r="H59" s="236"/>
      <c r="I59" s="327"/>
    </row>
    <row r="60" spans="2:9" ht="18" hidden="1" customHeight="1" x14ac:dyDescent="0.25">
      <c r="B60" s="243">
        <v>2010</v>
      </c>
      <c r="C60" s="244" t="s">
        <v>339</v>
      </c>
      <c r="D60" s="245">
        <v>4.5</v>
      </c>
      <c r="E60" s="244">
        <v>225.8</v>
      </c>
      <c r="F60" s="244"/>
      <c r="G60" s="244"/>
      <c r="H60" s="244"/>
      <c r="I60" s="246"/>
    </row>
    <row r="61" spans="2:9" ht="18" hidden="1" customHeight="1" x14ac:dyDescent="0.25">
      <c r="B61" s="83">
        <v>2010</v>
      </c>
      <c r="C61" s="84" t="s">
        <v>340</v>
      </c>
      <c r="D61" s="85">
        <v>4.7</v>
      </c>
      <c r="E61" s="84">
        <v>226.8</v>
      </c>
      <c r="F61" s="84"/>
      <c r="G61" s="84"/>
      <c r="H61" s="84"/>
      <c r="I61" s="86"/>
    </row>
    <row r="62" spans="2:9" ht="18" hidden="1" customHeight="1" x14ac:dyDescent="0.25">
      <c r="B62" s="83">
        <v>2010</v>
      </c>
      <c r="C62" s="84" t="s">
        <v>341</v>
      </c>
      <c r="D62" s="85">
        <v>4.8</v>
      </c>
      <c r="E62" s="84">
        <v>228.4</v>
      </c>
      <c r="F62" s="84"/>
      <c r="G62" s="84"/>
      <c r="H62" s="84"/>
      <c r="I62" s="86"/>
    </row>
    <row r="63" spans="2:9" ht="18" hidden="1" customHeight="1" x14ac:dyDescent="0.25">
      <c r="B63" s="83">
        <v>2011</v>
      </c>
      <c r="C63" s="84" t="s">
        <v>342</v>
      </c>
      <c r="D63" s="85">
        <v>5.0999999999999996</v>
      </c>
      <c r="E63" s="84">
        <v>229</v>
      </c>
      <c r="F63" s="84"/>
      <c r="G63" s="84"/>
      <c r="H63" s="84"/>
      <c r="I63" s="86"/>
    </row>
    <row r="64" spans="2:9" ht="18" hidden="1" customHeight="1" x14ac:dyDescent="0.25">
      <c r="B64" s="83">
        <v>2011</v>
      </c>
      <c r="C64" s="84" t="s">
        <v>343</v>
      </c>
      <c r="D64" s="85">
        <v>5.5</v>
      </c>
      <c r="E64" s="84">
        <v>231.3</v>
      </c>
      <c r="F64" s="84"/>
      <c r="G64" s="84"/>
      <c r="H64" s="84"/>
      <c r="I64" s="86"/>
    </row>
    <row r="65" spans="2:9" ht="18" hidden="1" customHeight="1" x14ac:dyDescent="0.25">
      <c r="B65" s="83">
        <v>2011</v>
      </c>
      <c r="C65" s="84" t="s">
        <v>344</v>
      </c>
      <c r="D65" s="85">
        <v>5.3</v>
      </c>
      <c r="E65" s="84">
        <v>232.5</v>
      </c>
      <c r="F65" s="84"/>
      <c r="G65" s="84"/>
      <c r="H65" s="84"/>
      <c r="I65" s="86"/>
    </row>
    <row r="66" spans="2:9" ht="18" hidden="1" customHeight="1" x14ac:dyDescent="0.25">
      <c r="B66" s="83">
        <v>2011</v>
      </c>
      <c r="C66" s="84" t="s">
        <v>345</v>
      </c>
      <c r="D66" s="85">
        <v>5.2</v>
      </c>
      <c r="E66" s="84">
        <v>234.4</v>
      </c>
      <c r="F66" s="84"/>
      <c r="G66" s="84"/>
      <c r="H66" s="84"/>
      <c r="I66" s="86"/>
    </row>
    <row r="67" spans="2:9" ht="18" hidden="1" customHeight="1" x14ac:dyDescent="0.25">
      <c r="B67" s="83">
        <v>2011</v>
      </c>
      <c r="C67" s="84" t="s">
        <v>346</v>
      </c>
      <c r="D67" s="85">
        <v>5.2</v>
      </c>
      <c r="E67" s="84">
        <v>235.2</v>
      </c>
      <c r="F67" s="84"/>
      <c r="G67" s="84"/>
      <c r="H67" s="84"/>
      <c r="I67" s="86"/>
    </row>
    <row r="68" spans="2:9" ht="18" hidden="1" customHeight="1" x14ac:dyDescent="0.25">
      <c r="B68" s="83">
        <v>2011</v>
      </c>
      <c r="C68" s="84" t="s">
        <v>347</v>
      </c>
      <c r="D68" s="85">
        <v>5</v>
      </c>
      <c r="E68" s="84">
        <v>235.2</v>
      </c>
      <c r="F68" s="84"/>
      <c r="G68" s="84"/>
      <c r="H68" s="84"/>
      <c r="I68" s="86"/>
    </row>
    <row r="69" spans="2:9" ht="18" hidden="1" customHeight="1" x14ac:dyDescent="0.25">
      <c r="B69" s="83">
        <v>2011</v>
      </c>
      <c r="C69" s="84" t="s">
        <v>348</v>
      </c>
      <c r="D69" s="85">
        <v>5</v>
      </c>
      <c r="E69" s="84">
        <v>234.7</v>
      </c>
      <c r="F69" s="84"/>
      <c r="G69" s="84"/>
      <c r="H69" s="84"/>
      <c r="I69" s="86"/>
    </row>
    <row r="70" spans="2:9" ht="18" hidden="1" customHeight="1" x14ac:dyDescent="0.25">
      <c r="B70" s="237">
        <v>2011</v>
      </c>
      <c r="C70" s="238" t="s">
        <v>349</v>
      </c>
      <c r="D70" s="239">
        <v>5.2</v>
      </c>
      <c r="E70" s="238">
        <v>236.1</v>
      </c>
      <c r="F70" s="238"/>
      <c r="G70" s="238"/>
      <c r="H70" s="238"/>
      <c r="I70" s="240"/>
    </row>
    <row r="71" spans="2:9" ht="15" customHeight="1" x14ac:dyDescent="0.25">
      <c r="B71" s="325">
        <v>2011</v>
      </c>
      <c r="C71" s="236" t="s">
        <v>338</v>
      </c>
      <c r="D71" s="249">
        <v>5.6</v>
      </c>
      <c r="E71" s="236">
        <v>237.9</v>
      </c>
      <c r="F71" s="250">
        <f>(D71/100)+1</f>
        <v>1.056</v>
      </c>
      <c r="G71" s="236"/>
      <c r="H71" s="236"/>
      <c r="I71" s="327"/>
    </row>
    <row r="72" spans="2:9" ht="18" hidden="1" customHeight="1" x14ac:dyDescent="0.25">
      <c r="B72" s="243">
        <v>2011</v>
      </c>
      <c r="C72" s="244" t="s">
        <v>339</v>
      </c>
      <c r="D72" s="245">
        <v>5.4</v>
      </c>
      <c r="E72" s="244">
        <v>238</v>
      </c>
      <c r="F72" s="244"/>
      <c r="G72" s="244"/>
      <c r="H72" s="244"/>
      <c r="I72" s="246"/>
    </row>
    <row r="73" spans="2:9" ht="18" hidden="1" customHeight="1" x14ac:dyDescent="0.25">
      <c r="B73" s="83">
        <v>2011</v>
      </c>
      <c r="C73" s="84" t="s">
        <v>340</v>
      </c>
      <c r="D73" s="85">
        <v>5.2</v>
      </c>
      <c r="E73" s="84">
        <v>238.5</v>
      </c>
      <c r="F73" s="84"/>
      <c r="G73" s="84"/>
      <c r="H73" s="84"/>
      <c r="I73" s="86"/>
    </row>
    <row r="74" spans="2:9" ht="18" hidden="1" customHeight="1" x14ac:dyDescent="0.25">
      <c r="B74" s="83">
        <v>2011</v>
      </c>
      <c r="C74" s="84" t="s">
        <v>341</v>
      </c>
      <c r="D74" s="85">
        <v>4.8</v>
      </c>
      <c r="E74" s="84">
        <v>239.4</v>
      </c>
      <c r="F74" s="84"/>
      <c r="G74" s="84"/>
      <c r="H74" s="84"/>
      <c r="I74" s="86"/>
    </row>
    <row r="75" spans="2:9" ht="18" hidden="1" customHeight="1" x14ac:dyDescent="0.25">
      <c r="B75" s="83">
        <v>2012</v>
      </c>
      <c r="C75" s="84" t="s">
        <v>342</v>
      </c>
      <c r="D75" s="85">
        <v>3.9</v>
      </c>
      <c r="E75" s="84">
        <v>238</v>
      </c>
      <c r="F75" s="84"/>
      <c r="G75" s="84"/>
      <c r="H75" s="84"/>
      <c r="I75" s="86"/>
    </row>
    <row r="76" spans="2:9" ht="18" hidden="1" customHeight="1" x14ac:dyDescent="0.25">
      <c r="B76" s="83">
        <v>2012</v>
      </c>
      <c r="C76" s="84" t="s">
        <v>343</v>
      </c>
      <c r="D76" s="85">
        <v>3.7</v>
      </c>
      <c r="E76" s="84">
        <v>239.9</v>
      </c>
      <c r="F76" s="84"/>
      <c r="G76" s="84"/>
      <c r="H76" s="84"/>
      <c r="I76" s="86"/>
    </row>
    <row r="77" spans="2:9" ht="18" hidden="1" customHeight="1" x14ac:dyDescent="0.25">
      <c r="B77" s="83">
        <v>2012</v>
      </c>
      <c r="C77" s="84" t="s">
        <v>344</v>
      </c>
      <c r="D77" s="85">
        <v>3.6</v>
      </c>
      <c r="E77" s="84">
        <v>240.8</v>
      </c>
      <c r="F77" s="84"/>
      <c r="G77" s="84"/>
      <c r="H77" s="84"/>
      <c r="I77" s="86"/>
    </row>
    <row r="78" spans="2:9" ht="18" hidden="1" customHeight="1" x14ac:dyDescent="0.25">
      <c r="B78" s="83">
        <v>2012</v>
      </c>
      <c r="C78" s="84" t="s">
        <v>345</v>
      </c>
      <c r="D78" s="85">
        <v>3.5</v>
      </c>
      <c r="E78" s="84">
        <v>242.5</v>
      </c>
      <c r="F78" s="84"/>
      <c r="G78" s="84"/>
      <c r="H78" s="84"/>
      <c r="I78" s="86"/>
    </row>
    <row r="79" spans="2:9" ht="18" hidden="1" customHeight="1" x14ac:dyDescent="0.25">
      <c r="B79" s="83">
        <v>2012</v>
      </c>
      <c r="C79" s="84" t="s">
        <v>346</v>
      </c>
      <c r="D79" s="85">
        <v>3.1</v>
      </c>
      <c r="E79" s="84">
        <v>242.4</v>
      </c>
      <c r="F79" s="84"/>
      <c r="G79" s="84"/>
      <c r="H79" s="84"/>
      <c r="I79" s="86"/>
    </row>
    <row r="80" spans="2:9" ht="18" hidden="1" customHeight="1" x14ac:dyDescent="0.25">
      <c r="B80" s="83">
        <v>2012</v>
      </c>
      <c r="C80" s="84" t="s">
        <v>347</v>
      </c>
      <c r="D80" s="85">
        <v>2.8</v>
      </c>
      <c r="E80" s="84">
        <v>241.8</v>
      </c>
      <c r="F80" s="84"/>
      <c r="G80" s="84"/>
      <c r="H80" s="84"/>
      <c r="I80" s="86"/>
    </row>
    <row r="81" spans="2:9" ht="18" hidden="1" customHeight="1" x14ac:dyDescent="0.25">
      <c r="B81" s="83">
        <v>2012</v>
      </c>
      <c r="C81" s="84" t="s">
        <v>348</v>
      </c>
      <c r="D81" s="85">
        <v>3.2</v>
      </c>
      <c r="E81" s="84">
        <v>242.1</v>
      </c>
      <c r="F81" s="84"/>
      <c r="G81" s="84"/>
      <c r="H81" s="84"/>
      <c r="I81" s="86"/>
    </row>
    <row r="82" spans="2:9" ht="18" hidden="1" customHeight="1" x14ac:dyDescent="0.25">
      <c r="B82" s="237">
        <v>2012</v>
      </c>
      <c r="C82" s="238" t="s">
        <v>349</v>
      </c>
      <c r="D82" s="239">
        <v>2.9</v>
      </c>
      <c r="E82" s="238">
        <v>243</v>
      </c>
      <c r="F82" s="238"/>
      <c r="G82" s="238"/>
      <c r="H82" s="238"/>
      <c r="I82" s="240"/>
    </row>
    <row r="83" spans="2:9" ht="15" customHeight="1" x14ac:dyDescent="0.25">
      <c r="B83" s="325">
        <v>2012</v>
      </c>
      <c r="C83" s="236" t="s">
        <v>338</v>
      </c>
      <c r="D83" s="249">
        <v>2.6</v>
      </c>
      <c r="E83" s="236">
        <v>244.2</v>
      </c>
      <c r="F83" s="250">
        <f>(D83/100)+1</f>
        <v>1.026</v>
      </c>
      <c r="G83" s="236"/>
      <c r="H83" s="236"/>
      <c r="I83" s="327"/>
    </row>
    <row r="84" spans="2:9" ht="18" hidden="1" customHeight="1" x14ac:dyDescent="0.25">
      <c r="B84" s="243">
        <v>2012</v>
      </c>
      <c r="C84" s="244" t="s">
        <v>339</v>
      </c>
      <c r="D84" s="245">
        <v>3.2</v>
      </c>
      <c r="E84" s="244">
        <v>245.6</v>
      </c>
      <c r="F84" s="244"/>
      <c r="G84" s="244"/>
      <c r="H84" s="244"/>
      <c r="I84" s="246"/>
    </row>
    <row r="85" spans="2:9" ht="18" hidden="1" customHeight="1" x14ac:dyDescent="0.25">
      <c r="B85" s="83">
        <v>2012</v>
      </c>
      <c r="C85" s="84" t="s">
        <v>340</v>
      </c>
      <c r="D85" s="85">
        <v>3</v>
      </c>
      <c r="E85" s="84">
        <v>245.6</v>
      </c>
      <c r="F85" s="84"/>
      <c r="G85" s="84"/>
      <c r="H85" s="84"/>
      <c r="I85" s="86"/>
    </row>
    <row r="86" spans="2:9" ht="18" hidden="1" customHeight="1" x14ac:dyDescent="0.25">
      <c r="B86" s="83">
        <v>2012</v>
      </c>
      <c r="C86" s="84" t="s">
        <v>341</v>
      </c>
      <c r="D86" s="85">
        <v>3.1</v>
      </c>
      <c r="E86" s="84">
        <v>246.8</v>
      </c>
      <c r="F86" s="84"/>
      <c r="G86" s="84"/>
      <c r="H86" s="84"/>
      <c r="I86" s="86"/>
    </row>
    <row r="87" spans="2:9" ht="18" hidden="1" customHeight="1" x14ac:dyDescent="0.25">
      <c r="B87" s="83">
        <v>2013</v>
      </c>
      <c r="C87" s="84" t="s">
        <v>342</v>
      </c>
      <c r="D87" s="85">
        <v>3.3</v>
      </c>
      <c r="E87" s="84">
        <v>245.8</v>
      </c>
      <c r="F87" s="84"/>
      <c r="G87" s="84"/>
      <c r="H87" s="84"/>
      <c r="I87" s="86"/>
    </row>
    <row r="88" spans="2:9" ht="18" hidden="1" customHeight="1" x14ac:dyDescent="0.25">
      <c r="B88" s="83">
        <v>2013</v>
      </c>
      <c r="C88" s="84" t="s">
        <v>343</v>
      </c>
      <c r="D88" s="85">
        <v>3.2</v>
      </c>
      <c r="E88" s="84">
        <v>247.6</v>
      </c>
      <c r="F88" s="84"/>
      <c r="G88" s="84"/>
      <c r="H88" s="84"/>
      <c r="I88" s="86"/>
    </row>
    <row r="89" spans="2:9" ht="18" hidden="1" customHeight="1" x14ac:dyDescent="0.25">
      <c r="B89" s="83">
        <v>2013</v>
      </c>
      <c r="C89" s="84" t="s">
        <v>344</v>
      </c>
      <c r="D89" s="85">
        <v>3.3</v>
      </c>
      <c r="E89" s="84">
        <v>248.7</v>
      </c>
      <c r="F89" s="84"/>
      <c r="G89" s="84"/>
      <c r="H89" s="84"/>
      <c r="I89" s="86"/>
    </row>
    <row r="90" spans="2:9" ht="18" hidden="1" customHeight="1" x14ac:dyDescent="0.25">
      <c r="B90" s="83">
        <v>2013</v>
      </c>
      <c r="C90" s="84" t="s">
        <v>345</v>
      </c>
      <c r="D90" s="85">
        <v>2.9</v>
      </c>
      <c r="E90" s="84">
        <v>249.5</v>
      </c>
      <c r="F90" s="84"/>
      <c r="G90" s="84"/>
      <c r="H90" s="84"/>
      <c r="I90" s="86"/>
    </row>
    <row r="91" spans="2:9" ht="18" hidden="1" customHeight="1" x14ac:dyDescent="0.25">
      <c r="B91" s="83">
        <v>2013</v>
      </c>
      <c r="C91" s="84" t="s">
        <v>346</v>
      </c>
      <c r="D91" s="85">
        <v>3.1</v>
      </c>
      <c r="E91" s="84">
        <v>250</v>
      </c>
      <c r="F91" s="84"/>
      <c r="G91" s="84"/>
      <c r="H91" s="84"/>
      <c r="I91" s="86"/>
    </row>
    <row r="92" spans="2:9" ht="18" hidden="1" customHeight="1" x14ac:dyDescent="0.25">
      <c r="B92" s="83">
        <v>2013</v>
      </c>
      <c r="C92" s="84" t="s">
        <v>347</v>
      </c>
      <c r="D92" s="85">
        <v>3.3</v>
      </c>
      <c r="E92" s="84">
        <v>249.7</v>
      </c>
      <c r="F92" s="84"/>
      <c r="G92" s="84"/>
      <c r="H92" s="84"/>
      <c r="I92" s="86"/>
    </row>
    <row r="93" spans="2:9" ht="18" hidden="1" customHeight="1" x14ac:dyDescent="0.25">
      <c r="B93" s="83">
        <v>2013</v>
      </c>
      <c r="C93" s="84" t="s">
        <v>348</v>
      </c>
      <c r="D93" s="85">
        <v>3.1</v>
      </c>
      <c r="E93" s="84">
        <v>249.7</v>
      </c>
      <c r="F93" s="84"/>
      <c r="G93" s="84"/>
      <c r="H93" s="84"/>
      <c r="I93" s="86"/>
    </row>
    <row r="94" spans="2:9" ht="18" hidden="1" customHeight="1" x14ac:dyDescent="0.25">
      <c r="B94" s="237">
        <v>2013</v>
      </c>
      <c r="C94" s="238" t="s">
        <v>349</v>
      </c>
      <c r="D94" s="239">
        <v>3.3</v>
      </c>
      <c r="E94" s="238">
        <v>251</v>
      </c>
      <c r="F94" s="238"/>
      <c r="G94" s="238"/>
      <c r="H94" s="238"/>
      <c r="I94" s="240"/>
    </row>
    <row r="95" spans="2:9" ht="15" customHeight="1" x14ac:dyDescent="0.25">
      <c r="B95" s="325">
        <v>2013</v>
      </c>
      <c r="C95" s="236" t="s">
        <v>338</v>
      </c>
      <c r="D95" s="249">
        <v>3.2</v>
      </c>
      <c r="E95" s="236">
        <v>251.9</v>
      </c>
      <c r="F95" s="250">
        <f>(D95/100)+1</f>
        <v>1.032</v>
      </c>
      <c r="G95" s="236"/>
      <c r="H95" s="236"/>
      <c r="I95" s="327"/>
    </row>
    <row r="96" spans="2:9" ht="18" hidden="1" customHeight="1" x14ac:dyDescent="0.25">
      <c r="B96" s="243">
        <v>2013</v>
      </c>
      <c r="C96" s="244" t="s">
        <v>339</v>
      </c>
      <c r="D96" s="245">
        <v>2.6</v>
      </c>
      <c r="E96" s="244">
        <v>251.9</v>
      </c>
      <c r="F96" s="244"/>
      <c r="G96" s="244"/>
      <c r="H96" s="244"/>
      <c r="I96" s="246"/>
    </row>
    <row r="97" spans="2:9" ht="18" hidden="1" customHeight="1" x14ac:dyDescent="0.25">
      <c r="B97" s="83">
        <v>2013</v>
      </c>
      <c r="C97" s="84" t="s">
        <v>340</v>
      </c>
      <c r="D97" s="85">
        <v>2.6</v>
      </c>
      <c r="E97" s="84">
        <v>252.1</v>
      </c>
      <c r="F97" s="84"/>
      <c r="G97" s="84"/>
      <c r="H97" s="84"/>
      <c r="I97" s="86"/>
    </row>
    <row r="98" spans="2:9" ht="18" hidden="1" customHeight="1" x14ac:dyDescent="0.25">
      <c r="B98" s="83">
        <v>2013</v>
      </c>
      <c r="C98" s="84" t="s">
        <v>341</v>
      </c>
      <c r="D98" s="85">
        <v>2.7</v>
      </c>
      <c r="E98" s="84">
        <v>253.4</v>
      </c>
      <c r="F98" s="84"/>
      <c r="G98" s="84"/>
      <c r="H98" s="84"/>
      <c r="I98" s="86"/>
    </row>
    <row r="99" spans="2:9" ht="18" hidden="1" customHeight="1" x14ac:dyDescent="0.25">
      <c r="B99" s="83">
        <v>2014</v>
      </c>
      <c r="C99" s="84" t="s">
        <v>342</v>
      </c>
      <c r="D99" s="85">
        <v>2.8</v>
      </c>
      <c r="E99" s="84">
        <v>252.6</v>
      </c>
      <c r="F99" s="84"/>
      <c r="G99" s="84"/>
      <c r="H99" s="84"/>
      <c r="I99" s="86"/>
    </row>
    <row r="100" spans="2:9" ht="18" hidden="1" customHeight="1" x14ac:dyDescent="0.25">
      <c r="B100" s="83">
        <v>2014</v>
      </c>
      <c r="C100" s="84" t="s">
        <v>343</v>
      </c>
      <c r="D100" s="85">
        <v>2.7</v>
      </c>
      <c r="E100" s="84">
        <v>254.2</v>
      </c>
      <c r="F100" s="84"/>
      <c r="G100" s="84"/>
      <c r="H100" s="84"/>
      <c r="I100" s="86"/>
    </row>
    <row r="101" spans="2:9" ht="18" hidden="1" customHeight="1" x14ac:dyDescent="0.25">
      <c r="B101" s="83">
        <v>2014</v>
      </c>
      <c r="C101" s="84" t="s">
        <v>344</v>
      </c>
      <c r="D101" s="85">
        <v>2.5</v>
      </c>
      <c r="E101" s="84">
        <v>254.8</v>
      </c>
      <c r="F101" s="84"/>
      <c r="G101" s="84"/>
      <c r="H101" s="84"/>
      <c r="I101" s="86"/>
    </row>
    <row r="102" spans="2:9" ht="18" hidden="1" customHeight="1" x14ac:dyDescent="0.25">
      <c r="B102" s="83">
        <v>2014</v>
      </c>
      <c r="C102" s="84" t="s">
        <v>345</v>
      </c>
      <c r="D102" s="85">
        <v>2.5</v>
      </c>
      <c r="E102" s="84">
        <v>255.7</v>
      </c>
      <c r="F102" s="84"/>
      <c r="G102" s="84"/>
      <c r="H102" s="84"/>
      <c r="I102" s="86"/>
    </row>
    <row r="103" spans="2:9" ht="18" hidden="1" customHeight="1" x14ac:dyDescent="0.25">
      <c r="B103" s="83">
        <v>2014</v>
      </c>
      <c r="C103" s="84" t="s">
        <v>346</v>
      </c>
      <c r="D103" s="85">
        <v>2.4</v>
      </c>
      <c r="E103" s="84">
        <v>255.9</v>
      </c>
      <c r="F103" s="84"/>
      <c r="G103" s="84"/>
      <c r="H103" s="84"/>
      <c r="I103" s="86"/>
    </row>
    <row r="104" spans="2:9" ht="18" hidden="1" customHeight="1" x14ac:dyDescent="0.25">
      <c r="B104" s="83">
        <v>2014</v>
      </c>
      <c r="C104" s="84" t="s">
        <v>347</v>
      </c>
      <c r="D104" s="85">
        <v>2.6</v>
      </c>
      <c r="E104" s="84">
        <v>256.3</v>
      </c>
      <c r="F104" s="84"/>
      <c r="G104" s="84"/>
      <c r="H104" s="84"/>
      <c r="I104" s="86"/>
    </row>
    <row r="105" spans="2:9" ht="18" hidden="1" customHeight="1" x14ac:dyDescent="0.25">
      <c r="B105" s="83">
        <v>2014</v>
      </c>
      <c r="C105" s="84" t="s">
        <v>348</v>
      </c>
      <c r="D105" s="85">
        <v>2.5</v>
      </c>
      <c r="E105" s="84">
        <v>256</v>
      </c>
      <c r="F105" s="84"/>
      <c r="G105" s="84"/>
      <c r="H105" s="84"/>
      <c r="I105" s="86"/>
    </row>
    <row r="106" spans="2:9" ht="18" hidden="1" customHeight="1" x14ac:dyDescent="0.25">
      <c r="B106" s="237">
        <v>2014</v>
      </c>
      <c r="C106" s="238" t="s">
        <v>349</v>
      </c>
      <c r="D106" s="239">
        <v>2.4</v>
      </c>
      <c r="E106" s="238">
        <v>257</v>
      </c>
      <c r="F106" s="238"/>
      <c r="G106" s="238"/>
      <c r="H106" s="238"/>
      <c r="I106" s="240"/>
    </row>
    <row r="107" spans="2:9" ht="15" customHeight="1" x14ac:dyDescent="0.25">
      <c r="B107" s="325">
        <v>2014</v>
      </c>
      <c r="C107" s="236" t="s">
        <v>338</v>
      </c>
      <c r="D107" s="249">
        <v>2.2999999999999998</v>
      </c>
      <c r="E107" s="236">
        <v>257.60000000000002</v>
      </c>
      <c r="F107" s="250">
        <f>(D107/100)+1</f>
        <v>1.0229999999999999</v>
      </c>
      <c r="G107" s="236"/>
      <c r="H107" s="236"/>
      <c r="I107" s="327"/>
    </row>
    <row r="108" spans="2:9" ht="18" hidden="1" customHeight="1" x14ac:dyDescent="0.25">
      <c r="B108" s="243">
        <v>2014</v>
      </c>
      <c r="C108" s="244" t="s">
        <v>339</v>
      </c>
      <c r="D108" s="245">
        <v>2.2999999999999998</v>
      </c>
      <c r="E108" s="244">
        <v>257.7</v>
      </c>
      <c r="F108" s="244"/>
      <c r="G108" s="244"/>
      <c r="H108" s="244"/>
      <c r="I108" s="246"/>
    </row>
    <row r="109" spans="2:9" ht="18" hidden="1" customHeight="1" x14ac:dyDescent="0.25">
      <c r="B109" s="83">
        <v>2014</v>
      </c>
      <c r="C109" s="84" t="s">
        <v>340</v>
      </c>
      <c r="D109" s="85">
        <v>2</v>
      </c>
      <c r="E109" s="84">
        <v>257.10000000000002</v>
      </c>
      <c r="F109" s="84"/>
      <c r="G109" s="84"/>
      <c r="H109" s="84"/>
      <c r="I109" s="86"/>
    </row>
    <row r="110" spans="2:9" ht="18" hidden="1" customHeight="1" x14ac:dyDescent="0.25">
      <c r="B110" s="83">
        <v>2014</v>
      </c>
      <c r="C110" s="84" t="s">
        <v>341</v>
      </c>
      <c r="D110" s="85">
        <v>1.6</v>
      </c>
      <c r="E110" s="84">
        <v>257.5</v>
      </c>
      <c r="F110" s="84"/>
      <c r="G110" s="84"/>
      <c r="H110" s="84"/>
      <c r="I110" s="86"/>
    </row>
    <row r="111" spans="2:9" ht="18" hidden="1" customHeight="1" x14ac:dyDescent="0.25">
      <c r="B111" s="83">
        <v>2015</v>
      </c>
      <c r="C111" s="84" t="s">
        <v>342</v>
      </c>
      <c r="D111" s="85">
        <v>1.1000000000000001</v>
      </c>
      <c r="E111" s="84">
        <v>255.4</v>
      </c>
      <c r="F111" s="84"/>
      <c r="G111" s="84"/>
      <c r="H111" s="84"/>
      <c r="I111" s="86"/>
    </row>
    <row r="112" spans="2:9" ht="18" hidden="1" customHeight="1" x14ac:dyDescent="0.25">
      <c r="B112" s="83">
        <v>2015</v>
      </c>
      <c r="C112" s="84" t="s">
        <v>343</v>
      </c>
      <c r="D112" s="85">
        <v>1</v>
      </c>
      <c r="E112" s="84">
        <v>256.7</v>
      </c>
      <c r="F112" s="84"/>
      <c r="G112" s="84"/>
      <c r="H112" s="84"/>
      <c r="I112" s="86"/>
    </row>
    <row r="113" spans="2:9" ht="18" hidden="1" customHeight="1" x14ac:dyDescent="0.25">
      <c r="B113" s="83">
        <v>2015</v>
      </c>
      <c r="C113" s="84" t="s">
        <v>344</v>
      </c>
      <c r="D113" s="85">
        <v>0.9</v>
      </c>
      <c r="E113" s="84">
        <v>257.10000000000002</v>
      </c>
      <c r="F113" s="84"/>
      <c r="G113" s="84"/>
      <c r="H113" s="84"/>
      <c r="I113" s="86"/>
    </row>
    <row r="114" spans="2:9" ht="18" hidden="1" customHeight="1" x14ac:dyDescent="0.25">
      <c r="B114" s="83">
        <v>2015</v>
      </c>
      <c r="C114" s="84" t="s">
        <v>345</v>
      </c>
      <c r="D114" s="85">
        <v>0.9</v>
      </c>
      <c r="E114" s="84">
        <v>258</v>
      </c>
      <c r="F114" s="84"/>
      <c r="G114" s="84"/>
      <c r="H114" s="84"/>
      <c r="I114" s="86"/>
    </row>
    <row r="115" spans="2:9" ht="18" hidden="1" customHeight="1" x14ac:dyDescent="0.25">
      <c r="B115" s="83">
        <v>2015</v>
      </c>
      <c r="C115" s="84" t="s">
        <v>346</v>
      </c>
      <c r="D115" s="85">
        <v>1</v>
      </c>
      <c r="E115" s="84">
        <v>258.5</v>
      </c>
      <c r="F115" s="84"/>
      <c r="G115" s="84"/>
      <c r="H115" s="84"/>
      <c r="I115" s="86"/>
    </row>
    <row r="116" spans="2:9" ht="18" hidden="1" customHeight="1" x14ac:dyDescent="0.25">
      <c r="B116" s="83">
        <v>2015</v>
      </c>
      <c r="C116" s="84" t="s">
        <v>347</v>
      </c>
      <c r="D116" s="85">
        <v>1</v>
      </c>
      <c r="E116" s="84">
        <v>258.89999999999998</v>
      </c>
      <c r="F116" s="84"/>
      <c r="G116" s="84"/>
      <c r="H116" s="84"/>
      <c r="I116" s="86"/>
    </row>
    <row r="117" spans="2:9" ht="18" hidden="1" customHeight="1" x14ac:dyDescent="0.25">
      <c r="B117" s="83">
        <v>2015</v>
      </c>
      <c r="C117" s="84" t="s">
        <v>348</v>
      </c>
      <c r="D117" s="85">
        <v>1</v>
      </c>
      <c r="E117" s="84">
        <v>258.60000000000002</v>
      </c>
      <c r="F117" s="84"/>
      <c r="G117" s="84"/>
      <c r="H117" s="84"/>
      <c r="I117" s="86"/>
    </row>
    <row r="118" spans="2:9" ht="18" hidden="1" customHeight="1" x14ac:dyDescent="0.25">
      <c r="B118" s="237">
        <v>2015</v>
      </c>
      <c r="C118" s="238" t="s">
        <v>349</v>
      </c>
      <c r="D118" s="239">
        <v>1.1000000000000001</v>
      </c>
      <c r="E118" s="238">
        <v>259.8</v>
      </c>
      <c r="F118" s="238"/>
      <c r="G118" s="238"/>
      <c r="H118" s="238"/>
      <c r="I118" s="240"/>
    </row>
    <row r="119" spans="2:9" ht="15" customHeight="1" x14ac:dyDescent="0.25">
      <c r="B119" s="325">
        <v>2015</v>
      </c>
      <c r="C119" s="236" t="s">
        <v>338</v>
      </c>
      <c r="D119" s="249">
        <v>0.8</v>
      </c>
      <c r="E119" s="236">
        <v>259.60000000000002</v>
      </c>
      <c r="F119" s="250">
        <f>(D119/100)+1</f>
        <v>1.008</v>
      </c>
      <c r="G119" s="236"/>
      <c r="H119" s="236"/>
      <c r="I119" s="328"/>
    </row>
    <row r="120" spans="2:9" ht="18" hidden="1" customHeight="1" x14ac:dyDescent="0.25">
      <c r="B120" s="243">
        <v>2015</v>
      </c>
      <c r="C120" s="244" t="s">
        <v>339</v>
      </c>
      <c r="D120" s="245">
        <v>0.7</v>
      </c>
      <c r="E120" s="244">
        <v>259.5</v>
      </c>
      <c r="F120" s="244"/>
      <c r="G120" s="244"/>
      <c r="H120" s="244"/>
      <c r="I120" s="246"/>
    </row>
    <row r="121" spans="2:9" ht="18" hidden="1" customHeight="1" x14ac:dyDescent="0.25">
      <c r="B121" s="83">
        <v>2015</v>
      </c>
      <c r="C121" s="84" t="s">
        <v>340</v>
      </c>
      <c r="D121" s="85">
        <v>1.1000000000000001</v>
      </c>
      <c r="E121" s="84">
        <v>259.8</v>
      </c>
      <c r="F121" s="84"/>
      <c r="G121" s="84"/>
      <c r="H121" s="84"/>
      <c r="I121" s="86"/>
    </row>
    <row r="122" spans="2:9" ht="18" hidden="1" customHeight="1" x14ac:dyDescent="0.25">
      <c r="B122" s="83">
        <v>2015</v>
      </c>
      <c r="C122" s="84" t="s">
        <v>341</v>
      </c>
      <c r="D122" s="85">
        <v>1.2</v>
      </c>
      <c r="E122" s="84">
        <v>260.60000000000002</v>
      </c>
      <c r="F122" s="84"/>
      <c r="G122" s="84"/>
      <c r="H122" s="84"/>
      <c r="I122" s="86"/>
    </row>
    <row r="123" spans="2:9" ht="18" hidden="1" customHeight="1" x14ac:dyDescent="0.25">
      <c r="B123" s="83">
        <v>2016</v>
      </c>
      <c r="C123" s="84" t="s">
        <v>342</v>
      </c>
      <c r="D123" s="85">
        <v>1.3</v>
      </c>
      <c r="E123" s="84">
        <v>258.8</v>
      </c>
      <c r="F123" s="84"/>
      <c r="G123" s="84"/>
      <c r="H123" s="84"/>
      <c r="I123" s="86"/>
    </row>
    <row r="124" spans="2:9" ht="18" hidden="1" customHeight="1" x14ac:dyDescent="0.25">
      <c r="B124" s="83">
        <v>2016</v>
      </c>
      <c r="C124" s="84" t="s">
        <v>343</v>
      </c>
      <c r="D124" s="85">
        <v>1.3</v>
      </c>
      <c r="E124" s="84">
        <v>260</v>
      </c>
      <c r="F124" s="84"/>
      <c r="G124" s="84"/>
      <c r="H124" s="84"/>
      <c r="I124" s="86"/>
    </row>
    <row r="125" spans="2:9" ht="18" hidden="1" customHeight="1" x14ac:dyDescent="0.25">
      <c r="B125" s="83">
        <v>2016</v>
      </c>
      <c r="C125" s="84" t="s">
        <v>344</v>
      </c>
      <c r="D125" s="85">
        <v>1.6</v>
      </c>
      <c r="E125" s="84">
        <v>261.10000000000002</v>
      </c>
      <c r="F125" s="84"/>
      <c r="G125" s="84"/>
      <c r="H125" s="84"/>
      <c r="I125" s="86"/>
    </row>
    <row r="126" spans="2:9" ht="18" hidden="1" customHeight="1" x14ac:dyDescent="0.25">
      <c r="B126" s="83">
        <v>2016</v>
      </c>
      <c r="C126" s="84" t="s">
        <v>345</v>
      </c>
      <c r="D126" s="85">
        <v>1.3</v>
      </c>
      <c r="E126" s="84">
        <v>261.39999999999998</v>
      </c>
      <c r="F126" s="84"/>
      <c r="G126" s="84"/>
      <c r="H126" s="84"/>
      <c r="I126" s="86"/>
    </row>
    <row r="127" spans="2:9" ht="18" hidden="1" customHeight="1" x14ac:dyDescent="0.25">
      <c r="B127" s="83">
        <v>2016</v>
      </c>
      <c r="C127" s="84" t="s">
        <v>346</v>
      </c>
      <c r="D127" s="85">
        <v>1.4</v>
      </c>
      <c r="E127" s="84">
        <v>262.10000000000002</v>
      </c>
      <c r="F127" s="84"/>
      <c r="G127" s="84"/>
      <c r="H127" s="84"/>
      <c r="I127" s="86"/>
    </row>
    <row r="128" spans="2:9" ht="18" hidden="1" customHeight="1" x14ac:dyDescent="0.25">
      <c r="B128" s="83">
        <v>2016</v>
      </c>
      <c r="C128" s="84" t="s">
        <v>347</v>
      </c>
      <c r="D128" s="85">
        <v>1.6</v>
      </c>
      <c r="E128" s="84">
        <v>263.10000000000002</v>
      </c>
      <c r="F128" s="84"/>
      <c r="G128" s="84"/>
      <c r="H128" s="84"/>
      <c r="I128" s="86"/>
    </row>
    <row r="129" spans="2:9" ht="18" hidden="1" customHeight="1" x14ac:dyDescent="0.25">
      <c r="B129" s="83">
        <v>2016</v>
      </c>
      <c r="C129" s="84" t="s">
        <v>348</v>
      </c>
      <c r="D129" s="85">
        <v>1.9</v>
      </c>
      <c r="E129" s="84">
        <v>263.39999999999998</v>
      </c>
      <c r="F129" s="84"/>
      <c r="G129" s="84"/>
      <c r="H129" s="84"/>
      <c r="I129" s="86"/>
    </row>
    <row r="130" spans="2:9" ht="18" hidden="1" customHeight="1" x14ac:dyDescent="0.25">
      <c r="B130" s="237">
        <v>2016</v>
      </c>
      <c r="C130" s="238" t="s">
        <v>349</v>
      </c>
      <c r="D130" s="239">
        <v>1.8</v>
      </c>
      <c r="E130" s="238">
        <v>264.39999999999998</v>
      </c>
      <c r="F130" s="238"/>
      <c r="G130" s="238"/>
      <c r="H130" s="238"/>
      <c r="I130" s="240"/>
    </row>
    <row r="131" spans="2:9" ht="15" customHeight="1" x14ac:dyDescent="0.25">
      <c r="B131" s="325">
        <v>2016</v>
      </c>
      <c r="C131" s="236" t="s">
        <v>338</v>
      </c>
      <c r="D131" s="249">
        <v>2</v>
      </c>
      <c r="E131" s="236">
        <v>264.89999999999998</v>
      </c>
      <c r="F131" s="250">
        <f>(D131/100)+1</f>
        <v>1.02</v>
      </c>
      <c r="G131" s="236"/>
      <c r="H131" s="236"/>
      <c r="I131" s="328"/>
    </row>
    <row r="132" spans="2:9" ht="18" hidden="1" customHeight="1" x14ac:dyDescent="0.25">
      <c r="B132" s="243">
        <v>2016</v>
      </c>
      <c r="C132" s="244" t="s">
        <v>339</v>
      </c>
      <c r="D132" s="245">
        <v>2</v>
      </c>
      <c r="E132" s="244">
        <v>264.8</v>
      </c>
      <c r="F132" s="244"/>
      <c r="G132" s="244"/>
      <c r="H132" s="244"/>
      <c r="I132" s="246"/>
    </row>
    <row r="133" spans="2:9" ht="18" hidden="1" customHeight="1" x14ac:dyDescent="0.25">
      <c r="B133" s="83">
        <v>2016</v>
      </c>
      <c r="C133" s="84" t="s">
        <v>340</v>
      </c>
      <c r="D133" s="85">
        <v>2.2000000000000002</v>
      </c>
      <c r="E133" s="84">
        <v>265.5</v>
      </c>
      <c r="F133" s="84"/>
      <c r="G133" s="84"/>
      <c r="H133" s="84"/>
      <c r="I133" s="86"/>
    </row>
    <row r="134" spans="2:9" ht="18" hidden="1" customHeight="1" x14ac:dyDescent="0.25">
      <c r="B134" s="83">
        <v>2016</v>
      </c>
      <c r="C134" s="84" t="s">
        <v>341</v>
      </c>
      <c r="D134" s="85">
        <v>2.5</v>
      </c>
      <c r="E134" s="84">
        <v>267.10000000000002</v>
      </c>
      <c r="F134" s="84"/>
      <c r="G134" s="84"/>
      <c r="H134" s="84"/>
      <c r="I134" s="86"/>
    </row>
    <row r="135" spans="2:9" ht="18" hidden="1" customHeight="1" x14ac:dyDescent="0.25">
      <c r="B135" s="83">
        <v>2017</v>
      </c>
      <c r="C135" s="84" t="s">
        <v>342</v>
      </c>
      <c r="D135" s="85">
        <v>2.6</v>
      </c>
      <c r="E135" s="84">
        <v>265.5</v>
      </c>
      <c r="F135" s="84"/>
      <c r="G135" s="84"/>
      <c r="H135" s="84"/>
      <c r="I135" s="86"/>
    </row>
    <row r="136" spans="2:9" ht="18" hidden="1" customHeight="1" x14ac:dyDescent="0.25">
      <c r="B136" s="83">
        <v>2017</v>
      </c>
      <c r="C136" s="84" t="s">
        <v>343</v>
      </c>
      <c r="D136" s="85">
        <v>3.2</v>
      </c>
      <c r="E136" s="84">
        <v>268.39999999999998</v>
      </c>
      <c r="F136" s="84"/>
      <c r="G136" s="84"/>
      <c r="H136" s="84"/>
      <c r="I136" s="86"/>
    </row>
    <row r="137" spans="2:9" ht="18" hidden="1" customHeight="1" x14ac:dyDescent="0.25">
      <c r="B137" s="83">
        <v>2017</v>
      </c>
      <c r="C137" s="84" t="s">
        <v>344</v>
      </c>
      <c r="D137" s="85">
        <v>3.1</v>
      </c>
      <c r="E137" s="84">
        <v>269.3</v>
      </c>
      <c r="F137" s="84"/>
      <c r="G137" s="84"/>
      <c r="H137" s="84"/>
      <c r="I137" s="86"/>
    </row>
    <row r="138" spans="2:9" ht="18" hidden="1" customHeight="1" x14ac:dyDescent="0.25">
      <c r="B138" s="83">
        <v>2017</v>
      </c>
      <c r="C138" s="84" t="s">
        <v>345</v>
      </c>
      <c r="D138" s="85">
        <v>3.5</v>
      </c>
      <c r="E138" s="84">
        <v>270.60000000000002</v>
      </c>
      <c r="F138" s="84"/>
      <c r="G138" s="84"/>
      <c r="H138" s="84"/>
      <c r="I138" s="86"/>
    </row>
    <row r="139" spans="2:9" ht="18" hidden="1" customHeight="1" x14ac:dyDescent="0.25">
      <c r="B139" s="83">
        <v>2017</v>
      </c>
      <c r="C139" s="84" t="s">
        <v>346</v>
      </c>
      <c r="D139" s="85">
        <v>3.7</v>
      </c>
      <c r="E139" s="84">
        <v>271.7</v>
      </c>
      <c r="F139" s="84"/>
      <c r="G139" s="84"/>
      <c r="H139" s="84"/>
      <c r="I139" s="86"/>
    </row>
    <row r="140" spans="2:9" ht="18" hidden="1" customHeight="1" x14ac:dyDescent="0.25">
      <c r="B140" s="83">
        <v>2017</v>
      </c>
      <c r="C140" s="84" t="s">
        <v>347</v>
      </c>
      <c r="D140" s="85">
        <v>3.5</v>
      </c>
      <c r="E140" s="84">
        <v>272.3</v>
      </c>
      <c r="F140" s="84"/>
      <c r="G140" s="84"/>
      <c r="H140" s="84"/>
      <c r="I140" s="86"/>
    </row>
    <row r="141" spans="2:9" ht="18" hidden="1" customHeight="1" x14ac:dyDescent="0.25">
      <c r="B141" s="83">
        <v>2017</v>
      </c>
      <c r="C141" s="84" t="s">
        <v>348</v>
      </c>
      <c r="D141" s="85">
        <v>3.6</v>
      </c>
      <c r="E141" s="84">
        <v>272.89999999999998</v>
      </c>
      <c r="F141" s="84"/>
      <c r="G141" s="84"/>
      <c r="H141" s="84"/>
      <c r="I141" s="86"/>
    </row>
    <row r="142" spans="2:9" ht="18" hidden="1" customHeight="1" x14ac:dyDescent="0.25">
      <c r="B142" s="237">
        <v>2017</v>
      </c>
      <c r="C142" s="238" t="s">
        <v>349</v>
      </c>
      <c r="D142" s="239">
        <v>3.9</v>
      </c>
      <c r="E142" s="238">
        <v>274.7</v>
      </c>
      <c r="F142" s="238"/>
      <c r="G142" s="238"/>
      <c r="H142" s="238"/>
      <c r="I142" s="240"/>
    </row>
    <row r="143" spans="2:9" ht="15" customHeight="1" x14ac:dyDescent="0.25">
      <c r="B143" s="325">
        <v>2017</v>
      </c>
      <c r="C143" s="236" t="s">
        <v>338</v>
      </c>
      <c r="D143" s="249">
        <v>3.9</v>
      </c>
      <c r="E143" s="236">
        <v>275.10000000000002</v>
      </c>
      <c r="F143" s="250">
        <f>(D143/100)+1</f>
        <v>1.0389999999999999</v>
      </c>
      <c r="G143" s="236"/>
      <c r="H143" s="236"/>
      <c r="I143" s="328">
        <f>1+H143</f>
        <v>1</v>
      </c>
    </row>
    <row r="144" spans="2:9" ht="18" hidden="1" customHeight="1" x14ac:dyDescent="0.25">
      <c r="B144" s="243">
        <v>2017</v>
      </c>
      <c r="C144" s="244" t="s">
        <v>339</v>
      </c>
      <c r="D144" s="245">
        <v>4</v>
      </c>
      <c r="E144" s="244">
        <v>275.3</v>
      </c>
      <c r="F144" s="244"/>
      <c r="G144" s="244"/>
      <c r="H144" s="244"/>
      <c r="I144" s="246"/>
    </row>
    <row r="145" spans="2:9" ht="18" hidden="1" customHeight="1" x14ac:dyDescent="0.25">
      <c r="B145" s="83">
        <v>2017</v>
      </c>
      <c r="C145" s="84" t="s">
        <v>340</v>
      </c>
      <c r="D145" s="85">
        <v>3.9</v>
      </c>
      <c r="E145" s="84">
        <v>275.8</v>
      </c>
      <c r="F145" s="84"/>
      <c r="G145" s="84"/>
      <c r="H145" s="84"/>
      <c r="I145" s="86"/>
    </row>
    <row r="146" spans="2:9" ht="18" hidden="1" customHeight="1" x14ac:dyDescent="0.25">
      <c r="B146" s="83">
        <v>2017</v>
      </c>
      <c r="C146" s="84" t="s">
        <v>341</v>
      </c>
      <c r="D146" s="85">
        <v>4.0999999999999996</v>
      </c>
      <c r="E146" s="84">
        <v>278.10000000000002</v>
      </c>
      <c r="F146" s="84"/>
      <c r="G146" s="84"/>
      <c r="H146" s="84"/>
      <c r="I146" s="86"/>
    </row>
    <row r="147" spans="2:9" ht="18" hidden="1" customHeight="1" x14ac:dyDescent="0.25">
      <c r="B147" s="83">
        <v>2018</v>
      </c>
      <c r="C147" s="84" t="s">
        <v>342</v>
      </c>
      <c r="D147" s="85">
        <v>4</v>
      </c>
      <c r="E147" s="84">
        <v>276</v>
      </c>
      <c r="F147" s="84"/>
      <c r="G147" s="84"/>
      <c r="H147" s="84"/>
      <c r="I147" s="86"/>
    </row>
    <row r="148" spans="2:9" ht="18" hidden="1" customHeight="1" x14ac:dyDescent="0.25">
      <c r="B148" s="83">
        <v>2018</v>
      </c>
      <c r="C148" s="84" t="s">
        <v>343</v>
      </c>
      <c r="D148" s="85">
        <v>3.6</v>
      </c>
      <c r="E148" s="84">
        <v>278.10000000000002</v>
      </c>
      <c r="F148" s="84"/>
      <c r="G148" s="84"/>
      <c r="H148" s="84"/>
      <c r="I148" s="86"/>
    </row>
    <row r="149" spans="2:9" ht="18" hidden="1" customHeight="1" x14ac:dyDescent="0.25">
      <c r="B149" s="83">
        <v>2018</v>
      </c>
      <c r="C149" s="84" t="s">
        <v>344</v>
      </c>
      <c r="D149" s="85">
        <v>3.3</v>
      </c>
      <c r="E149" s="84">
        <v>278.3</v>
      </c>
      <c r="F149" s="84"/>
      <c r="G149" s="84"/>
      <c r="H149" s="84"/>
      <c r="I149" s="86"/>
    </row>
    <row r="150" spans="2:9" ht="18" hidden="1" customHeight="1" x14ac:dyDescent="0.25">
      <c r="B150" s="83">
        <v>2018</v>
      </c>
      <c r="C150" s="84" t="s">
        <v>345</v>
      </c>
      <c r="D150" s="85">
        <v>3.4</v>
      </c>
      <c r="E150" s="84">
        <v>279.7</v>
      </c>
      <c r="F150" s="84"/>
      <c r="G150" s="84"/>
      <c r="H150" s="84"/>
      <c r="I150" s="86"/>
    </row>
    <row r="151" spans="2:9" ht="18" hidden="1" customHeight="1" x14ac:dyDescent="0.25">
      <c r="B151" s="83">
        <v>2018</v>
      </c>
      <c r="C151" s="84" t="s">
        <v>346</v>
      </c>
      <c r="D151" s="85">
        <v>3.3</v>
      </c>
      <c r="E151" s="84">
        <v>280.7</v>
      </c>
      <c r="F151" s="84"/>
      <c r="G151" s="84"/>
      <c r="H151" s="84"/>
      <c r="I151" s="86"/>
    </row>
    <row r="152" spans="2:9" ht="18" hidden="1" customHeight="1" x14ac:dyDescent="0.25">
      <c r="B152" s="83">
        <v>2018</v>
      </c>
      <c r="C152" s="84" t="s">
        <v>347</v>
      </c>
      <c r="D152" s="85">
        <v>3.4</v>
      </c>
      <c r="E152" s="84">
        <v>281.5</v>
      </c>
      <c r="F152" s="84"/>
      <c r="G152" s="84"/>
      <c r="H152" s="84"/>
      <c r="I152" s="86"/>
    </row>
    <row r="153" spans="2:9" ht="18" hidden="1" customHeight="1" x14ac:dyDescent="0.25">
      <c r="B153" s="83">
        <v>2018</v>
      </c>
      <c r="C153" s="84" t="s">
        <v>348</v>
      </c>
      <c r="D153" s="85">
        <v>3.2</v>
      </c>
      <c r="E153" s="84">
        <v>281.7</v>
      </c>
      <c r="F153" s="84"/>
      <c r="G153" s="84"/>
      <c r="H153" s="84"/>
      <c r="I153" s="86"/>
    </row>
    <row r="154" spans="2:9" ht="18" hidden="1" customHeight="1" x14ac:dyDescent="0.25">
      <c r="B154" s="237">
        <v>2018</v>
      </c>
      <c r="C154" s="238" t="s">
        <v>349</v>
      </c>
      <c r="D154" s="239">
        <v>3.5</v>
      </c>
      <c r="E154" s="238">
        <v>284.2</v>
      </c>
      <c r="F154" s="238"/>
      <c r="G154" s="238"/>
      <c r="H154" s="238"/>
      <c r="I154" s="240"/>
    </row>
    <row r="155" spans="2:9" ht="15" customHeight="1" x14ac:dyDescent="0.25">
      <c r="B155" s="325">
        <v>2018</v>
      </c>
      <c r="C155" s="236" t="s">
        <v>338</v>
      </c>
      <c r="D155" s="249">
        <v>3.3</v>
      </c>
      <c r="E155" s="236">
        <v>284.10000000000002</v>
      </c>
      <c r="F155" s="250">
        <f>(D155/100)+1</f>
        <v>1.0329999999999999</v>
      </c>
      <c r="G155" s="236"/>
      <c r="H155" s="236"/>
      <c r="I155" s="328">
        <f>1+H155</f>
        <v>1</v>
      </c>
    </row>
    <row r="156" spans="2:9" ht="18" hidden="1" customHeight="1" x14ac:dyDescent="0.25">
      <c r="B156" s="247">
        <v>2018</v>
      </c>
      <c r="C156" s="244" t="s">
        <v>339</v>
      </c>
      <c r="D156" s="245">
        <v>3.3</v>
      </c>
      <c r="E156" s="244">
        <v>284.5</v>
      </c>
      <c r="F156" s="244"/>
      <c r="G156" s="244"/>
      <c r="H156" s="244"/>
      <c r="I156" s="246"/>
    </row>
    <row r="157" spans="2:9" ht="18" hidden="1" customHeight="1" x14ac:dyDescent="0.25">
      <c r="B157" s="105">
        <v>2018</v>
      </c>
      <c r="C157" s="84" t="s">
        <v>340</v>
      </c>
      <c r="D157" s="85">
        <v>3.2</v>
      </c>
      <c r="E157" s="84">
        <v>284.60000000000002</v>
      </c>
      <c r="F157" s="84"/>
      <c r="G157" s="84"/>
      <c r="H157" s="84"/>
      <c r="I157" s="86"/>
    </row>
    <row r="158" spans="2:9" ht="18" hidden="1" customHeight="1" x14ac:dyDescent="0.25">
      <c r="B158" s="105">
        <v>2018</v>
      </c>
      <c r="C158" s="84" t="s">
        <v>341</v>
      </c>
      <c r="D158" s="85">
        <v>2.7</v>
      </c>
      <c r="E158" s="84">
        <v>285.60000000000002</v>
      </c>
      <c r="F158" s="84"/>
      <c r="G158" s="84"/>
      <c r="H158" s="84"/>
      <c r="I158" s="86"/>
    </row>
    <row r="159" spans="2:9" ht="18" hidden="1" customHeight="1" x14ac:dyDescent="0.25">
      <c r="B159" s="105">
        <v>2019</v>
      </c>
      <c r="C159" s="84" t="s">
        <v>342</v>
      </c>
      <c r="D159" s="85">
        <v>2.5</v>
      </c>
      <c r="E159" s="84">
        <v>283</v>
      </c>
      <c r="F159" s="84"/>
      <c r="G159" s="84"/>
      <c r="H159" s="84"/>
      <c r="I159" s="86"/>
    </row>
    <row r="160" spans="2:9" ht="18" hidden="1" customHeight="1" x14ac:dyDescent="0.25">
      <c r="B160" s="105">
        <v>2019</v>
      </c>
      <c r="C160" s="84" t="s">
        <v>343</v>
      </c>
      <c r="D160" s="85">
        <v>2.5</v>
      </c>
      <c r="E160" s="84">
        <v>285</v>
      </c>
      <c r="F160" s="84"/>
      <c r="G160" s="84"/>
      <c r="H160" s="84"/>
      <c r="I160" s="86"/>
    </row>
    <row r="161" spans="2:9" ht="18" hidden="1" customHeight="1" x14ac:dyDescent="0.25">
      <c r="B161" s="105">
        <v>2019</v>
      </c>
      <c r="C161" s="84" t="s">
        <v>344</v>
      </c>
      <c r="D161" s="85">
        <v>2.4</v>
      </c>
      <c r="E161" s="84">
        <v>285.10000000000002</v>
      </c>
      <c r="F161" s="84"/>
      <c r="G161" s="84"/>
      <c r="H161" s="84"/>
      <c r="I161" s="86"/>
    </row>
    <row r="162" spans="2:9" ht="18" hidden="1" customHeight="1" x14ac:dyDescent="0.25">
      <c r="B162" s="105">
        <v>2019</v>
      </c>
      <c r="C162" s="84" t="s">
        <v>345</v>
      </c>
      <c r="D162" s="85">
        <v>3</v>
      </c>
      <c r="E162" s="84">
        <v>288.2</v>
      </c>
      <c r="F162" s="84"/>
      <c r="G162" s="84"/>
      <c r="H162" s="84"/>
      <c r="I162" s="86"/>
    </row>
    <row r="163" spans="2:9" ht="18" hidden="1" customHeight="1" x14ac:dyDescent="0.25">
      <c r="B163" s="105">
        <v>2019</v>
      </c>
      <c r="C163" s="84" t="s">
        <v>346</v>
      </c>
      <c r="D163" s="85">
        <v>3</v>
      </c>
      <c r="E163" s="84">
        <v>289.2</v>
      </c>
      <c r="F163" s="84"/>
      <c r="G163" s="84"/>
      <c r="H163" s="84"/>
      <c r="I163" s="86"/>
    </row>
    <row r="164" spans="2:9" ht="18" hidden="1" customHeight="1" x14ac:dyDescent="0.25">
      <c r="B164" s="105">
        <v>2019</v>
      </c>
      <c r="C164" s="84" t="s">
        <v>347</v>
      </c>
      <c r="D164" s="85">
        <v>2.9</v>
      </c>
      <c r="E164" s="84">
        <v>289.60000000000002</v>
      </c>
      <c r="F164" s="84"/>
      <c r="G164" s="84"/>
      <c r="H164" s="84"/>
      <c r="I164" s="86"/>
    </row>
    <row r="165" spans="2:9" ht="18" hidden="1" customHeight="1" x14ac:dyDescent="0.25">
      <c r="B165" s="105">
        <v>2019</v>
      </c>
      <c r="C165" s="84" t="s">
        <v>348</v>
      </c>
      <c r="D165" s="85">
        <v>2.8</v>
      </c>
      <c r="E165" s="84">
        <v>289.5</v>
      </c>
      <c r="F165" s="84"/>
      <c r="G165" s="84"/>
      <c r="H165" s="251"/>
      <c r="I165" s="86"/>
    </row>
    <row r="166" spans="2:9" ht="18" hidden="1" customHeight="1" x14ac:dyDescent="0.25">
      <c r="B166" s="234">
        <v>2019</v>
      </c>
      <c r="C166" s="238" t="s">
        <v>349</v>
      </c>
      <c r="D166" s="239">
        <v>2.6</v>
      </c>
      <c r="E166" s="238">
        <v>291.7</v>
      </c>
      <c r="F166" s="238"/>
      <c r="G166" s="238"/>
      <c r="H166" s="251"/>
      <c r="I166" s="240"/>
    </row>
    <row r="167" spans="2:9" ht="15" customHeight="1" x14ac:dyDescent="0.25">
      <c r="B167" s="321">
        <v>2019</v>
      </c>
      <c r="C167" s="257" t="s">
        <v>338</v>
      </c>
      <c r="D167" s="241">
        <v>2.4</v>
      </c>
      <c r="E167" s="235">
        <v>291</v>
      </c>
      <c r="F167" s="242">
        <f>(D167/100)+1</f>
        <v>1.024</v>
      </c>
      <c r="G167" s="236">
        <f>E167-$E$167</f>
        <v>0</v>
      </c>
      <c r="H167" s="236">
        <f>G167/$E$155</f>
        <v>0</v>
      </c>
      <c r="I167" s="329">
        <f>1+H167</f>
        <v>1</v>
      </c>
    </row>
    <row r="168" spans="2:9" ht="18" hidden="1" customHeight="1" x14ac:dyDescent="0.25">
      <c r="B168" s="105">
        <v>2019</v>
      </c>
      <c r="C168" s="244" t="s">
        <v>339</v>
      </c>
      <c r="D168" s="241">
        <v>2.1</v>
      </c>
      <c r="E168" s="235">
        <v>290.39999999999998</v>
      </c>
      <c r="F168" s="242"/>
      <c r="G168" s="235"/>
      <c r="H168" s="251"/>
    </row>
    <row r="169" spans="2:9" ht="18" hidden="1" customHeight="1" x14ac:dyDescent="0.25">
      <c r="B169" s="105">
        <v>2019</v>
      </c>
      <c r="C169" s="84" t="s">
        <v>340</v>
      </c>
      <c r="D169" s="241">
        <v>2.2000000000000002</v>
      </c>
      <c r="E169" s="235">
        <v>291</v>
      </c>
      <c r="F169" s="242"/>
      <c r="G169" s="235"/>
      <c r="H169" s="251"/>
    </row>
    <row r="170" spans="2:9" ht="18" hidden="1" customHeight="1" x14ac:dyDescent="0.25">
      <c r="B170" s="105">
        <v>2019</v>
      </c>
      <c r="C170" s="84" t="s">
        <v>341</v>
      </c>
      <c r="D170" s="241">
        <v>2.2000000000000002</v>
      </c>
      <c r="E170" s="235">
        <v>291.89999999999998</v>
      </c>
      <c r="F170" s="242"/>
      <c r="G170" s="235"/>
      <c r="H170" s="251"/>
    </row>
    <row r="171" spans="2:9" ht="18" hidden="1" customHeight="1" x14ac:dyDescent="0.25">
      <c r="B171" s="234">
        <v>2020</v>
      </c>
      <c r="C171" s="84" t="s">
        <v>342</v>
      </c>
      <c r="D171" s="241">
        <v>2.7</v>
      </c>
      <c r="E171" s="235">
        <v>290.60000000000002</v>
      </c>
      <c r="F171" s="242"/>
      <c r="G171" s="235"/>
      <c r="H171" s="251"/>
    </row>
    <row r="172" spans="2:9" ht="18" hidden="1" customHeight="1" x14ac:dyDescent="0.25">
      <c r="B172" s="234">
        <v>2020</v>
      </c>
      <c r="C172" s="84" t="s">
        <v>343</v>
      </c>
      <c r="D172" s="241">
        <v>2.5</v>
      </c>
      <c r="E172" s="235">
        <v>292</v>
      </c>
      <c r="F172" s="242"/>
      <c r="G172" s="235"/>
      <c r="H172" s="251"/>
    </row>
    <row r="173" spans="2:9" ht="18" hidden="1" customHeight="1" x14ac:dyDescent="0.25">
      <c r="B173" s="234">
        <v>2020</v>
      </c>
      <c r="C173" s="84" t="s">
        <v>344</v>
      </c>
      <c r="D173" s="241">
        <v>2.6</v>
      </c>
      <c r="E173" s="235">
        <v>292.60000000000002</v>
      </c>
      <c r="F173" s="242"/>
      <c r="G173" s="235"/>
      <c r="H173" s="251"/>
    </row>
    <row r="174" spans="2:9" ht="18" hidden="1" customHeight="1" x14ac:dyDescent="0.25">
      <c r="B174" s="234">
        <v>2020</v>
      </c>
      <c r="C174" s="84" t="s">
        <v>345</v>
      </c>
      <c r="D174" s="241">
        <v>1.5</v>
      </c>
      <c r="E174" s="235">
        <v>292.60000000000002</v>
      </c>
      <c r="F174" s="242"/>
      <c r="G174" s="235"/>
      <c r="H174" s="251"/>
    </row>
    <row r="175" spans="2:9" ht="18" hidden="1" customHeight="1" x14ac:dyDescent="0.25">
      <c r="B175" s="234">
        <v>2020</v>
      </c>
      <c r="C175" s="84" t="s">
        <v>346</v>
      </c>
      <c r="D175" s="241">
        <v>1</v>
      </c>
      <c r="E175" s="235">
        <v>292.2</v>
      </c>
      <c r="F175" s="242"/>
      <c r="G175" s="235"/>
      <c r="H175" s="251"/>
    </row>
    <row r="176" spans="2:9" ht="18" hidden="1" customHeight="1" x14ac:dyDescent="0.25">
      <c r="B176" s="234">
        <v>2020</v>
      </c>
      <c r="C176" s="84" t="s">
        <v>347</v>
      </c>
      <c r="D176" s="241">
        <v>1.1000000000000001</v>
      </c>
      <c r="E176" s="235">
        <v>292.7</v>
      </c>
      <c r="F176" s="242"/>
      <c r="G176" s="235"/>
      <c r="H176" s="251"/>
    </row>
    <row r="177" spans="2:9" ht="18" hidden="1" customHeight="1" x14ac:dyDescent="0.25">
      <c r="B177" s="234">
        <v>2020</v>
      </c>
      <c r="C177" s="84" t="s">
        <v>348</v>
      </c>
      <c r="D177" s="241">
        <v>1.6</v>
      </c>
      <c r="E177" s="235">
        <v>294.2</v>
      </c>
      <c r="F177" s="242"/>
      <c r="G177" s="235"/>
      <c r="H177" s="251"/>
    </row>
    <row r="178" spans="2:9" ht="18" hidden="1" customHeight="1" x14ac:dyDescent="0.25">
      <c r="B178" s="234">
        <v>2020</v>
      </c>
      <c r="C178" s="238" t="s">
        <v>349</v>
      </c>
      <c r="D178" s="241">
        <v>0.5</v>
      </c>
      <c r="E178" s="235">
        <v>293.3</v>
      </c>
      <c r="F178" s="242"/>
      <c r="G178" s="235"/>
      <c r="H178" s="251"/>
    </row>
    <row r="179" spans="2:9" ht="15" customHeight="1" x14ac:dyDescent="0.25">
      <c r="B179" s="321">
        <v>2020</v>
      </c>
      <c r="C179" s="257" t="s">
        <v>338</v>
      </c>
      <c r="D179" s="241">
        <v>1.1000000000000001</v>
      </c>
      <c r="E179" s="235">
        <v>294.3</v>
      </c>
      <c r="F179" s="242">
        <f>(D179/100)+1</f>
        <v>1.0109999999999999</v>
      </c>
      <c r="G179" s="236">
        <f>E179-$E$167</f>
        <v>3.3000000000000114</v>
      </c>
      <c r="H179" s="236">
        <f>G179/$E$155</f>
        <v>1.1615628299894442E-2</v>
      </c>
      <c r="I179" s="329">
        <f>1+H179</f>
        <v>1.0116156282998945</v>
      </c>
    </row>
    <row r="180" spans="2:9" ht="18" hidden="1" customHeight="1" x14ac:dyDescent="0.25">
      <c r="B180" s="234">
        <v>2020</v>
      </c>
      <c r="C180" s="244" t="s">
        <v>339</v>
      </c>
      <c r="D180" s="241">
        <v>1.3</v>
      </c>
      <c r="E180" s="235">
        <v>294.3</v>
      </c>
      <c r="F180" s="242"/>
      <c r="G180" s="235"/>
      <c r="H180" s="251"/>
    </row>
    <row r="181" spans="2:9" ht="18" hidden="1" customHeight="1" x14ac:dyDescent="0.25">
      <c r="B181" s="234">
        <v>2020</v>
      </c>
      <c r="C181" s="84" t="s">
        <v>340</v>
      </c>
      <c r="D181" s="241">
        <v>0.9</v>
      </c>
      <c r="E181" s="235">
        <v>293.5</v>
      </c>
      <c r="F181" s="242"/>
      <c r="G181" s="235"/>
      <c r="H181" s="251"/>
    </row>
    <row r="182" spans="2:9" ht="18" hidden="1" customHeight="1" x14ac:dyDescent="0.25">
      <c r="B182" s="234">
        <v>2020</v>
      </c>
      <c r="C182" s="84" t="s">
        <v>341</v>
      </c>
      <c r="D182" s="241">
        <v>1.2</v>
      </c>
      <c r="E182" s="235">
        <v>295.39999999999998</v>
      </c>
      <c r="F182" s="242"/>
      <c r="G182" s="235"/>
      <c r="H182" s="251"/>
    </row>
    <row r="183" spans="2:9" ht="18" hidden="1" customHeight="1" x14ac:dyDescent="0.25">
      <c r="B183" s="234">
        <v>2021</v>
      </c>
      <c r="C183" s="84" t="s">
        <v>342</v>
      </c>
      <c r="D183" s="241">
        <v>1.4</v>
      </c>
      <c r="E183" s="235">
        <v>294.60000000000002</v>
      </c>
      <c r="F183" s="242"/>
      <c r="G183" s="235"/>
      <c r="H183" s="251"/>
    </row>
    <row r="184" spans="2:9" ht="18" hidden="1" customHeight="1" x14ac:dyDescent="0.25">
      <c r="B184" s="234">
        <v>2021</v>
      </c>
      <c r="C184" s="84" t="s">
        <v>343</v>
      </c>
      <c r="D184" s="241">
        <v>1.4</v>
      </c>
      <c r="E184" s="235">
        <v>296</v>
      </c>
      <c r="F184" s="242"/>
      <c r="G184" s="235"/>
      <c r="H184" s="251"/>
    </row>
    <row r="185" spans="2:9" ht="18" hidden="1" customHeight="1" x14ac:dyDescent="0.25">
      <c r="B185" s="234">
        <v>2021</v>
      </c>
      <c r="C185" s="84" t="s">
        <v>344</v>
      </c>
      <c r="D185" s="241">
        <v>1.5</v>
      </c>
      <c r="E185" s="235">
        <v>296.89999999999998</v>
      </c>
      <c r="F185" s="242"/>
      <c r="G185" s="235"/>
      <c r="H185" s="251"/>
    </row>
    <row r="186" spans="2:9" ht="18" hidden="1" customHeight="1" x14ac:dyDescent="0.25">
      <c r="B186" s="234">
        <v>2021</v>
      </c>
      <c r="C186" s="84" t="s">
        <v>345</v>
      </c>
      <c r="D186" s="241">
        <v>2.9</v>
      </c>
      <c r="E186" s="235">
        <v>301.10000000000002</v>
      </c>
      <c r="F186" s="242"/>
      <c r="G186" s="235"/>
      <c r="H186" s="251"/>
    </row>
    <row r="187" spans="2:9" ht="18" hidden="1" customHeight="1" x14ac:dyDescent="0.25">
      <c r="B187" s="234">
        <v>2021</v>
      </c>
      <c r="C187" s="84" t="s">
        <v>346</v>
      </c>
      <c r="D187" s="241">
        <v>3.3</v>
      </c>
      <c r="E187" s="235">
        <v>301.89999999999998</v>
      </c>
      <c r="F187" s="242"/>
      <c r="G187" s="235"/>
      <c r="H187" s="251"/>
    </row>
    <row r="188" spans="2:9" ht="18" hidden="1" customHeight="1" x14ac:dyDescent="0.25">
      <c r="B188" s="234">
        <v>2021</v>
      </c>
      <c r="C188" s="84" t="s">
        <v>347</v>
      </c>
      <c r="D188" s="241">
        <v>3.9</v>
      </c>
      <c r="E188" s="235">
        <v>304</v>
      </c>
      <c r="F188" s="242"/>
      <c r="G188" s="235"/>
      <c r="H188" s="251"/>
    </row>
    <row r="189" spans="2:9" ht="18" hidden="1" customHeight="1" x14ac:dyDescent="0.25">
      <c r="B189" s="234">
        <v>2021</v>
      </c>
      <c r="C189" s="84" t="s">
        <v>348</v>
      </c>
      <c r="D189" s="241">
        <v>3.8</v>
      </c>
      <c r="E189" s="235">
        <v>305.5</v>
      </c>
      <c r="F189" s="242"/>
      <c r="G189" s="235"/>
      <c r="H189" s="251"/>
    </row>
    <row r="190" spans="2:9" ht="18" hidden="1" customHeight="1" x14ac:dyDescent="0.25">
      <c r="B190" s="234">
        <v>2021</v>
      </c>
      <c r="C190" s="84" t="s">
        <v>349</v>
      </c>
      <c r="D190" s="241">
        <v>4.8</v>
      </c>
      <c r="E190" s="235">
        <v>307.39999999999998</v>
      </c>
      <c r="F190" s="242"/>
      <c r="G190" s="235"/>
      <c r="H190" s="251"/>
    </row>
    <row r="191" spans="2:9" ht="15" customHeight="1" x14ac:dyDescent="0.25">
      <c r="B191" s="321">
        <v>2021</v>
      </c>
      <c r="C191" s="84" t="s">
        <v>338</v>
      </c>
      <c r="D191" s="241">
        <v>4.9000000000000004</v>
      </c>
      <c r="E191" s="235">
        <v>308.60000000000002</v>
      </c>
      <c r="F191" s="242">
        <f>(D191/100)+1</f>
        <v>1.0489999999999999</v>
      </c>
      <c r="G191" s="236">
        <f>E191-$E$167</f>
        <v>17.600000000000023</v>
      </c>
      <c r="H191" s="236">
        <f>G191/$E$155</f>
        <v>6.1950017599436892E-2</v>
      </c>
      <c r="I191" s="329">
        <f>1+H191</f>
        <v>1.061950017599437</v>
      </c>
    </row>
    <row r="192" spans="2:9" ht="15" hidden="1" customHeight="1" x14ac:dyDescent="0.25">
      <c r="B192" s="321">
        <v>2021</v>
      </c>
      <c r="C192" s="84" t="s">
        <v>339</v>
      </c>
      <c r="D192" s="241">
        <v>6</v>
      </c>
      <c r="E192" s="84">
        <v>312</v>
      </c>
      <c r="F192" s="84"/>
      <c r="G192" s="84"/>
      <c r="H192" s="84"/>
      <c r="I192" s="330"/>
    </row>
    <row r="193" spans="2:9" ht="15" hidden="1" customHeight="1" x14ac:dyDescent="0.25">
      <c r="B193" s="321">
        <v>2021</v>
      </c>
      <c r="C193" s="84" t="s">
        <v>340</v>
      </c>
      <c r="D193" s="241">
        <v>7.1</v>
      </c>
      <c r="E193" s="84">
        <v>314.3</v>
      </c>
      <c r="F193" s="84"/>
      <c r="G193" s="84"/>
      <c r="H193" s="84"/>
      <c r="I193" s="330"/>
    </row>
    <row r="194" spans="2:9" ht="15" hidden="1" customHeight="1" x14ac:dyDescent="0.25">
      <c r="B194" s="321">
        <v>2021</v>
      </c>
      <c r="C194" s="84" t="s">
        <v>341</v>
      </c>
      <c r="D194" s="241">
        <v>7.5</v>
      </c>
      <c r="E194" s="84">
        <v>317.7</v>
      </c>
      <c r="F194" s="84"/>
      <c r="G194" s="84"/>
      <c r="H194" s="84"/>
      <c r="I194" s="330"/>
    </row>
    <row r="195" spans="2:9" ht="15" hidden="1" customHeight="1" x14ac:dyDescent="0.25">
      <c r="B195" s="321">
        <v>2022</v>
      </c>
      <c r="C195" s="84" t="s">
        <v>342</v>
      </c>
      <c r="D195" s="241">
        <v>7.8</v>
      </c>
      <c r="E195" s="84">
        <v>317.7</v>
      </c>
      <c r="F195" s="84"/>
      <c r="G195" s="84"/>
      <c r="H195" s="84"/>
      <c r="I195" s="330"/>
    </row>
    <row r="196" spans="2:9" ht="15" hidden="1" customHeight="1" x14ac:dyDescent="0.25">
      <c r="B196" s="321">
        <v>2022</v>
      </c>
      <c r="C196" s="84" t="s">
        <v>343</v>
      </c>
      <c r="D196" s="241">
        <v>8.1999999999999993</v>
      </c>
      <c r="E196" s="84">
        <v>320.2</v>
      </c>
      <c r="F196" s="84"/>
      <c r="G196" s="84"/>
      <c r="H196" s="84"/>
      <c r="I196" s="330"/>
    </row>
    <row r="197" spans="2:9" ht="15" hidden="1" customHeight="1" x14ac:dyDescent="0.25">
      <c r="B197" s="321">
        <v>2022</v>
      </c>
      <c r="C197" s="84" t="s">
        <v>344</v>
      </c>
      <c r="D197" s="241">
        <v>9</v>
      </c>
      <c r="E197" s="84">
        <v>323.5</v>
      </c>
      <c r="F197" s="84"/>
      <c r="G197" s="84"/>
      <c r="H197" s="84"/>
      <c r="I197" s="330"/>
    </row>
    <row r="198" spans="2:9" ht="15" hidden="1" customHeight="1" x14ac:dyDescent="0.25">
      <c r="B198" s="321">
        <v>2022</v>
      </c>
      <c r="C198" s="84" t="s">
        <v>345</v>
      </c>
      <c r="D198" s="241">
        <v>11.1</v>
      </c>
      <c r="E198" s="84">
        <v>334.6</v>
      </c>
      <c r="F198" s="84"/>
      <c r="G198" s="84"/>
      <c r="H198" s="84"/>
      <c r="I198" s="330"/>
    </row>
    <row r="199" spans="2:9" ht="15" hidden="1" customHeight="1" x14ac:dyDescent="0.25">
      <c r="B199" s="321">
        <v>2022</v>
      </c>
      <c r="C199" s="84" t="s">
        <v>346</v>
      </c>
      <c r="D199" s="241">
        <v>11.7</v>
      </c>
      <c r="E199" s="84">
        <v>337.1</v>
      </c>
      <c r="F199" s="84"/>
      <c r="G199" s="84"/>
      <c r="H199" s="84"/>
      <c r="I199" s="330"/>
    </row>
    <row r="200" spans="2:9" ht="15" hidden="1" customHeight="1" x14ac:dyDescent="0.25">
      <c r="B200" s="321">
        <v>2022</v>
      </c>
      <c r="C200" s="84" t="s">
        <v>347</v>
      </c>
      <c r="D200" s="241">
        <v>11.8</v>
      </c>
      <c r="E200" s="84">
        <v>340</v>
      </c>
      <c r="F200" s="84"/>
      <c r="G200" s="84"/>
      <c r="H200" s="84"/>
      <c r="I200" s="330"/>
    </row>
    <row r="201" spans="2:9" ht="15" hidden="1" customHeight="1" x14ac:dyDescent="0.25">
      <c r="B201" s="321">
        <v>2022</v>
      </c>
      <c r="C201" s="84" t="s">
        <v>348</v>
      </c>
      <c r="D201" s="241">
        <v>12.3</v>
      </c>
      <c r="E201" s="84">
        <v>343.2</v>
      </c>
      <c r="F201" s="84"/>
      <c r="G201" s="84"/>
      <c r="H201" s="84"/>
      <c r="I201" s="330"/>
    </row>
    <row r="202" spans="2:9" ht="15" hidden="1" customHeight="1" x14ac:dyDescent="0.25">
      <c r="B202" s="321">
        <v>2022</v>
      </c>
      <c r="C202" s="84" t="s">
        <v>349</v>
      </c>
      <c r="D202" s="241">
        <v>12.3</v>
      </c>
      <c r="E202" s="84">
        <v>345.2</v>
      </c>
      <c r="F202" s="84"/>
      <c r="G202" s="84"/>
      <c r="H202" s="84"/>
      <c r="I202" s="330"/>
    </row>
    <row r="203" spans="2:9" ht="15" customHeight="1" x14ac:dyDescent="0.25">
      <c r="B203" s="322">
        <v>2022</v>
      </c>
      <c r="C203" s="84" t="s">
        <v>338</v>
      </c>
      <c r="D203" s="241">
        <v>12.6</v>
      </c>
      <c r="E203" s="84">
        <v>347.6</v>
      </c>
      <c r="F203" s="242">
        <f>(D203/100)+1</f>
        <v>1.1259999999999999</v>
      </c>
      <c r="G203" s="236">
        <f>E203-$E$167</f>
        <v>56.600000000000023</v>
      </c>
      <c r="H203" s="236">
        <f>G203/$E$155</f>
        <v>0.1992256247800071</v>
      </c>
      <c r="I203" s="329">
        <f>1+H203</f>
        <v>1.199225624780007</v>
      </c>
    </row>
    <row r="204" spans="2:9" ht="15" hidden="1" customHeight="1" x14ac:dyDescent="0.25">
      <c r="B204" s="331">
        <v>2022</v>
      </c>
      <c r="C204" s="84" t="s">
        <v>339</v>
      </c>
      <c r="D204" s="241">
        <v>14.2</v>
      </c>
      <c r="E204" s="84">
        <v>356.2</v>
      </c>
      <c r="F204" s="84"/>
      <c r="G204" s="84"/>
      <c r="H204" s="84"/>
      <c r="I204" s="330"/>
    </row>
    <row r="205" spans="2:9" ht="15" hidden="1" customHeight="1" x14ac:dyDescent="0.25">
      <c r="B205" s="321">
        <v>2022</v>
      </c>
      <c r="C205" s="84" t="s">
        <v>340</v>
      </c>
      <c r="D205" s="241">
        <v>14</v>
      </c>
      <c r="E205" s="84">
        <v>358.3</v>
      </c>
      <c r="F205" s="84"/>
      <c r="G205" s="84"/>
      <c r="H205" s="84"/>
      <c r="I205" s="330"/>
    </row>
    <row r="206" spans="2:9" ht="15" hidden="1" customHeight="1" x14ac:dyDescent="0.25">
      <c r="B206" s="321">
        <v>2022</v>
      </c>
      <c r="C206" s="84" t="s">
        <v>341</v>
      </c>
      <c r="D206" s="241">
        <v>13.4</v>
      </c>
      <c r="E206" s="84">
        <v>360.4</v>
      </c>
      <c r="F206" s="84"/>
      <c r="G206" s="84"/>
      <c r="H206" s="84"/>
      <c r="I206" s="330"/>
    </row>
    <row r="207" spans="2:9" ht="15" hidden="1" customHeight="1" x14ac:dyDescent="0.25">
      <c r="B207" s="321">
        <v>2023</v>
      </c>
      <c r="C207" s="84" t="s">
        <v>342</v>
      </c>
      <c r="D207" s="241">
        <v>13.4</v>
      </c>
      <c r="E207" s="84">
        <v>360.3</v>
      </c>
      <c r="F207" s="84"/>
      <c r="G207" s="84"/>
      <c r="H207" s="84"/>
      <c r="I207" s="330"/>
    </row>
    <row r="208" spans="2:9" ht="15" hidden="1" customHeight="1" x14ac:dyDescent="0.25">
      <c r="B208" s="321">
        <v>2023</v>
      </c>
      <c r="C208" s="84" t="s">
        <v>343</v>
      </c>
      <c r="D208" s="241">
        <v>13.8</v>
      </c>
      <c r="E208" s="84">
        <v>364.5</v>
      </c>
      <c r="F208" s="84"/>
      <c r="G208" s="84"/>
      <c r="H208" s="84"/>
      <c r="I208" s="330"/>
    </row>
    <row r="209" spans="1:10" ht="15" hidden="1" customHeight="1" x14ac:dyDescent="0.25">
      <c r="B209" s="321">
        <v>2023</v>
      </c>
      <c r="C209" s="84" t="s">
        <v>344</v>
      </c>
      <c r="D209" s="241">
        <v>13.5</v>
      </c>
      <c r="E209" s="84">
        <v>367.2</v>
      </c>
      <c r="F209" s="84"/>
      <c r="G209" s="84"/>
      <c r="H209" s="84"/>
      <c r="I209" s="330"/>
    </row>
    <row r="210" spans="1:10" ht="15" hidden="1" customHeight="1" x14ac:dyDescent="0.25">
      <c r="B210" s="321">
        <v>2023</v>
      </c>
      <c r="C210" s="84" t="s">
        <v>345</v>
      </c>
      <c r="D210" s="241">
        <v>11.4</v>
      </c>
      <c r="E210" s="84">
        <v>372.8</v>
      </c>
      <c r="F210" s="84"/>
      <c r="G210" s="84"/>
      <c r="H210" s="84"/>
      <c r="I210" s="330"/>
    </row>
    <row r="211" spans="1:10" ht="15" hidden="1" customHeight="1" x14ac:dyDescent="0.25">
      <c r="B211" s="321">
        <v>2023</v>
      </c>
      <c r="C211" s="84" t="s">
        <v>346</v>
      </c>
      <c r="D211" s="241">
        <v>11.3</v>
      </c>
      <c r="E211" s="84">
        <v>375.3</v>
      </c>
      <c r="F211" s="84"/>
      <c r="G211" s="84"/>
      <c r="H211" s="84"/>
      <c r="I211" s="330"/>
    </row>
    <row r="212" spans="1:10" ht="15" hidden="1" customHeight="1" x14ac:dyDescent="0.25">
      <c r="B212" s="321">
        <v>2023</v>
      </c>
      <c r="C212" s="84" t="s">
        <v>347</v>
      </c>
      <c r="D212" s="241">
        <v>10.7</v>
      </c>
      <c r="E212" s="84">
        <v>376.4</v>
      </c>
      <c r="F212" s="84"/>
      <c r="G212" s="84"/>
      <c r="H212" s="84"/>
      <c r="I212" s="330"/>
    </row>
    <row r="213" spans="1:10" ht="15" hidden="1" customHeight="1" x14ac:dyDescent="0.25">
      <c r="B213" s="321">
        <v>2023</v>
      </c>
      <c r="C213" s="84" t="s">
        <v>348</v>
      </c>
      <c r="D213" s="241">
        <v>9</v>
      </c>
      <c r="E213" s="84">
        <v>374.2</v>
      </c>
      <c r="F213" s="84"/>
      <c r="G213" s="84"/>
      <c r="H213" s="84"/>
      <c r="I213" s="330"/>
    </row>
    <row r="214" spans="1:10" ht="15" hidden="1" customHeight="1" x14ac:dyDescent="0.25">
      <c r="B214" s="322">
        <v>2023</v>
      </c>
      <c r="C214" s="84" t="s">
        <v>349</v>
      </c>
      <c r="D214" s="241">
        <v>9.1</v>
      </c>
      <c r="E214" s="238">
        <v>376.6</v>
      </c>
      <c r="F214" s="238"/>
      <c r="G214" s="84"/>
      <c r="H214" s="84"/>
      <c r="I214" s="330"/>
    </row>
    <row r="215" spans="1:10" ht="15" customHeight="1" x14ac:dyDescent="0.25">
      <c r="B215" s="326">
        <v>2023</v>
      </c>
      <c r="C215" s="320" t="s">
        <v>338</v>
      </c>
      <c r="D215" s="323">
        <v>8.9</v>
      </c>
      <c r="E215" s="363">
        <v>378.4</v>
      </c>
      <c r="F215" s="364">
        <f>(D215/100)+1</f>
        <v>1.089</v>
      </c>
      <c r="G215" s="236">
        <f>E215-$E$167</f>
        <v>87.399999999999977</v>
      </c>
      <c r="H215" s="236">
        <f>G215/$E$155</f>
        <v>0.30763815557902136</v>
      </c>
      <c r="I215" s="332">
        <f>1+H215</f>
        <v>1.3076381555790213</v>
      </c>
    </row>
    <row r="216" spans="1:10" hidden="1" x14ac:dyDescent="0.25">
      <c r="B216" s="319">
        <v>2022</v>
      </c>
      <c r="C216" s="244" t="s">
        <v>345</v>
      </c>
      <c r="D216" s="315">
        <v>11.1</v>
      </c>
      <c r="E216" s="244">
        <v>334.6</v>
      </c>
      <c r="F216" s="244"/>
      <c r="G216" s="244"/>
      <c r="H216" s="244"/>
      <c r="I216" s="244"/>
    </row>
    <row r="217" spans="1:10" hidden="1" x14ac:dyDescent="0.25">
      <c r="B217" s="234">
        <v>2022</v>
      </c>
      <c r="C217" s="84" t="s">
        <v>346</v>
      </c>
      <c r="D217" s="241">
        <v>11.7</v>
      </c>
      <c r="E217" s="84">
        <v>337.1</v>
      </c>
      <c r="F217" s="84"/>
      <c r="G217" s="84"/>
      <c r="H217" s="84"/>
      <c r="I217" s="84"/>
    </row>
    <row r="218" spans="1:10" hidden="1" x14ac:dyDescent="0.25">
      <c r="B218" s="234">
        <v>2022</v>
      </c>
      <c r="C218" s="84" t="s">
        <v>347</v>
      </c>
      <c r="D218" s="241">
        <v>11.8</v>
      </c>
      <c r="E218" s="84">
        <v>340</v>
      </c>
      <c r="F218" s="84"/>
      <c r="G218" s="84"/>
      <c r="H218" s="84"/>
      <c r="I218" s="84"/>
    </row>
    <row r="219" spans="1:10" hidden="1" x14ac:dyDescent="0.25">
      <c r="B219" s="234">
        <v>2022</v>
      </c>
      <c r="C219" s="84" t="s">
        <v>348</v>
      </c>
      <c r="D219" s="241">
        <v>12.3</v>
      </c>
      <c r="E219" s="84">
        <v>343.2</v>
      </c>
      <c r="F219" s="84"/>
      <c r="G219" s="84"/>
      <c r="H219" s="84"/>
      <c r="I219" s="84"/>
    </row>
    <row r="220" spans="1:10" hidden="1" x14ac:dyDescent="0.25">
      <c r="B220" s="234">
        <v>2022</v>
      </c>
      <c r="C220" s="84" t="s">
        <v>349</v>
      </c>
      <c r="D220" s="241">
        <v>12.3</v>
      </c>
      <c r="E220" s="84">
        <v>345.2</v>
      </c>
      <c r="F220" s="84"/>
      <c r="G220" s="84"/>
      <c r="H220" s="84"/>
      <c r="I220" s="84"/>
    </row>
    <row r="221" spans="1:10" hidden="1" x14ac:dyDescent="0.25">
      <c r="B221" s="234">
        <v>2022</v>
      </c>
      <c r="C221" s="238" t="s">
        <v>338</v>
      </c>
      <c r="D221" s="241">
        <v>12.6</v>
      </c>
      <c r="E221" s="238">
        <v>347.6</v>
      </c>
      <c r="F221" s="242">
        <f>(D221/100)+1</f>
        <v>1.1259999999999999</v>
      </c>
      <c r="G221" s="235">
        <f>E221-$E$143</f>
        <v>72.5</v>
      </c>
      <c r="H221" s="235">
        <f>G221/$E$143</f>
        <v>0.26354053071610323</v>
      </c>
      <c r="I221" s="248">
        <f>1+H221</f>
        <v>1.2635405307161032</v>
      </c>
    </row>
    <row r="222" spans="1:10" x14ac:dyDescent="0.25">
      <c r="A222" s="262"/>
      <c r="B222" s="326">
        <v>2024</v>
      </c>
      <c r="C222" s="320" t="s">
        <v>338</v>
      </c>
      <c r="D222" s="323">
        <v>2.7</v>
      </c>
      <c r="E222" s="363">
        <v>388.6</v>
      </c>
      <c r="F222" s="364">
        <f>(D222/100)+1</f>
        <v>1.0269999999999999</v>
      </c>
      <c r="G222" s="236">
        <f>E222-$E$167</f>
        <v>97.600000000000023</v>
      </c>
      <c r="H222" s="236">
        <f>G222/$E$155</f>
        <v>0.34354100668778603</v>
      </c>
      <c r="I222" s="332">
        <f>1+H222</f>
        <v>1.343541006687786</v>
      </c>
      <c r="J222" s="262"/>
    </row>
    <row r="223" spans="1:10" x14ac:dyDescent="0.25">
      <c r="A223" s="262"/>
      <c r="B223" s="262"/>
      <c r="C223" s="316"/>
      <c r="D223" s="317"/>
      <c r="E223" s="262"/>
      <c r="F223" s="262"/>
      <c r="G223" s="262"/>
      <c r="H223" s="262"/>
      <c r="I223" s="318"/>
      <c r="J223" s="262"/>
    </row>
    <row r="224" spans="1:10" x14ac:dyDescent="0.25">
      <c r="A224" s="262"/>
      <c r="B224" s="262"/>
      <c r="C224" s="316"/>
      <c r="D224" s="317"/>
      <c r="E224" s="262"/>
      <c r="F224" s="262"/>
      <c r="G224" s="262"/>
      <c r="H224" s="262"/>
      <c r="I224" s="318"/>
      <c r="J224" s="262"/>
    </row>
    <row r="225" spans="3:9" hidden="1" x14ac:dyDescent="0.25">
      <c r="C225" s="314"/>
      <c r="D225" s="315"/>
      <c r="I225" s="233"/>
    </row>
  </sheetData>
  <autoFilter ref="B10:D203" xr:uid="{185D2F77-40B5-472A-B4D3-7872536F2C77}">
    <filterColumn colId="1">
      <filters>
        <filter val="SEP"/>
      </filters>
    </filterColumn>
  </autoFilter>
  <hyperlinks>
    <hyperlink ref="B6" r:id="rId1" xr:uid="{FDC12EC0-CB57-4B04-A1AF-0BD36253E459}"/>
    <hyperlink ref="B7" r:id="rId2" xr:uid="{19F29E40-0F80-43F2-B3E8-AD4CA40A9B10}"/>
    <hyperlink ref="D10" r:id="rId3" xr:uid="{B011EB91-9784-435D-9567-C2456D19B96F}"/>
    <hyperlink ref="E10" r:id="rId4" xr:uid="{C89B5448-6A06-46CA-8897-272F6DA516A4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2060"/>
    <pageSetUpPr fitToPage="1"/>
  </sheetPr>
  <dimension ref="A1:CN623"/>
  <sheetViews>
    <sheetView showGridLines="0" zoomScale="70" zoomScaleNormal="70" workbookViewId="0"/>
  </sheetViews>
  <sheetFormatPr defaultColWidth="0" defaultRowHeight="12.75" customHeight="1" x14ac:dyDescent="0.3"/>
  <cols>
    <col min="1" max="1" width="4" customWidth="1"/>
    <col min="2" max="2" width="43.453125" customWidth="1"/>
    <col min="3" max="3" width="24.54296875" customWidth="1"/>
    <col min="4" max="4" width="7.54296875" customWidth="1"/>
    <col min="5" max="5" width="14.453125" customWidth="1"/>
    <col min="6" max="6" width="14" style="12" customWidth="1"/>
    <col min="7" max="7" width="11.453125" style="53" customWidth="1"/>
    <col min="8" max="8" width="12.08984375" style="54" bestFit="1" customWidth="1"/>
    <col min="9" max="9" width="13" style="53" customWidth="1"/>
    <col min="10" max="10" width="17.453125" style="12" customWidth="1"/>
    <col min="11" max="17" width="17.453125" style="11" customWidth="1"/>
    <col min="18" max="18" width="17.453125" style="15" customWidth="1"/>
    <col min="19" max="40" width="17.453125" style="11" customWidth="1"/>
    <col min="41" max="42" width="9.36328125" customWidth="1"/>
    <col min="43" max="43" width="9.36328125" hidden="1" customWidth="1"/>
    <col min="44" max="92" width="0" hidden="1" customWidth="1"/>
    <col min="93" max="16384" width="9.36328125" hidden="1"/>
  </cols>
  <sheetData>
    <row r="1" spans="1:41" ht="21" customHeight="1" x14ac:dyDescent="0.3">
      <c r="B1" s="40" t="s">
        <v>8</v>
      </c>
    </row>
    <row r="2" spans="1:41" ht="21" customHeight="1" x14ac:dyDescent="0.3">
      <c r="B2" s="33" t="s">
        <v>28</v>
      </c>
      <c r="G2" s="42"/>
      <c r="H2" s="55"/>
      <c r="I2" s="4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</row>
    <row r="3" spans="1:41" ht="21" customHeight="1" x14ac:dyDescent="0.3">
      <c r="B3" s="39" t="s">
        <v>350</v>
      </c>
      <c r="G3" s="42"/>
      <c r="H3" s="55"/>
      <c r="I3" s="42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1" s="44" customFormat="1" ht="41.25" customHeight="1" x14ac:dyDescent="0.25">
      <c r="A4" s="43"/>
      <c r="B4" s="122" t="s">
        <v>11</v>
      </c>
      <c r="C4" s="123" t="s">
        <v>154</v>
      </c>
      <c r="D4" s="123" t="s">
        <v>155</v>
      </c>
      <c r="E4" s="123" t="s">
        <v>12</v>
      </c>
      <c r="F4" s="97" t="s">
        <v>156</v>
      </c>
      <c r="G4" s="124" t="s">
        <v>157</v>
      </c>
      <c r="H4" s="124" t="s">
        <v>158</v>
      </c>
      <c r="I4" s="124" t="s">
        <v>159</v>
      </c>
      <c r="J4" s="97" t="s">
        <v>110</v>
      </c>
      <c r="K4" s="97" t="s">
        <v>111</v>
      </c>
      <c r="L4" s="97" t="s">
        <v>112</v>
      </c>
      <c r="M4" s="97" t="s">
        <v>160</v>
      </c>
      <c r="N4" s="97" t="s">
        <v>114</v>
      </c>
      <c r="O4" s="97" t="s">
        <v>115</v>
      </c>
      <c r="P4" s="97" t="s">
        <v>116</v>
      </c>
      <c r="Q4" s="97" t="s">
        <v>117</v>
      </c>
      <c r="R4" s="97" t="s">
        <v>118</v>
      </c>
      <c r="S4" s="97" t="s">
        <v>119</v>
      </c>
      <c r="T4" s="97" t="s">
        <v>120</v>
      </c>
      <c r="U4" s="97" t="s">
        <v>121</v>
      </c>
      <c r="V4" s="97" t="s">
        <v>122</v>
      </c>
      <c r="W4" s="97" t="s">
        <v>123</v>
      </c>
      <c r="X4" s="97" t="s">
        <v>124</v>
      </c>
      <c r="Y4" s="97" t="s">
        <v>125</v>
      </c>
      <c r="Z4" s="97" t="s">
        <v>126</v>
      </c>
      <c r="AA4" s="97" t="s">
        <v>127</v>
      </c>
      <c r="AB4" s="97" t="s">
        <v>128</v>
      </c>
      <c r="AC4" s="97" t="s">
        <v>129</v>
      </c>
      <c r="AD4" s="97" t="s">
        <v>130</v>
      </c>
      <c r="AE4" s="97" t="s">
        <v>131</v>
      </c>
      <c r="AF4" s="97" t="s">
        <v>132</v>
      </c>
      <c r="AG4" s="97" t="s">
        <v>133</v>
      </c>
      <c r="AH4" s="97" t="s">
        <v>134</v>
      </c>
      <c r="AI4" s="97" t="s">
        <v>135</v>
      </c>
      <c r="AJ4" s="97" t="s">
        <v>136</v>
      </c>
      <c r="AK4" s="97" t="s">
        <v>137</v>
      </c>
      <c r="AL4" s="97" t="s">
        <v>138</v>
      </c>
      <c r="AM4" s="97" t="s">
        <v>139</v>
      </c>
      <c r="AN4" s="97" t="s">
        <v>140</v>
      </c>
      <c r="AO4" s="97" t="s">
        <v>141</v>
      </c>
    </row>
    <row r="5" spans="1:41" s="27" customFormat="1" ht="21" customHeight="1" x14ac:dyDescent="0.3">
      <c r="A5" s="3"/>
      <c r="B5" s="125" t="s">
        <v>317</v>
      </c>
      <c r="C5" s="91" t="s">
        <v>351</v>
      </c>
      <c r="D5" s="91" t="s">
        <v>95</v>
      </c>
      <c r="E5" s="91" t="s">
        <v>16</v>
      </c>
      <c r="F5" s="91">
        <f t="shared" ref="F5:F68" si="0">COUNT(J5:AO5)</f>
        <v>24</v>
      </c>
      <c r="G5" s="60">
        <f t="shared" ref="G5:G68" si="1">MIN(J5:AO5)</f>
        <v>14</v>
      </c>
      <c r="H5" s="126">
        <f t="shared" ref="H5:H68" si="2">IF(SUM(J5:AO5)&gt;0,AVERAGE(J5:AO5),0)</f>
        <v>48.063749999999999</v>
      </c>
      <c r="I5" s="60">
        <f t="shared" ref="I5:I68" si="3">MAX(J5:AO5)</f>
        <v>75</v>
      </c>
      <c r="J5" s="347">
        <v>50.08</v>
      </c>
      <c r="K5" s="347">
        <v>52</v>
      </c>
      <c r="L5" s="347">
        <v>14</v>
      </c>
      <c r="M5" s="347">
        <v>50</v>
      </c>
      <c r="N5" s="333">
        <v>75</v>
      </c>
      <c r="O5" s="347">
        <v>48</v>
      </c>
      <c r="P5" s="347">
        <v>50.5</v>
      </c>
      <c r="Q5" s="347"/>
      <c r="R5" s="349">
        <v>39.049999999999997</v>
      </c>
      <c r="S5" s="350"/>
      <c r="T5" s="347"/>
      <c r="U5" s="347">
        <v>62.5</v>
      </c>
      <c r="V5" s="347">
        <v>57.75</v>
      </c>
      <c r="W5" s="333">
        <v>60</v>
      </c>
      <c r="X5" s="333">
        <v>54</v>
      </c>
      <c r="Y5" s="347">
        <v>57.5</v>
      </c>
      <c r="Z5" s="347"/>
      <c r="AA5" s="347">
        <v>39.5</v>
      </c>
      <c r="AB5" s="347">
        <v>46</v>
      </c>
      <c r="AC5" s="347">
        <v>47.75</v>
      </c>
      <c r="AD5" s="347">
        <v>30</v>
      </c>
      <c r="AE5" s="347">
        <v>39.700000000000003</v>
      </c>
      <c r="AF5" s="347"/>
      <c r="AG5" s="347">
        <v>22</v>
      </c>
      <c r="AH5" s="347"/>
      <c r="AI5" s="347">
        <v>52.45</v>
      </c>
      <c r="AJ5" s="347"/>
      <c r="AK5" s="347">
        <v>55.3</v>
      </c>
      <c r="AL5" s="348" t="s">
        <v>352</v>
      </c>
      <c r="AM5" s="333">
        <v>54.45</v>
      </c>
      <c r="AN5" s="333">
        <v>50</v>
      </c>
      <c r="AO5" s="347">
        <v>46</v>
      </c>
    </row>
    <row r="6" spans="1:41" s="27" customFormat="1" ht="21" customHeight="1" x14ac:dyDescent="0.3">
      <c r="A6" s="3"/>
      <c r="B6" s="125" t="s">
        <v>317</v>
      </c>
      <c r="C6" s="91" t="s">
        <v>351</v>
      </c>
      <c r="D6" s="91" t="s">
        <v>95</v>
      </c>
      <c r="E6" s="91" t="s">
        <v>17</v>
      </c>
      <c r="F6" s="91">
        <f t="shared" si="0"/>
        <v>21</v>
      </c>
      <c r="G6" s="60">
        <f t="shared" si="1"/>
        <v>14</v>
      </c>
      <c r="H6" s="126">
        <f t="shared" si="2"/>
        <v>29.372380952380954</v>
      </c>
      <c r="I6" s="60">
        <f t="shared" si="3"/>
        <v>42</v>
      </c>
      <c r="J6" s="347">
        <v>32.57</v>
      </c>
      <c r="K6" s="347">
        <v>32</v>
      </c>
      <c r="L6" s="347">
        <v>14</v>
      </c>
      <c r="M6" s="347"/>
      <c r="N6" s="334">
        <v>37.5</v>
      </c>
      <c r="O6" s="347">
        <v>36</v>
      </c>
      <c r="P6" s="347">
        <v>26.25</v>
      </c>
      <c r="Q6" s="347"/>
      <c r="R6" s="349">
        <v>19.25</v>
      </c>
      <c r="S6" s="350"/>
      <c r="T6" s="347"/>
      <c r="U6" s="347">
        <v>40.6</v>
      </c>
      <c r="V6" s="347">
        <v>29.4</v>
      </c>
      <c r="W6" s="334">
        <v>42</v>
      </c>
      <c r="X6" s="334">
        <v>34</v>
      </c>
      <c r="Y6" s="347">
        <v>40.299999999999997</v>
      </c>
      <c r="Z6" s="347"/>
      <c r="AA6" s="347">
        <v>31.5</v>
      </c>
      <c r="AB6" s="347">
        <v>23</v>
      </c>
      <c r="AC6" s="347">
        <v>24.5</v>
      </c>
      <c r="AD6" s="347"/>
      <c r="AE6" s="347">
        <v>19.850000000000001</v>
      </c>
      <c r="AF6" s="347"/>
      <c r="AG6" s="347">
        <v>22</v>
      </c>
      <c r="AH6" s="347"/>
      <c r="AI6" s="347">
        <v>26.45</v>
      </c>
      <c r="AJ6" s="347"/>
      <c r="AK6" s="347">
        <v>27.65</v>
      </c>
      <c r="AL6" s="348" t="s">
        <v>352</v>
      </c>
      <c r="AM6" s="334"/>
      <c r="AN6" s="334">
        <v>35</v>
      </c>
      <c r="AO6" s="347">
        <v>23</v>
      </c>
    </row>
    <row r="7" spans="1:41" s="27" customFormat="1" ht="21" customHeight="1" x14ac:dyDescent="0.3">
      <c r="A7" s="3"/>
      <c r="B7" s="125" t="s">
        <v>317</v>
      </c>
      <c r="C7" s="91" t="s">
        <v>351</v>
      </c>
      <c r="D7" s="91" t="s">
        <v>95</v>
      </c>
      <c r="E7" s="91" t="s">
        <v>168</v>
      </c>
      <c r="F7" s="91">
        <f t="shared" si="0"/>
        <v>19</v>
      </c>
      <c r="G7" s="60">
        <f t="shared" si="1"/>
        <v>14</v>
      </c>
      <c r="H7" s="126">
        <f t="shared" si="2"/>
        <v>33.437894736842104</v>
      </c>
      <c r="I7" s="60">
        <f t="shared" si="3"/>
        <v>57.5</v>
      </c>
      <c r="J7" s="347">
        <v>32.57</v>
      </c>
      <c r="K7" s="347">
        <v>32</v>
      </c>
      <c r="L7" s="347">
        <v>14</v>
      </c>
      <c r="M7" s="347">
        <v>34</v>
      </c>
      <c r="N7" s="334">
        <v>37.5</v>
      </c>
      <c r="O7" s="347">
        <v>36</v>
      </c>
      <c r="P7" s="347">
        <v>50.5</v>
      </c>
      <c r="Q7" s="347"/>
      <c r="R7" s="349">
        <v>19.25</v>
      </c>
      <c r="S7" s="350"/>
      <c r="T7" s="347"/>
      <c r="U7" s="347"/>
      <c r="V7" s="347">
        <v>29.4</v>
      </c>
      <c r="W7" s="334">
        <v>42</v>
      </c>
      <c r="X7" s="334">
        <v>54</v>
      </c>
      <c r="Y7" s="347">
        <v>57.5</v>
      </c>
      <c r="Z7" s="347"/>
      <c r="AA7" s="347"/>
      <c r="AB7" s="347">
        <v>23</v>
      </c>
      <c r="AC7" s="347">
        <v>24.5</v>
      </c>
      <c r="AD7" s="347"/>
      <c r="AE7" s="347"/>
      <c r="AF7" s="347"/>
      <c r="AG7" s="347">
        <v>22</v>
      </c>
      <c r="AH7" s="347"/>
      <c r="AI7" s="347">
        <v>26.45</v>
      </c>
      <c r="AJ7" s="347"/>
      <c r="AK7" s="347">
        <v>27.65</v>
      </c>
      <c r="AL7" s="348" t="s">
        <v>352</v>
      </c>
      <c r="AM7" s="334"/>
      <c r="AN7" s="334">
        <v>50</v>
      </c>
      <c r="AO7" s="347">
        <v>23</v>
      </c>
    </row>
    <row r="8" spans="1:41" s="27" customFormat="1" ht="21" customHeight="1" x14ac:dyDescent="0.3">
      <c r="A8" s="3"/>
      <c r="B8" s="125" t="s">
        <v>317</v>
      </c>
      <c r="C8" s="91" t="s">
        <v>351</v>
      </c>
      <c r="D8" s="91" t="s">
        <v>95</v>
      </c>
      <c r="E8" s="91" t="s">
        <v>143</v>
      </c>
      <c r="F8" s="91">
        <f t="shared" si="0"/>
        <v>13</v>
      </c>
      <c r="G8" s="60">
        <f t="shared" si="1"/>
        <v>14</v>
      </c>
      <c r="H8" s="126">
        <f t="shared" si="2"/>
        <v>31.561538461538461</v>
      </c>
      <c r="I8" s="60">
        <f t="shared" si="3"/>
        <v>57.5</v>
      </c>
      <c r="J8" s="347">
        <v>20.05</v>
      </c>
      <c r="K8" s="347">
        <v>32</v>
      </c>
      <c r="L8" s="347">
        <v>14</v>
      </c>
      <c r="M8" s="347"/>
      <c r="N8" s="334">
        <v>37.5</v>
      </c>
      <c r="O8" s="347">
        <v>36</v>
      </c>
      <c r="P8" s="347"/>
      <c r="Q8" s="347"/>
      <c r="R8" s="349">
        <v>19.25</v>
      </c>
      <c r="S8" s="350"/>
      <c r="T8" s="347"/>
      <c r="U8" s="347"/>
      <c r="V8" s="347"/>
      <c r="W8" s="334">
        <v>42</v>
      </c>
      <c r="X8" s="334">
        <v>34</v>
      </c>
      <c r="Y8" s="347">
        <v>57.5</v>
      </c>
      <c r="Z8" s="347"/>
      <c r="AA8" s="347"/>
      <c r="AB8" s="347">
        <v>23</v>
      </c>
      <c r="AC8" s="347"/>
      <c r="AD8" s="347"/>
      <c r="AE8" s="347"/>
      <c r="AF8" s="347"/>
      <c r="AG8" s="347">
        <v>22</v>
      </c>
      <c r="AH8" s="347"/>
      <c r="AI8" s="347"/>
      <c r="AJ8" s="347"/>
      <c r="AK8" s="347"/>
      <c r="AL8" s="348" t="s">
        <v>352</v>
      </c>
      <c r="AM8" s="334"/>
      <c r="AN8" s="334">
        <v>50</v>
      </c>
      <c r="AO8" s="347">
        <v>23</v>
      </c>
    </row>
    <row r="9" spans="1:41" s="50" customFormat="1" ht="21" customHeight="1" x14ac:dyDescent="0.3">
      <c r="A9" s="3"/>
      <c r="B9" s="125" t="s">
        <v>353</v>
      </c>
      <c r="C9" s="91" t="s">
        <v>162</v>
      </c>
      <c r="D9" s="91" t="s">
        <v>95</v>
      </c>
      <c r="E9" s="91" t="s">
        <v>16</v>
      </c>
      <c r="F9" s="91">
        <f t="shared" si="0"/>
        <v>20</v>
      </c>
      <c r="G9" s="60">
        <f t="shared" si="1"/>
        <v>19.899999999999999</v>
      </c>
      <c r="H9" s="126">
        <f t="shared" si="2"/>
        <v>42.394500000000001</v>
      </c>
      <c r="I9" s="60">
        <f t="shared" si="3"/>
        <v>77</v>
      </c>
      <c r="J9" s="347">
        <v>28.1</v>
      </c>
      <c r="K9" s="347">
        <v>44</v>
      </c>
      <c r="L9" s="347">
        <v>36.299999999999997</v>
      </c>
      <c r="M9" s="347"/>
      <c r="N9" s="334">
        <v>37</v>
      </c>
      <c r="O9" s="347">
        <v>35</v>
      </c>
      <c r="P9" s="347"/>
      <c r="Q9" s="347">
        <v>77</v>
      </c>
      <c r="R9" s="347">
        <v>48.5</v>
      </c>
      <c r="S9" s="350"/>
      <c r="T9" s="347">
        <v>39.5</v>
      </c>
      <c r="U9" s="347"/>
      <c r="V9" s="347">
        <v>32</v>
      </c>
      <c r="W9" s="334">
        <v>58.26</v>
      </c>
      <c r="X9" s="334">
        <v>53.33</v>
      </c>
      <c r="Y9" s="347">
        <v>38</v>
      </c>
      <c r="Z9" s="347">
        <v>19.899999999999999</v>
      </c>
      <c r="AA9" s="347">
        <v>67.5</v>
      </c>
      <c r="AB9" s="347">
        <v>40</v>
      </c>
      <c r="AC9" s="347"/>
      <c r="AD9" s="347">
        <v>40</v>
      </c>
      <c r="AE9" s="347"/>
      <c r="AF9" s="347"/>
      <c r="AG9" s="347"/>
      <c r="AH9" s="347"/>
      <c r="AI9" s="347"/>
      <c r="AJ9" s="347">
        <v>32</v>
      </c>
      <c r="AK9" s="347">
        <v>44.5</v>
      </c>
      <c r="AL9" s="347">
        <v>41</v>
      </c>
      <c r="AM9" s="334"/>
      <c r="AN9" s="334"/>
      <c r="AO9" s="347">
        <v>36</v>
      </c>
    </row>
    <row r="10" spans="1:41" s="50" customFormat="1" ht="21" customHeight="1" x14ac:dyDescent="0.3">
      <c r="A10" s="3"/>
      <c r="B10" s="125" t="s">
        <v>353</v>
      </c>
      <c r="C10" s="91" t="s">
        <v>162</v>
      </c>
      <c r="D10" s="91" t="s">
        <v>95</v>
      </c>
      <c r="E10" s="91" t="s">
        <v>17</v>
      </c>
      <c r="F10" s="91">
        <f t="shared" si="0"/>
        <v>20</v>
      </c>
      <c r="G10" s="60">
        <f t="shared" si="1"/>
        <v>11.95</v>
      </c>
      <c r="H10" s="126">
        <f t="shared" si="2"/>
        <v>25.565000000000001</v>
      </c>
      <c r="I10" s="60">
        <f t="shared" si="3"/>
        <v>46</v>
      </c>
      <c r="J10" s="347">
        <v>18.29</v>
      </c>
      <c r="K10" s="347">
        <v>28</v>
      </c>
      <c r="L10" s="347">
        <v>18.5</v>
      </c>
      <c r="M10" s="347"/>
      <c r="N10" s="334">
        <v>19</v>
      </c>
      <c r="O10" s="347">
        <v>30</v>
      </c>
      <c r="P10" s="347"/>
      <c r="Q10" s="347">
        <v>38.5</v>
      </c>
      <c r="R10" s="347">
        <v>24.5</v>
      </c>
      <c r="S10" s="350"/>
      <c r="T10" s="347">
        <v>27.05</v>
      </c>
      <c r="U10" s="347"/>
      <c r="V10" s="347">
        <v>19.2</v>
      </c>
      <c r="W10" s="334">
        <v>29.13</v>
      </c>
      <c r="X10" s="334">
        <v>33.33</v>
      </c>
      <c r="Y10" s="347">
        <v>26.6</v>
      </c>
      <c r="Z10" s="347">
        <v>11.95</v>
      </c>
      <c r="AA10" s="347">
        <v>46</v>
      </c>
      <c r="AB10" s="347">
        <v>20</v>
      </c>
      <c r="AC10" s="347"/>
      <c r="AD10" s="347">
        <v>32</v>
      </c>
      <c r="AE10" s="347"/>
      <c r="AF10" s="347"/>
      <c r="AG10" s="347"/>
      <c r="AH10" s="347"/>
      <c r="AI10" s="347"/>
      <c r="AJ10" s="347">
        <v>18</v>
      </c>
      <c r="AK10" s="347">
        <v>22.25</v>
      </c>
      <c r="AL10" s="347">
        <v>31</v>
      </c>
      <c r="AM10" s="334"/>
      <c r="AN10" s="334"/>
      <c r="AO10" s="347">
        <v>18</v>
      </c>
    </row>
    <row r="11" spans="1:41" s="50" customFormat="1" ht="21" customHeight="1" x14ac:dyDescent="0.3">
      <c r="A11" s="3"/>
      <c r="B11" s="125" t="s">
        <v>353</v>
      </c>
      <c r="C11" s="91" t="s">
        <v>162</v>
      </c>
      <c r="D11" s="91" t="s">
        <v>95</v>
      </c>
      <c r="E11" s="91" t="s">
        <v>168</v>
      </c>
      <c r="F11" s="91">
        <f t="shared" si="0"/>
        <v>14</v>
      </c>
      <c r="G11" s="60">
        <f t="shared" si="1"/>
        <v>11.95</v>
      </c>
      <c r="H11" s="126">
        <f t="shared" si="2"/>
        <v>27.13</v>
      </c>
      <c r="I11" s="60">
        <f t="shared" si="3"/>
        <v>53.33</v>
      </c>
      <c r="J11" s="347">
        <v>18.29</v>
      </c>
      <c r="K11" s="347">
        <v>28</v>
      </c>
      <c r="L11" s="347">
        <v>36.299999999999997</v>
      </c>
      <c r="M11" s="347"/>
      <c r="N11" s="334">
        <v>19</v>
      </c>
      <c r="O11" s="347">
        <v>30</v>
      </c>
      <c r="P11" s="347"/>
      <c r="Q11" s="347"/>
      <c r="R11" s="347">
        <v>24.5</v>
      </c>
      <c r="S11" s="350"/>
      <c r="T11" s="347"/>
      <c r="U11" s="347"/>
      <c r="V11" s="347">
        <v>19.2</v>
      </c>
      <c r="W11" s="334"/>
      <c r="X11" s="334">
        <v>53.33</v>
      </c>
      <c r="Y11" s="347">
        <v>38</v>
      </c>
      <c r="Z11" s="347">
        <v>11.95</v>
      </c>
      <c r="AA11" s="347"/>
      <c r="AB11" s="347">
        <v>20</v>
      </c>
      <c r="AC11" s="347"/>
      <c r="AD11" s="347"/>
      <c r="AE11" s="347"/>
      <c r="AF11" s="347"/>
      <c r="AG11" s="347"/>
      <c r="AH11" s="347"/>
      <c r="AI11" s="347"/>
      <c r="AJ11" s="347"/>
      <c r="AK11" s="347">
        <v>22.25</v>
      </c>
      <c r="AL11" s="347">
        <v>41</v>
      </c>
      <c r="AM11" s="334"/>
      <c r="AN11" s="334"/>
      <c r="AO11" s="347">
        <v>18</v>
      </c>
    </row>
    <row r="12" spans="1:41" s="50" customFormat="1" ht="21" customHeight="1" x14ac:dyDescent="0.3">
      <c r="A12" s="3"/>
      <c r="B12" s="125" t="s">
        <v>353</v>
      </c>
      <c r="C12" s="91" t="s">
        <v>162</v>
      </c>
      <c r="D12" s="91" t="s">
        <v>95</v>
      </c>
      <c r="E12" s="91" t="s">
        <v>143</v>
      </c>
      <c r="F12" s="91">
        <f t="shared" si="0"/>
        <v>13</v>
      </c>
      <c r="G12" s="60">
        <f t="shared" si="1"/>
        <v>11.22</v>
      </c>
      <c r="H12" s="126">
        <f t="shared" si="2"/>
        <v>30.442307692307686</v>
      </c>
      <c r="I12" s="60">
        <f t="shared" si="3"/>
        <v>53.33</v>
      </c>
      <c r="J12" s="347">
        <v>11.22</v>
      </c>
      <c r="K12" s="347">
        <v>28</v>
      </c>
      <c r="L12" s="347">
        <v>36.299999999999997</v>
      </c>
      <c r="M12" s="347"/>
      <c r="N12" s="334">
        <v>37</v>
      </c>
      <c r="O12" s="347">
        <v>30</v>
      </c>
      <c r="P12" s="347"/>
      <c r="Q12" s="347">
        <v>38.5</v>
      </c>
      <c r="R12" s="347">
        <v>24.5</v>
      </c>
      <c r="S12" s="350"/>
      <c r="T12" s="347"/>
      <c r="U12" s="347"/>
      <c r="V12" s="347"/>
      <c r="W12" s="334"/>
      <c r="X12" s="334">
        <v>53.33</v>
      </c>
      <c r="Y12" s="347">
        <v>38</v>
      </c>
      <c r="Z12" s="347">
        <v>19.899999999999999</v>
      </c>
      <c r="AA12" s="347"/>
      <c r="AB12" s="347">
        <v>20</v>
      </c>
      <c r="AC12" s="347"/>
      <c r="AD12" s="347"/>
      <c r="AE12" s="347"/>
      <c r="AF12" s="347"/>
      <c r="AG12" s="347"/>
      <c r="AH12" s="347"/>
      <c r="AI12" s="347"/>
      <c r="AJ12" s="347"/>
      <c r="AK12" s="347"/>
      <c r="AL12" s="347">
        <v>41</v>
      </c>
      <c r="AM12" s="334"/>
      <c r="AN12" s="334"/>
      <c r="AO12" s="347">
        <v>18</v>
      </c>
    </row>
    <row r="13" spans="1:41" s="27" customFormat="1" ht="21" customHeight="1" x14ac:dyDescent="0.3">
      <c r="A13" s="3"/>
      <c r="B13" s="125" t="s">
        <v>354</v>
      </c>
      <c r="C13" s="91" t="s">
        <v>351</v>
      </c>
      <c r="D13" s="91" t="s">
        <v>95</v>
      </c>
      <c r="E13" s="91" t="s">
        <v>16</v>
      </c>
      <c r="F13" s="91">
        <f t="shared" si="0"/>
        <v>27</v>
      </c>
      <c r="G13" s="60">
        <f t="shared" si="1"/>
        <v>12.95</v>
      </c>
      <c r="H13" s="126">
        <f t="shared" si="2"/>
        <v>48.354814814814802</v>
      </c>
      <c r="I13" s="60">
        <f t="shared" si="3"/>
        <v>81.5</v>
      </c>
      <c r="J13" s="347">
        <v>50.08</v>
      </c>
      <c r="K13" s="347">
        <v>56</v>
      </c>
      <c r="L13" s="347">
        <v>14</v>
      </c>
      <c r="M13" s="347">
        <v>50</v>
      </c>
      <c r="N13" s="334">
        <v>75</v>
      </c>
      <c r="O13" s="347">
        <v>48</v>
      </c>
      <c r="P13" s="347">
        <v>67.25</v>
      </c>
      <c r="Q13" s="347"/>
      <c r="R13" s="347">
        <v>46.2</v>
      </c>
      <c r="S13" s="351">
        <v>35.1</v>
      </c>
      <c r="T13" s="347"/>
      <c r="U13" s="347">
        <v>68.2</v>
      </c>
      <c r="V13" s="347"/>
      <c r="W13" s="334">
        <v>25</v>
      </c>
      <c r="X13" s="334">
        <v>54</v>
      </c>
      <c r="Y13" s="347">
        <v>57.5</v>
      </c>
      <c r="Z13" s="347"/>
      <c r="AA13" s="347">
        <v>68.8</v>
      </c>
      <c r="AB13" s="347">
        <v>46</v>
      </c>
      <c r="AC13" s="347">
        <v>47.75</v>
      </c>
      <c r="AD13" s="347">
        <v>40</v>
      </c>
      <c r="AE13" s="347">
        <v>34.4</v>
      </c>
      <c r="AF13" s="347">
        <v>44.8</v>
      </c>
      <c r="AG13" s="347">
        <v>12.95</v>
      </c>
      <c r="AH13" s="347">
        <v>57.5</v>
      </c>
      <c r="AI13" s="347">
        <v>35.25</v>
      </c>
      <c r="AJ13" s="347">
        <v>39</v>
      </c>
      <c r="AK13" s="347">
        <v>55.3</v>
      </c>
      <c r="AL13" s="347">
        <v>81.5</v>
      </c>
      <c r="AM13" s="334"/>
      <c r="AN13" s="334">
        <v>50</v>
      </c>
      <c r="AO13" s="347">
        <v>46</v>
      </c>
    </row>
    <row r="14" spans="1:41" s="27" customFormat="1" ht="21" customHeight="1" x14ac:dyDescent="0.3">
      <c r="A14" s="3"/>
      <c r="B14" s="125" t="s">
        <v>354</v>
      </c>
      <c r="C14" s="91" t="s">
        <v>351</v>
      </c>
      <c r="D14" s="91" t="s">
        <v>95</v>
      </c>
      <c r="E14" s="91" t="s">
        <v>17</v>
      </c>
      <c r="F14" s="91">
        <f t="shared" si="0"/>
        <v>24</v>
      </c>
      <c r="G14" s="60">
        <f t="shared" si="1"/>
        <v>10.35</v>
      </c>
      <c r="H14" s="126">
        <f t="shared" si="2"/>
        <v>31.682083333333335</v>
      </c>
      <c r="I14" s="60">
        <f t="shared" si="3"/>
        <v>61.5</v>
      </c>
      <c r="J14" s="347">
        <v>32.57</v>
      </c>
      <c r="K14" s="347">
        <v>36</v>
      </c>
      <c r="L14" s="347">
        <v>14</v>
      </c>
      <c r="M14" s="347">
        <v>50</v>
      </c>
      <c r="N14" s="334">
        <v>37.5</v>
      </c>
      <c r="O14" s="347">
        <v>36</v>
      </c>
      <c r="P14" s="347">
        <v>33.5</v>
      </c>
      <c r="Q14" s="347"/>
      <c r="R14" s="347">
        <v>34.1</v>
      </c>
      <c r="S14" s="351">
        <v>26.4</v>
      </c>
      <c r="T14" s="347"/>
      <c r="U14" s="347">
        <v>49</v>
      </c>
      <c r="V14" s="347"/>
      <c r="W14" s="334">
        <v>17.5</v>
      </c>
      <c r="X14" s="334">
        <v>34</v>
      </c>
      <c r="Y14" s="347">
        <v>40.299999999999997</v>
      </c>
      <c r="Z14" s="347"/>
      <c r="AA14" s="347"/>
      <c r="AB14" s="347">
        <v>23</v>
      </c>
      <c r="AC14" s="347">
        <v>24.5</v>
      </c>
      <c r="AD14" s="347"/>
      <c r="AE14" s="347">
        <v>23.1</v>
      </c>
      <c r="AF14" s="347">
        <v>44.8</v>
      </c>
      <c r="AG14" s="347">
        <v>10.35</v>
      </c>
      <c r="AH14" s="347">
        <v>28.75</v>
      </c>
      <c r="AI14" s="347">
        <v>17.850000000000001</v>
      </c>
      <c r="AJ14" s="347"/>
      <c r="AK14" s="347">
        <v>27.65</v>
      </c>
      <c r="AL14" s="347">
        <v>61.5</v>
      </c>
      <c r="AM14" s="334"/>
      <c r="AN14" s="334">
        <v>35</v>
      </c>
      <c r="AO14" s="347">
        <v>23</v>
      </c>
    </row>
    <row r="15" spans="1:41" s="27" customFormat="1" ht="21" customHeight="1" x14ac:dyDescent="0.3">
      <c r="A15" s="3"/>
      <c r="B15" s="125" t="s">
        <v>354</v>
      </c>
      <c r="C15" s="91" t="s">
        <v>351</v>
      </c>
      <c r="D15" s="91" t="s">
        <v>95</v>
      </c>
      <c r="E15" s="91" t="s">
        <v>168</v>
      </c>
      <c r="F15" s="91">
        <f t="shared" si="0"/>
        <v>19</v>
      </c>
      <c r="G15" s="60">
        <f t="shared" si="1"/>
        <v>12.95</v>
      </c>
      <c r="H15" s="126">
        <f t="shared" si="2"/>
        <v>32.685263157894738</v>
      </c>
      <c r="I15" s="60">
        <f t="shared" si="3"/>
        <v>63.75</v>
      </c>
      <c r="J15" s="347">
        <v>32.57</v>
      </c>
      <c r="K15" s="347">
        <v>36</v>
      </c>
      <c r="L15" s="347">
        <v>14</v>
      </c>
      <c r="M15" s="347">
        <v>34</v>
      </c>
      <c r="N15" s="334">
        <v>63.75</v>
      </c>
      <c r="O15" s="347">
        <v>36</v>
      </c>
      <c r="P15" s="347"/>
      <c r="Q15" s="347"/>
      <c r="R15" s="347">
        <v>34.1</v>
      </c>
      <c r="S15" s="351">
        <v>35.1</v>
      </c>
      <c r="T15" s="347"/>
      <c r="U15" s="347"/>
      <c r="V15" s="347"/>
      <c r="W15" s="334">
        <v>17.5</v>
      </c>
      <c r="X15" s="334">
        <v>54</v>
      </c>
      <c r="Y15" s="347"/>
      <c r="Z15" s="347"/>
      <c r="AA15" s="347"/>
      <c r="AB15" s="347">
        <v>23</v>
      </c>
      <c r="AC15" s="347">
        <v>24.5</v>
      </c>
      <c r="AD15" s="347"/>
      <c r="AE15" s="347"/>
      <c r="AF15" s="347">
        <v>44.8</v>
      </c>
      <c r="AG15" s="347">
        <v>12.95</v>
      </c>
      <c r="AH15" s="347">
        <v>40.25</v>
      </c>
      <c r="AI15" s="347">
        <v>17.850000000000001</v>
      </c>
      <c r="AJ15" s="347"/>
      <c r="AK15" s="347">
        <v>27.65</v>
      </c>
      <c r="AL15" s="347"/>
      <c r="AM15" s="334"/>
      <c r="AN15" s="334">
        <v>50</v>
      </c>
      <c r="AO15" s="347">
        <v>23</v>
      </c>
    </row>
    <row r="16" spans="1:41" s="27" customFormat="1" ht="21" customHeight="1" x14ac:dyDescent="0.3">
      <c r="A16" s="3"/>
      <c r="B16" s="125" t="s">
        <v>354</v>
      </c>
      <c r="C16" s="91" t="s">
        <v>351</v>
      </c>
      <c r="D16" s="91" t="s">
        <v>95</v>
      </c>
      <c r="E16" s="91" t="s">
        <v>143</v>
      </c>
      <c r="F16" s="91">
        <f t="shared" si="0"/>
        <v>16</v>
      </c>
      <c r="G16" s="60">
        <f t="shared" si="1"/>
        <v>10.35</v>
      </c>
      <c r="H16" s="126">
        <f t="shared" si="2"/>
        <v>31.931250000000002</v>
      </c>
      <c r="I16" s="60">
        <f t="shared" si="3"/>
        <v>54</v>
      </c>
      <c r="J16" s="347">
        <v>20.05</v>
      </c>
      <c r="K16" s="347">
        <v>36</v>
      </c>
      <c r="L16" s="347">
        <v>14</v>
      </c>
      <c r="M16" s="347"/>
      <c r="N16" s="334">
        <v>37.5</v>
      </c>
      <c r="O16" s="347">
        <v>36</v>
      </c>
      <c r="P16" s="347"/>
      <c r="Q16" s="347"/>
      <c r="R16" s="347">
        <v>34.1</v>
      </c>
      <c r="S16" s="351">
        <v>35.1</v>
      </c>
      <c r="T16" s="347"/>
      <c r="U16" s="347"/>
      <c r="V16" s="347"/>
      <c r="W16" s="334">
        <v>17.5</v>
      </c>
      <c r="X16" s="334">
        <v>54</v>
      </c>
      <c r="Y16" s="347"/>
      <c r="Z16" s="347"/>
      <c r="AA16" s="347"/>
      <c r="AB16" s="347">
        <v>23</v>
      </c>
      <c r="AC16" s="347"/>
      <c r="AD16" s="347"/>
      <c r="AE16" s="347"/>
      <c r="AF16" s="347">
        <v>44.8</v>
      </c>
      <c r="AG16" s="347">
        <v>10.35</v>
      </c>
      <c r="AH16" s="347">
        <v>40.25</v>
      </c>
      <c r="AI16" s="347">
        <v>35.25</v>
      </c>
      <c r="AJ16" s="347"/>
      <c r="AK16" s="347"/>
      <c r="AL16" s="347"/>
      <c r="AM16" s="334"/>
      <c r="AN16" s="334">
        <v>50</v>
      </c>
      <c r="AO16" s="347">
        <v>23</v>
      </c>
    </row>
    <row r="17" spans="1:41" s="27" customFormat="1" ht="21" customHeight="1" x14ac:dyDescent="0.3">
      <c r="A17" s="3"/>
      <c r="B17" s="125" t="s">
        <v>355</v>
      </c>
      <c r="C17" s="91" t="s">
        <v>351</v>
      </c>
      <c r="D17" s="91" t="s">
        <v>95</v>
      </c>
      <c r="E17" s="91" t="s">
        <v>16</v>
      </c>
      <c r="F17" s="91">
        <f t="shared" si="0"/>
        <v>24</v>
      </c>
      <c r="G17" s="60">
        <f t="shared" si="1"/>
        <v>12.95</v>
      </c>
      <c r="H17" s="126">
        <f t="shared" si="2"/>
        <v>45.332500000000003</v>
      </c>
      <c r="I17" s="60">
        <f t="shared" si="3"/>
        <v>75</v>
      </c>
      <c r="J17" s="347">
        <v>50.08</v>
      </c>
      <c r="K17" s="347">
        <v>56</v>
      </c>
      <c r="L17" s="347">
        <v>14</v>
      </c>
      <c r="M17" s="347">
        <v>50</v>
      </c>
      <c r="N17" s="334">
        <v>75</v>
      </c>
      <c r="O17" s="347">
        <v>48</v>
      </c>
      <c r="P17" s="347">
        <v>67.25</v>
      </c>
      <c r="Q17" s="347"/>
      <c r="R17" s="347">
        <v>46.2</v>
      </c>
      <c r="S17" s="351">
        <v>35.1</v>
      </c>
      <c r="T17" s="347"/>
      <c r="U17" s="347"/>
      <c r="V17" s="347"/>
      <c r="W17" s="334">
        <v>25</v>
      </c>
      <c r="X17" s="334">
        <v>54</v>
      </c>
      <c r="Y17" s="347">
        <v>57.5</v>
      </c>
      <c r="Z17" s="347"/>
      <c r="AA17" s="348"/>
      <c r="AB17" s="347">
        <v>46</v>
      </c>
      <c r="AC17" s="347">
        <v>47.75</v>
      </c>
      <c r="AD17" s="347">
        <v>40</v>
      </c>
      <c r="AE17" s="347">
        <v>35.299999999999997</v>
      </c>
      <c r="AF17" s="347">
        <v>44.8</v>
      </c>
      <c r="AG17" s="347">
        <v>12.95</v>
      </c>
      <c r="AH17" s="347">
        <v>57.5</v>
      </c>
      <c r="AI17" s="347">
        <v>35.25</v>
      </c>
      <c r="AJ17" s="347">
        <v>39</v>
      </c>
      <c r="AK17" s="347">
        <v>55.3</v>
      </c>
      <c r="AL17" s="347"/>
      <c r="AM17" s="334"/>
      <c r="AN17" s="334">
        <v>50</v>
      </c>
      <c r="AO17" s="347">
        <v>46</v>
      </c>
    </row>
    <row r="18" spans="1:41" s="27" customFormat="1" ht="21" customHeight="1" x14ac:dyDescent="0.3">
      <c r="A18" s="3"/>
      <c r="B18" s="125" t="s">
        <v>355</v>
      </c>
      <c r="C18" s="91" t="s">
        <v>351</v>
      </c>
      <c r="D18" s="91" t="s">
        <v>95</v>
      </c>
      <c r="E18" s="91" t="s">
        <v>17</v>
      </c>
      <c r="F18" s="91">
        <f t="shared" si="0"/>
        <v>22</v>
      </c>
      <c r="G18" s="60">
        <f t="shared" si="1"/>
        <v>10.35</v>
      </c>
      <c r="H18" s="126">
        <f t="shared" si="2"/>
        <v>29.59181818181818</v>
      </c>
      <c r="I18" s="60">
        <f t="shared" si="3"/>
        <v>50</v>
      </c>
      <c r="J18" s="347">
        <v>32.57</v>
      </c>
      <c r="K18" s="347">
        <v>36</v>
      </c>
      <c r="L18" s="347">
        <v>14</v>
      </c>
      <c r="M18" s="347">
        <v>50</v>
      </c>
      <c r="N18" s="334">
        <v>37.5</v>
      </c>
      <c r="O18" s="347">
        <v>36</v>
      </c>
      <c r="P18" s="347">
        <v>33.5</v>
      </c>
      <c r="Q18" s="347"/>
      <c r="R18" s="347">
        <v>34.1</v>
      </c>
      <c r="S18" s="351">
        <v>26.4</v>
      </c>
      <c r="T18" s="347"/>
      <c r="U18" s="347"/>
      <c r="V18" s="347"/>
      <c r="W18" s="334">
        <v>17.5</v>
      </c>
      <c r="X18" s="334">
        <v>34</v>
      </c>
      <c r="Y18" s="347">
        <v>40.299999999999997</v>
      </c>
      <c r="Z18" s="347"/>
      <c r="AA18" s="347"/>
      <c r="AB18" s="347">
        <v>23</v>
      </c>
      <c r="AC18" s="347">
        <v>24.5</v>
      </c>
      <c r="AD18" s="347"/>
      <c r="AE18" s="347">
        <v>24.25</v>
      </c>
      <c r="AF18" s="347">
        <v>44.8</v>
      </c>
      <c r="AG18" s="347">
        <v>10.35</v>
      </c>
      <c r="AH18" s="347">
        <v>28.75</v>
      </c>
      <c r="AI18" s="347">
        <v>17.850000000000001</v>
      </c>
      <c r="AJ18" s="347"/>
      <c r="AK18" s="347">
        <v>27.65</v>
      </c>
      <c r="AL18" s="347"/>
      <c r="AM18" s="334"/>
      <c r="AN18" s="334">
        <v>35</v>
      </c>
      <c r="AO18" s="347">
        <v>23</v>
      </c>
    </row>
    <row r="19" spans="1:41" s="27" customFormat="1" ht="21" customHeight="1" x14ac:dyDescent="0.3">
      <c r="A19" s="3"/>
      <c r="B19" s="125" t="s">
        <v>355</v>
      </c>
      <c r="C19" s="91" t="s">
        <v>351</v>
      </c>
      <c r="D19" s="91" t="s">
        <v>95</v>
      </c>
      <c r="E19" s="91" t="s">
        <v>168</v>
      </c>
      <c r="F19" s="91">
        <f t="shared" si="0"/>
        <v>19</v>
      </c>
      <c r="G19" s="60">
        <f t="shared" si="1"/>
        <v>12.95</v>
      </c>
      <c r="H19" s="126">
        <f t="shared" si="2"/>
        <v>32.685263157894738</v>
      </c>
      <c r="I19" s="60">
        <f t="shared" si="3"/>
        <v>63.75</v>
      </c>
      <c r="J19" s="347">
        <v>32.57</v>
      </c>
      <c r="K19" s="347">
        <v>36</v>
      </c>
      <c r="L19" s="347">
        <v>14</v>
      </c>
      <c r="M19" s="347">
        <v>34</v>
      </c>
      <c r="N19" s="334">
        <v>63.75</v>
      </c>
      <c r="O19" s="347">
        <v>36</v>
      </c>
      <c r="P19" s="347"/>
      <c r="Q19" s="347"/>
      <c r="R19" s="347">
        <v>34.1</v>
      </c>
      <c r="S19" s="351">
        <v>35.1</v>
      </c>
      <c r="T19" s="347"/>
      <c r="U19" s="347"/>
      <c r="V19" s="347"/>
      <c r="W19" s="334">
        <v>17.5</v>
      </c>
      <c r="X19" s="334">
        <v>54</v>
      </c>
      <c r="Y19" s="347"/>
      <c r="Z19" s="347"/>
      <c r="AA19" s="347"/>
      <c r="AB19" s="347">
        <v>23</v>
      </c>
      <c r="AC19" s="347">
        <v>24.5</v>
      </c>
      <c r="AD19" s="347"/>
      <c r="AE19" s="347"/>
      <c r="AF19" s="347">
        <v>44.8</v>
      </c>
      <c r="AG19" s="347">
        <v>12.95</v>
      </c>
      <c r="AH19" s="347">
        <v>40.25</v>
      </c>
      <c r="AI19" s="347">
        <v>17.850000000000001</v>
      </c>
      <c r="AJ19" s="347"/>
      <c r="AK19" s="347">
        <v>27.65</v>
      </c>
      <c r="AL19" s="347"/>
      <c r="AM19" s="334"/>
      <c r="AN19" s="334">
        <v>50</v>
      </c>
      <c r="AO19" s="347">
        <v>23</v>
      </c>
    </row>
    <row r="20" spans="1:41" s="27" customFormat="1" ht="21" customHeight="1" x14ac:dyDescent="0.3">
      <c r="A20" s="3"/>
      <c r="B20" s="125" t="s">
        <v>355</v>
      </c>
      <c r="C20" s="91" t="s">
        <v>351</v>
      </c>
      <c r="D20" s="91" t="s">
        <v>95</v>
      </c>
      <c r="E20" s="91" t="s">
        <v>143</v>
      </c>
      <c r="F20" s="91">
        <f t="shared" si="0"/>
        <v>16</v>
      </c>
      <c r="G20" s="60">
        <f t="shared" si="1"/>
        <v>10.35</v>
      </c>
      <c r="H20" s="126">
        <f t="shared" si="2"/>
        <v>31.931250000000002</v>
      </c>
      <c r="I20" s="60">
        <f t="shared" si="3"/>
        <v>54</v>
      </c>
      <c r="J20" s="347">
        <v>20.05</v>
      </c>
      <c r="K20" s="347">
        <v>36</v>
      </c>
      <c r="L20" s="347">
        <v>14</v>
      </c>
      <c r="M20" s="347"/>
      <c r="N20" s="334">
        <v>37.5</v>
      </c>
      <c r="O20" s="347">
        <v>36</v>
      </c>
      <c r="P20" s="347"/>
      <c r="Q20" s="347"/>
      <c r="R20" s="347">
        <v>34.1</v>
      </c>
      <c r="S20" s="351">
        <v>35.1</v>
      </c>
      <c r="T20" s="347"/>
      <c r="U20" s="347"/>
      <c r="V20" s="347"/>
      <c r="W20" s="334">
        <v>17.5</v>
      </c>
      <c r="X20" s="334">
        <v>54</v>
      </c>
      <c r="Y20" s="347"/>
      <c r="Z20" s="347"/>
      <c r="AA20" s="347"/>
      <c r="AB20" s="347">
        <v>23</v>
      </c>
      <c r="AC20" s="347"/>
      <c r="AD20" s="347"/>
      <c r="AE20" s="347"/>
      <c r="AF20" s="347">
        <v>44.8</v>
      </c>
      <c r="AG20" s="347">
        <v>10.35</v>
      </c>
      <c r="AH20" s="347">
        <v>40.25</v>
      </c>
      <c r="AI20" s="347">
        <v>35.25</v>
      </c>
      <c r="AJ20" s="347"/>
      <c r="AK20" s="347"/>
      <c r="AL20" s="347"/>
      <c r="AM20" s="334"/>
      <c r="AN20" s="334">
        <v>50</v>
      </c>
      <c r="AO20" s="347">
        <v>23</v>
      </c>
    </row>
    <row r="21" spans="1:41" s="27" customFormat="1" ht="21" customHeight="1" x14ac:dyDescent="0.3">
      <c r="A21" s="3"/>
      <c r="B21" s="125" t="s">
        <v>356</v>
      </c>
      <c r="C21" s="91" t="s">
        <v>351</v>
      </c>
      <c r="D21" s="91" t="s">
        <v>95</v>
      </c>
      <c r="E21" s="91" t="s">
        <v>16</v>
      </c>
      <c r="F21" s="91">
        <f t="shared" si="0"/>
        <v>22</v>
      </c>
      <c r="G21" s="60">
        <f t="shared" si="1"/>
        <v>12.95</v>
      </c>
      <c r="H21" s="126">
        <f t="shared" si="2"/>
        <v>48.655909090909084</v>
      </c>
      <c r="I21" s="60">
        <f t="shared" si="3"/>
        <v>130</v>
      </c>
      <c r="J21" s="347">
        <v>50.08</v>
      </c>
      <c r="K21" s="347">
        <v>56</v>
      </c>
      <c r="L21" s="347">
        <v>14</v>
      </c>
      <c r="M21" s="347">
        <v>50</v>
      </c>
      <c r="N21" s="334">
        <v>75</v>
      </c>
      <c r="O21" s="347">
        <v>48</v>
      </c>
      <c r="P21" s="347"/>
      <c r="Q21" s="347"/>
      <c r="R21" s="347">
        <v>46.2</v>
      </c>
      <c r="S21" s="351">
        <v>35.1</v>
      </c>
      <c r="T21" s="347"/>
      <c r="U21" s="347"/>
      <c r="V21" s="347"/>
      <c r="W21" s="334"/>
      <c r="X21" s="334">
        <v>54</v>
      </c>
      <c r="Y21" s="347">
        <v>57.5</v>
      </c>
      <c r="Z21" s="347"/>
      <c r="AA21" s="347"/>
      <c r="AB21" s="347">
        <v>46</v>
      </c>
      <c r="AC21" s="347">
        <v>27.75</v>
      </c>
      <c r="AD21" s="347">
        <v>40</v>
      </c>
      <c r="AE21" s="347"/>
      <c r="AF21" s="347">
        <v>44.8</v>
      </c>
      <c r="AG21" s="347">
        <v>12.95</v>
      </c>
      <c r="AH21" s="347">
        <v>57.5</v>
      </c>
      <c r="AI21" s="347">
        <v>35.25</v>
      </c>
      <c r="AJ21" s="347">
        <v>39</v>
      </c>
      <c r="AK21" s="347">
        <v>55.3</v>
      </c>
      <c r="AL21" s="347">
        <v>130</v>
      </c>
      <c r="AM21" s="334"/>
      <c r="AN21" s="334">
        <v>50</v>
      </c>
      <c r="AO21" s="347">
        <v>46</v>
      </c>
    </row>
    <row r="22" spans="1:41" s="27" customFormat="1" ht="21" customHeight="1" x14ac:dyDescent="0.3">
      <c r="A22" s="3"/>
      <c r="B22" s="125" t="s">
        <v>356</v>
      </c>
      <c r="C22" s="91" t="s">
        <v>351</v>
      </c>
      <c r="D22" s="91" t="s">
        <v>95</v>
      </c>
      <c r="E22" s="91" t="s">
        <v>17</v>
      </c>
      <c r="F22" s="91">
        <f t="shared" si="0"/>
        <v>20</v>
      </c>
      <c r="G22" s="60">
        <f t="shared" si="1"/>
        <v>10.35</v>
      </c>
      <c r="H22" s="126">
        <f t="shared" si="2"/>
        <v>33.663500000000006</v>
      </c>
      <c r="I22" s="60">
        <f t="shared" si="3"/>
        <v>97.5</v>
      </c>
      <c r="J22" s="347">
        <v>32.57</v>
      </c>
      <c r="K22" s="347">
        <v>36</v>
      </c>
      <c r="L22" s="347">
        <v>14</v>
      </c>
      <c r="M22" s="347">
        <v>50</v>
      </c>
      <c r="N22" s="334">
        <v>37.5</v>
      </c>
      <c r="O22" s="347">
        <v>36</v>
      </c>
      <c r="P22" s="347"/>
      <c r="Q22" s="347"/>
      <c r="R22" s="347">
        <v>34.1</v>
      </c>
      <c r="S22" s="351">
        <v>26.4</v>
      </c>
      <c r="T22" s="347"/>
      <c r="U22" s="347"/>
      <c r="V22" s="347"/>
      <c r="W22" s="334"/>
      <c r="X22" s="334">
        <v>34</v>
      </c>
      <c r="Y22" s="347">
        <v>40.299999999999997</v>
      </c>
      <c r="Z22" s="347"/>
      <c r="AA22" s="347"/>
      <c r="AB22" s="347">
        <v>23</v>
      </c>
      <c r="AC22" s="347">
        <v>24.5</v>
      </c>
      <c r="AD22" s="347"/>
      <c r="AE22" s="347"/>
      <c r="AF22" s="347">
        <v>44.8</v>
      </c>
      <c r="AG22" s="347">
        <v>10.35</v>
      </c>
      <c r="AH22" s="347">
        <v>28.75</v>
      </c>
      <c r="AI22" s="347">
        <v>17.850000000000001</v>
      </c>
      <c r="AJ22" s="347"/>
      <c r="AK22" s="347">
        <v>27.65</v>
      </c>
      <c r="AL22" s="347">
        <v>97.5</v>
      </c>
      <c r="AM22" s="334"/>
      <c r="AN22" s="334">
        <v>35</v>
      </c>
      <c r="AO22" s="347">
        <v>23</v>
      </c>
    </row>
    <row r="23" spans="1:41" s="27" customFormat="1" ht="21" customHeight="1" x14ac:dyDescent="0.3">
      <c r="A23" s="3"/>
      <c r="B23" s="125" t="s">
        <v>356</v>
      </c>
      <c r="C23" s="91" t="s">
        <v>351</v>
      </c>
      <c r="D23" s="91" t="s">
        <v>95</v>
      </c>
      <c r="E23" s="91" t="s">
        <v>168</v>
      </c>
      <c r="F23" s="91">
        <f t="shared" si="0"/>
        <v>18</v>
      </c>
      <c r="G23" s="60">
        <f t="shared" si="1"/>
        <v>12.95</v>
      </c>
      <c r="H23" s="126">
        <f t="shared" si="2"/>
        <v>33.528888888888886</v>
      </c>
      <c r="I23" s="60">
        <f t="shared" si="3"/>
        <v>63.75</v>
      </c>
      <c r="J23" s="347">
        <v>32.57</v>
      </c>
      <c r="K23" s="347">
        <v>36</v>
      </c>
      <c r="L23" s="347">
        <v>14</v>
      </c>
      <c r="M23" s="347">
        <v>34</v>
      </c>
      <c r="N23" s="334">
        <v>63.75</v>
      </c>
      <c r="O23" s="347">
        <v>36</v>
      </c>
      <c r="P23" s="347"/>
      <c r="Q23" s="347"/>
      <c r="R23" s="347">
        <v>34.1</v>
      </c>
      <c r="S23" s="351">
        <v>35.1</v>
      </c>
      <c r="T23" s="347"/>
      <c r="U23" s="347"/>
      <c r="V23" s="347"/>
      <c r="W23" s="334"/>
      <c r="X23" s="334">
        <v>54</v>
      </c>
      <c r="Y23" s="347"/>
      <c r="Z23" s="347"/>
      <c r="AA23" s="347"/>
      <c r="AB23" s="347">
        <v>23</v>
      </c>
      <c r="AC23" s="347">
        <v>24.5</v>
      </c>
      <c r="AD23" s="347"/>
      <c r="AE23" s="347"/>
      <c r="AF23" s="347">
        <v>44.8</v>
      </c>
      <c r="AG23" s="347">
        <v>12.95</v>
      </c>
      <c r="AH23" s="347">
        <v>40.25</v>
      </c>
      <c r="AI23" s="347">
        <v>17.850000000000001</v>
      </c>
      <c r="AJ23" s="347"/>
      <c r="AK23" s="347">
        <v>27.65</v>
      </c>
      <c r="AL23" s="347"/>
      <c r="AM23" s="334"/>
      <c r="AN23" s="334">
        <v>50</v>
      </c>
      <c r="AO23" s="347">
        <v>23</v>
      </c>
    </row>
    <row r="24" spans="1:41" s="27" customFormat="1" ht="21" customHeight="1" x14ac:dyDescent="0.3">
      <c r="A24" s="3"/>
      <c r="B24" s="125" t="s">
        <v>356</v>
      </c>
      <c r="C24" s="91" t="s">
        <v>351</v>
      </c>
      <c r="D24" s="91" t="s">
        <v>95</v>
      </c>
      <c r="E24" s="91" t="s">
        <v>143</v>
      </c>
      <c r="F24" s="91">
        <f t="shared" si="0"/>
        <v>15</v>
      </c>
      <c r="G24" s="60">
        <f t="shared" si="1"/>
        <v>10.35</v>
      </c>
      <c r="H24" s="126">
        <f t="shared" si="2"/>
        <v>32.893333333333338</v>
      </c>
      <c r="I24" s="60">
        <f t="shared" si="3"/>
        <v>54</v>
      </c>
      <c r="J24" s="347">
        <v>20.05</v>
      </c>
      <c r="K24" s="347">
        <v>36</v>
      </c>
      <c r="L24" s="347">
        <v>14</v>
      </c>
      <c r="M24" s="347"/>
      <c r="N24" s="334">
        <v>37.5</v>
      </c>
      <c r="O24" s="347">
        <v>36</v>
      </c>
      <c r="P24" s="347"/>
      <c r="Q24" s="347"/>
      <c r="R24" s="347">
        <v>34.1</v>
      </c>
      <c r="S24" s="351">
        <v>35.1</v>
      </c>
      <c r="T24" s="347"/>
      <c r="U24" s="347"/>
      <c r="V24" s="347"/>
      <c r="W24" s="334"/>
      <c r="X24" s="334">
        <v>54</v>
      </c>
      <c r="Y24" s="347"/>
      <c r="Z24" s="347"/>
      <c r="AA24" s="347"/>
      <c r="AB24" s="347">
        <v>23</v>
      </c>
      <c r="AC24" s="347"/>
      <c r="AD24" s="347"/>
      <c r="AE24" s="347"/>
      <c r="AF24" s="347">
        <v>44.8</v>
      </c>
      <c r="AG24" s="347">
        <v>10.35</v>
      </c>
      <c r="AH24" s="347">
        <v>40.25</v>
      </c>
      <c r="AI24" s="347">
        <v>35.25</v>
      </c>
      <c r="AJ24" s="347"/>
      <c r="AK24" s="347"/>
      <c r="AL24" s="347"/>
      <c r="AM24" s="334"/>
      <c r="AN24" s="334">
        <v>50</v>
      </c>
      <c r="AO24" s="347">
        <v>23</v>
      </c>
    </row>
    <row r="25" spans="1:41" s="27" customFormat="1" ht="21" customHeight="1" x14ac:dyDescent="0.3">
      <c r="A25" s="3"/>
      <c r="B25" s="125" t="s">
        <v>357</v>
      </c>
      <c r="C25" s="91" t="s">
        <v>351</v>
      </c>
      <c r="D25" s="91" t="s">
        <v>95</v>
      </c>
      <c r="E25" s="91" t="s">
        <v>16</v>
      </c>
      <c r="F25" s="91">
        <f t="shared" si="0"/>
        <v>17</v>
      </c>
      <c r="G25" s="60">
        <f t="shared" si="1"/>
        <v>12.95</v>
      </c>
      <c r="H25" s="126">
        <f t="shared" si="2"/>
        <v>54.86941176470588</v>
      </c>
      <c r="I25" s="60">
        <f t="shared" si="3"/>
        <v>130</v>
      </c>
      <c r="J25" s="347">
        <v>50.08</v>
      </c>
      <c r="K25" s="347">
        <v>56</v>
      </c>
      <c r="L25" s="347">
        <v>14</v>
      </c>
      <c r="M25" s="347">
        <v>50</v>
      </c>
      <c r="N25" s="334">
        <v>75</v>
      </c>
      <c r="O25" s="347">
        <v>47</v>
      </c>
      <c r="P25" s="347"/>
      <c r="Q25" s="347">
        <v>100</v>
      </c>
      <c r="R25" s="347">
        <v>46.2</v>
      </c>
      <c r="S25" s="350"/>
      <c r="T25" s="347"/>
      <c r="U25" s="347"/>
      <c r="V25" s="347"/>
      <c r="W25" s="334"/>
      <c r="X25" s="334">
        <v>54</v>
      </c>
      <c r="Y25" s="347">
        <v>57.5</v>
      </c>
      <c r="Z25" s="347"/>
      <c r="AA25" s="347"/>
      <c r="AB25" s="347">
        <v>46</v>
      </c>
      <c r="AC25" s="347">
        <v>47.75</v>
      </c>
      <c r="AD25" s="347"/>
      <c r="AE25" s="347"/>
      <c r="AF25" s="347"/>
      <c r="AG25" s="347">
        <v>12.95</v>
      </c>
      <c r="AH25" s="347"/>
      <c r="AI25" s="347"/>
      <c r="AJ25" s="347"/>
      <c r="AK25" s="347">
        <v>55.3</v>
      </c>
      <c r="AL25" s="347">
        <v>130</v>
      </c>
      <c r="AM25" s="334"/>
      <c r="AN25" s="334">
        <v>45</v>
      </c>
      <c r="AO25" s="347">
        <v>46</v>
      </c>
    </row>
    <row r="26" spans="1:41" s="27" customFormat="1" ht="21" customHeight="1" x14ac:dyDescent="0.3">
      <c r="A26" s="3"/>
      <c r="B26" s="125" t="s">
        <v>357</v>
      </c>
      <c r="C26" s="91" t="s">
        <v>351</v>
      </c>
      <c r="D26" s="91" t="s">
        <v>95</v>
      </c>
      <c r="E26" s="91" t="s">
        <v>17</v>
      </c>
      <c r="F26" s="91">
        <f t="shared" si="0"/>
        <v>18</v>
      </c>
      <c r="G26" s="60">
        <f t="shared" si="1"/>
        <v>6</v>
      </c>
      <c r="H26" s="126">
        <f t="shared" si="2"/>
        <v>35.526111111111113</v>
      </c>
      <c r="I26" s="60">
        <f t="shared" si="3"/>
        <v>97.5</v>
      </c>
      <c r="J26" s="347">
        <v>32.57</v>
      </c>
      <c r="K26" s="347">
        <v>36</v>
      </c>
      <c r="L26" s="347">
        <v>14</v>
      </c>
      <c r="M26" s="347">
        <v>50</v>
      </c>
      <c r="N26" s="334">
        <v>37.5</v>
      </c>
      <c r="O26" s="347">
        <v>47</v>
      </c>
      <c r="P26" s="347"/>
      <c r="Q26" s="347">
        <v>72</v>
      </c>
      <c r="R26" s="347">
        <v>34.1</v>
      </c>
      <c r="S26" s="350"/>
      <c r="T26" s="347"/>
      <c r="U26" s="347"/>
      <c r="V26" s="347"/>
      <c r="W26" s="334">
        <v>6</v>
      </c>
      <c r="X26" s="334">
        <v>34</v>
      </c>
      <c r="Y26" s="347">
        <v>40.299999999999997</v>
      </c>
      <c r="Z26" s="347"/>
      <c r="AA26" s="347"/>
      <c r="AB26" s="347">
        <v>23</v>
      </c>
      <c r="AC26" s="347">
        <v>24.5</v>
      </c>
      <c r="AD26" s="347"/>
      <c r="AE26" s="347"/>
      <c r="AF26" s="347"/>
      <c r="AG26" s="347">
        <v>10.35</v>
      </c>
      <c r="AH26" s="347"/>
      <c r="AI26" s="347"/>
      <c r="AJ26" s="347"/>
      <c r="AK26" s="347">
        <v>27.65</v>
      </c>
      <c r="AL26" s="347">
        <v>97.5</v>
      </c>
      <c r="AM26" s="334"/>
      <c r="AN26" s="334">
        <v>30</v>
      </c>
      <c r="AO26" s="347">
        <v>23</v>
      </c>
    </row>
    <row r="27" spans="1:41" s="27" customFormat="1" ht="21" customHeight="1" x14ac:dyDescent="0.3">
      <c r="A27" s="3"/>
      <c r="B27" s="125" t="s">
        <v>357</v>
      </c>
      <c r="C27" s="91" t="s">
        <v>351</v>
      </c>
      <c r="D27" s="91" t="s">
        <v>95</v>
      </c>
      <c r="E27" s="91" t="s">
        <v>168</v>
      </c>
      <c r="F27" s="91">
        <f t="shared" si="0"/>
        <v>14</v>
      </c>
      <c r="G27" s="60">
        <f t="shared" si="1"/>
        <v>12.95</v>
      </c>
      <c r="H27" s="126">
        <f t="shared" si="2"/>
        <v>33.68</v>
      </c>
      <c r="I27" s="60">
        <f t="shared" si="3"/>
        <v>63.75</v>
      </c>
      <c r="J27" s="347">
        <v>32.57</v>
      </c>
      <c r="K27" s="347">
        <v>36</v>
      </c>
      <c r="L27" s="347">
        <v>14</v>
      </c>
      <c r="M27" s="347">
        <v>34</v>
      </c>
      <c r="N27" s="334">
        <v>63.75</v>
      </c>
      <c r="O27" s="347">
        <v>47</v>
      </c>
      <c r="P27" s="347"/>
      <c r="Q27" s="347"/>
      <c r="R27" s="347">
        <v>34.1</v>
      </c>
      <c r="S27" s="350"/>
      <c r="T27" s="347"/>
      <c r="U27" s="347"/>
      <c r="V27" s="347"/>
      <c r="W27" s="334"/>
      <c r="X27" s="334">
        <v>54</v>
      </c>
      <c r="Y27" s="347"/>
      <c r="Z27" s="347"/>
      <c r="AA27" s="347"/>
      <c r="AB27" s="347">
        <v>23</v>
      </c>
      <c r="AC27" s="347">
        <v>24.5</v>
      </c>
      <c r="AD27" s="347"/>
      <c r="AE27" s="347"/>
      <c r="AF27" s="347"/>
      <c r="AG27" s="347">
        <v>12.95</v>
      </c>
      <c r="AH27" s="347"/>
      <c r="AI27" s="347"/>
      <c r="AJ27" s="347"/>
      <c r="AK27" s="347">
        <v>27.65</v>
      </c>
      <c r="AL27" s="347"/>
      <c r="AM27" s="334"/>
      <c r="AN27" s="334">
        <v>45</v>
      </c>
      <c r="AO27" s="347">
        <v>23</v>
      </c>
    </row>
    <row r="28" spans="1:41" s="27" customFormat="1" ht="21" customHeight="1" x14ac:dyDescent="0.3">
      <c r="A28" s="3"/>
      <c r="B28" s="125" t="s">
        <v>357</v>
      </c>
      <c r="C28" s="91" t="s">
        <v>351</v>
      </c>
      <c r="D28" s="91" t="s">
        <v>95</v>
      </c>
      <c r="E28" s="91" t="s">
        <v>143</v>
      </c>
      <c r="F28" s="91">
        <f t="shared" si="0"/>
        <v>13</v>
      </c>
      <c r="G28" s="60">
        <f t="shared" si="1"/>
        <v>4.2</v>
      </c>
      <c r="H28" s="126">
        <f t="shared" si="2"/>
        <v>33.323076923076925</v>
      </c>
      <c r="I28" s="60">
        <f t="shared" si="3"/>
        <v>100</v>
      </c>
      <c r="J28" s="347">
        <v>20.05</v>
      </c>
      <c r="K28" s="347">
        <v>36</v>
      </c>
      <c r="L28" s="347">
        <v>14</v>
      </c>
      <c r="M28" s="347"/>
      <c r="N28" s="334">
        <v>37.5</v>
      </c>
      <c r="O28" s="347">
        <v>47</v>
      </c>
      <c r="P28" s="347"/>
      <c r="Q28" s="347">
        <v>100</v>
      </c>
      <c r="R28" s="347">
        <v>34.1</v>
      </c>
      <c r="S28" s="350"/>
      <c r="T28" s="347"/>
      <c r="U28" s="347"/>
      <c r="V28" s="347"/>
      <c r="W28" s="334">
        <v>4.2</v>
      </c>
      <c r="X28" s="334">
        <v>54</v>
      </c>
      <c r="Y28" s="347"/>
      <c r="Z28" s="347"/>
      <c r="AA28" s="347"/>
      <c r="AB28" s="347">
        <v>23</v>
      </c>
      <c r="AC28" s="347"/>
      <c r="AD28" s="347"/>
      <c r="AE28" s="347"/>
      <c r="AF28" s="347"/>
      <c r="AG28" s="347">
        <v>10.35</v>
      </c>
      <c r="AH28" s="347"/>
      <c r="AI28" s="347"/>
      <c r="AJ28" s="347"/>
      <c r="AK28" s="347"/>
      <c r="AL28" s="347"/>
      <c r="AM28" s="334"/>
      <c r="AN28" s="334">
        <v>30</v>
      </c>
      <c r="AO28" s="347">
        <v>23</v>
      </c>
    </row>
    <row r="29" spans="1:41" s="27" customFormat="1" ht="21" customHeight="1" x14ac:dyDescent="0.3">
      <c r="A29" s="3"/>
      <c r="B29" s="125" t="s">
        <v>358</v>
      </c>
      <c r="C29" s="91" t="s">
        <v>351</v>
      </c>
      <c r="D29" s="91" t="s">
        <v>95</v>
      </c>
      <c r="E29" s="91" t="s">
        <v>16</v>
      </c>
      <c r="F29" s="91">
        <f t="shared" si="0"/>
        <v>20</v>
      </c>
      <c r="G29" s="60">
        <f t="shared" si="1"/>
        <v>11</v>
      </c>
      <c r="H29" s="126">
        <f t="shared" si="2"/>
        <v>43.823999999999998</v>
      </c>
      <c r="I29" s="60">
        <f t="shared" si="3"/>
        <v>130</v>
      </c>
      <c r="J29" s="347">
        <v>50.08</v>
      </c>
      <c r="K29" s="347">
        <v>56</v>
      </c>
      <c r="L29" s="347">
        <v>14</v>
      </c>
      <c r="M29" s="347">
        <v>50</v>
      </c>
      <c r="N29" s="334">
        <v>75</v>
      </c>
      <c r="O29" s="347">
        <v>48</v>
      </c>
      <c r="P29" s="347"/>
      <c r="Q29" s="347"/>
      <c r="R29" s="347">
        <v>20.350000000000001</v>
      </c>
      <c r="S29" s="351">
        <v>35.1</v>
      </c>
      <c r="T29" s="347"/>
      <c r="U29" s="347"/>
      <c r="V29" s="347"/>
      <c r="W29" s="334"/>
      <c r="X29" s="334">
        <v>30</v>
      </c>
      <c r="Y29" s="347">
        <v>57.5</v>
      </c>
      <c r="Z29" s="347"/>
      <c r="AA29" s="347"/>
      <c r="AB29" s="347">
        <v>46</v>
      </c>
      <c r="AC29" s="347">
        <v>47.75</v>
      </c>
      <c r="AD29" s="347"/>
      <c r="AE29" s="347"/>
      <c r="AF29" s="347">
        <v>11.2</v>
      </c>
      <c r="AG29" s="347">
        <v>12.95</v>
      </c>
      <c r="AH29" s="347">
        <v>11</v>
      </c>
      <c r="AI29" s="347">
        <v>35.25</v>
      </c>
      <c r="AJ29" s="347"/>
      <c r="AK29" s="347">
        <v>55.3</v>
      </c>
      <c r="AL29" s="347">
        <v>130</v>
      </c>
      <c r="AM29" s="334"/>
      <c r="AN29" s="334">
        <v>45</v>
      </c>
      <c r="AO29" s="347">
        <v>46</v>
      </c>
    </row>
    <row r="30" spans="1:41" s="27" customFormat="1" ht="21" customHeight="1" x14ac:dyDescent="0.3">
      <c r="A30" s="3"/>
      <c r="B30" s="125" t="s">
        <v>358</v>
      </c>
      <c r="C30" s="91" t="s">
        <v>351</v>
      </c>
      <c r="D30" s="91" t="s">
        <v>95</v>
      </c>
      <c r="E30" s="91" t="s">
        <v>17</v>
      </c>
      <c r="F30" s="91">
        <f t="shared" si="0"/>
        <v>20</v>
      </c>
      <c r="G30" s="60">
        <f t="shared" si="1"/>
        <v>5.5</v>
      </c>
      <c r="H30" s="126">
        <f t="shared" si="2"/>
        <v>28.753500000000003</v>
      </c>
      <c r="I30" s="60">
        <f t="shared" si="3"/>
        <v>97.5</v>
      </c>
      <c r="J30" s="347">
        <v>32.57</v>
      </c>
      <c r="K30" s="347">
        <v>36</v>
      </c>
      <c r="L30" s="347">
        <v>14</v>
      </c>
      <c r="M30" s="347">
        <v>50</v>
      </c>
      <c r="N30" s="334">
        <v>37.5</v>
      </c>
      <c r="O30" s="347">
        <v>36</v>
      </c>
      <c r="P30" s="347"/>
      <c r="Q30" s="347"/>
      <c r="R30" s="347">
        <v>13.75</v>
      </c>
      <c r="S30" s="351">
        <v>26.4</v>
      </c>
      <c r="T30" s="347"/>
      <c r="U30" s="347"/>
      <c r="V30" s="347"/>
      <c r="W30" s="334"/>
      <c r="X30" s="334">
        <v>18</v>
      </c>
      <c r="Y30" s="347">
        <v>40.299999999999997</v>
      </c>
      <c r="Z30" s="347"/>
      <c r="AA30" s="347"/>
      <c r="AB30" s="347">
        <v>23</v>
      </c>
      <c r="AC30" s="347">
        <v>24.5</v>
      </c>
      <c r="AD30" s="347"/>
      <c r="AE30" s="347"/>
      <c r="AF30" s="347">
        <v>11.2</v>
      </c>
      <c r="AG30" s="347">
        <v>10.35</v>
      </c>
      <c r="AH30" s="347">
        <v>5.5</v>
      </c>
      <c r="AI30" s="347">
        <v>17.850000000000001</v>
      </c>
      <c r="AJ30" s="347"/>
      <c r="AK30" s="347">
        <v>27.65</v>
      </c>
      <c r="AL30" s="347">
        <v>97.5</v>
      </c>
      <c r="AM30" s="334"/>
      <c r="AN30" s="334">
        <v>30</v>
      </c>
      <c r="AO30" s="347">
        <v>23</v>
      </c>
    </row>
    <row r="31" spans="1:41" s="27" customFormat="1" ht="21" customHeight="1" x14ac:dyDescent="0.3">
      <c r="A31" s="3"/>
      <c r="B31" s="125" t="s">
        <v>358</v>
      </c>
      <c r="C31" s="91" t="s">
        <v>351</v>
      </c>
      <c r="D31" s="91" t="s">
        <v>95</v>
      </c>
      <c r="E31" s="91" t="s">
        <v>168</v>
      </c>
      <c r="F31" s="91">
        <f t="shared" si="0"/>
        <v>18</v>
      </c>
      <c r="G31" s="60">
        <f t="shared" si="1"/>
        <v>8.25</v>
      </c>
      <c r="H31" s="126">
        <f t="shared" si="2"/>
        <v>27.142777777777777</v>
      </c>
      <c r="I31" s="60">
        <f t="shared" si="3"/>
        <v>63.75</v>
      </c>
      <c r="J31" s="347">
        <v>32.57</v>
      </c>
      <c r="K31" s="347">
        <v>36</v>
      </c>
      <c r="L31" s="347">
        <v>14</v>
      </c>
      <c r="M31" s="347">
        <v>34</v>
      </c>
      <c r="N31" s="334">
        <v>63.75</v>
      </c>
      <c r="O31" s="347">
        <v>36</v>
      </c>
      <c r="P31" s="347"/>
      <c r="Q31" s="347"/>
      <c r="R31" s="347">
        <v>13.75</v>
      </c>
      <c r="S31" s="351">
        <v>35.1</v>
      </c>
      <c r="T31" s="347"/>
      <c r="U31" s="347"/>
      <c r="V31" s="347"/>
      <c r="W31" s="334"/>
      <c r="X31" s="334">
        <v>30</v>
      </c>
      <c r="Y31" s="347"/>
      <c r="Z31" s="347"/>
      <c r="AA31" s="347"/>
      <c r="AB31" s="347">
        <v>23</v>
      </c>
      <c r="AC31" s="347">
        <v>24.5</v>
      </c>
      <c r="AD31" s="347"/>
      <c r="AE31" s="347"/>
      <c r="AF31" s="347">
        <v>11.2</v>
      </c>
      <c r="AG31" s="347">
        <v>12.95</v>
      </c>
      <c r="AH31" s="347">
        <v>8.25</v>
      </c>
      <c r="AI31" s="347">
        <v>17.850000000000001</v>
      </c>
      <c r="AJ31" s="347"/>
      <c r="AK31" s="347">
        <v>27.65</v>
      </c>
      <c r="AL31" s="347"/>
      <c r="AM31" s="335"/>
      <c r="AN31" s="334">
        <v>45</v>
      </c>
      <c r="AO31" s="347">
        <v>23</v>
      </c>
    </row>
    <row r="32" spans="1:41" s="27" customFormat="1" ht="21" customHeight="1" x14ac:dyDescent="0.3">
      <c r="A32" s="3"/>
      <c r="B32" s="125" t="s">
        <v>358</v>
      </c>
      <c r="C32" s="91" t="s">
        <v>351</v>
      </c>
      <c r="D32" s="91" t="s">
        <v>95</v>
      </c>
      <c r="E32" s="91" t="s">
        <v>143</v>
      </c>
      <c r="F32" s="91">
        <f t="shared" si="0"/>
        <v>15</v>
      </c>
      <c r="G32" s="60">
        <f t="shared" si="1"/>
        <v>8.25</v>
      </c>
      <c r="H32" s="126">
        <f t="shared" si="2"/>
        <v>25.230000000000004</v>
      </c>
      <c r="I32" s="60">
        <f t="shared" si="3"/>
        <v>45</v>
      </c>
      <c r="J32" s="347">
        <v>20.05</v>
      </c>
      <c r="K32" s="347">
        <v>36</v>
      </c>
      <c r="L32" s="347">
        <v>14</v>
      </c>
      <c r="M32" s="347"/>
      <c r="N32" s="334">
        <v>37.5</v>
      </c>
      <c r="O32" s="347">
        <v>36</v>
      </c>
      <c r="P32" s="347"/>
      <c r="Q32" s="347"/>
      <c r="R32" s="347">
        <v>13.75</v>
      </c>
      <c r="S32" s="351">
        <v>35.1</v>
      </c>
      <c r="T32" s="347"/>
      <c r="U32" s="347"/>
      <c r="V32" s="347"/>
      <c r="W32" s="334"/>
      <c r="X32" s="334">
        <v>30</v>
      </c>
      <c r="Y32" s="347"/>
      <c r="Z32" s="347"/>
      <c r="AA32" s="347"/>
      <c r="AB32" s="347">
        <v>23</v>
      </c>
      <c r="AC32" s="347"/>
      <c r="AD32" s="347"/>
      <c r="AE32" s="347"/>
      <c r="AF32" s="347">
        <v>11.2</v>
      </c>
      <c r="AG32" s="347">
        <v>10.35</v>
      </c>
      <c r="AH32" s="347">
        <v>8.25</v>
      </c>
      <c r="AI32" s="347">
        <v>35.25</v>
      </c>
      <c r="AJ32" s="347"/>
      <c r="AK32" s="347"/>
      <c r="AL32" s="347"/>
      <c r="AM32" s="335"/>
      <c r="AN32" s="334">
        <v>45</v>
      </c>
      <c r="AO32" s="347">
        <v>23</v>
      </c>
    </row>
    <row r="33" spans="1:41" s="27" customFormat="1" ht="21" customHeight="1" x14ac:dyDescent="0.3">
      <c r="A33" s="3"/>
      <c r="B33" s="125" t="s">
        <v>359</v>
      </c>
      <c r="C33" s="91" t="s">
        <v>360</v>
      </c>
      <c r="D33" s="91" t="s">
        <v>95</v>
      </c>
      <c r="E33" s="91" t="s">
        <v>16</v>
      </c>
      <c r="F33" s="91">
        <f t="shared" si="0"/>
        <v>7</v>
      </c>
      <c r="G33" s="60">
        <f t="shared" si="1"/>
        <v>4.2</v>
      </c>
      <c r="H33" s="126">
        <f t="shared" si="2"/>
        <v>23.247142857142851</v>
      </c>
      <c r="I33" s="60">
        <f t="shared" si="3"/>
        <v>75</v>
      </c>
      <c r="J33" s="347">
        <v>50.08</v>
      </c>
      <c r="K33" s="347">
        <v>6</v>
      </c>
      <c r="L33" s="347"/>
      <c r="M33" s="347"/>
      <c r="N33" s="334">
        <v>75</v>
      </c>
      <c r="O33" s="347">
        <v>4.2</v>
      </c>
      <c r="P33" s="347"/>
      <c r="Q33" s="347"/>
      <c r="R33" s="347"/>
      <c r="S33" s="350"/>
      <c r="T33" s="347"/>
      <c r="U33" s="347"/>
      <c r="V33" s="347"/>
      <c r="W33" s="334"/>
      <c r="X33" s="334"/>
      <c r="Y33" s="347">
        <v>6.5</v>
      </c>
      <c r="Z33" s="347">
        <v>8</v>
      </c>
      <c r="AA33" s="347"/>
      <c r="AB33" s="347"/>
      <c r="AC33" s="347"/>
      <c r="AD33" s="347"/>
      <c r="AE33" s="347"/>
      <c r="AF33" s="347"/>
      <c r="AG33" s="347">
        <v>12.95</v>
      </c>
      <c r="AH33" s="347"/>
      <c r="AI33" s="347"/>
      <c r="AJ33" s="347"/>
      <c r="AK33" s="347"/>
      <c r="AL33" s="347"/>
      <c r="AM33" s="334"/>
      <c r="AN33" s="334"/>
      <c r="AO33" s="347"/>
    </row>
    <row r="34" spans="1:41" s="27" customFormat="1" ht="21" customHeight="1" x14ac:dyDescent="0.3">
      <c r="A34" s="3"/>
      <c r="B34" s="125" t="s">
        <v>359</v>
      </c>
      <c r="C34" s="91" t="s">
        <v>360</v>
      </c>
      <c r="D34" s="91" t="s">
        <v>95</v>
      </c>
      <c r="E34" s="91" t="s">
        <v>17</v>
      </c>
      <c r="F34" s="91">
        <f t="shared" si="0"/>
        <v>8</v>
      </c>
      <c r="G34" s="60">
        <f t="shared" si="1"/>
        <v>3</v>
      </c>
      <c r="H34" s="126">
        <f t="shared" si="2"/>
        <v>12.677499999999998</v>
      </c>
      <c r="I34" s="60">
        <f t="shared" si="3"/>
        <v>37.5</v>
      </c>
      <c r="J34" s="347">
        <v>32.57</v>
      </c>
      <c r="K34" s="347">
        <v>4</v>
      </c>
      <c r="L34" s="347"/>
      <c r="M34" s="347"/>
      <c r="N34" s="334">
        <v>37.5</v>
      </c>
      <c r="O34" s="347">
        <v>4.2</v>
      </c>
      <c r="P34" s="347"/>
      <c r="Q34" s="347"/>
      <c r="R34" s="347"/>
      <c r="S34" s="350"/>
      <c r="T34" s="347"/>
      <c r="U34" s="347"/>
      <c r="V34" s="347">
        <v>3</v>
      </c>
      <c r="W34" s="334"/>
      <c r="X34" s="334"/>
      <c r="Y34" s="347">
        <v>5</v>
      </c>
      <c r="Z34" s="347">
        <v>4.8</v>
      </c>
      <c r="AA34" s="347"/>
      <c r="AB34" s="347"/>
      <c r="AC34" s="347"/>
      <c r="AD34" s="347"/>
      <c r="AE34" s="347"/>
      <c r="AF34" s="347"/>
      <c r="AG34" s="347">
        <v>10.35</v>
      </c>
      <c r="AH34" s="347"/>
      <c r="AI34" s="347"/>
      <c r="AJ34" s="347"/>
      <c r="AK34" s="347"/>
      <c r="AL34" s="347"/>
      <c r="AM34" s="334"/>
      <c r="AN34" s="334"/>
      <c r="AO34" s="347"/>
    </row>
    <row r="35" spans="1:41" s="27" customFormat="1" ht="21" customHeight="1" x14ac:dyDescent="0.3">
      <c r="A35" s="3"/>
      <c r="B35" s="125" t="s">
        <v>359</v>
      </c>
      <c r="C35" s="91" t="s">
        <v>360</v>
      </c>
      <c r="D35" s="91" t="s">
        <v>95</v>
      </c>
      <c r="E35" s="91" t="s">
        <v>168</v>
      </c>
      <c r="F35" s="91">
        <f t="shared" si="0"/>
        <v>5</v>
      </c>
      <c r="G35" s="60">
        <f t="shared" si="1"/>
        <v>4</v>
      </c>
      <c r="H35" s="126">
        <f t="shared" si="2"/>
        <v>23.613999999999997</v>
      </c>
      <c r="I35" s="60">
        <f t="shared" si="3"/>
        <v>63.75</v>
      </c>
      <c r="J35" s="347">
        <v>32.57</v>
      </c>
      <c r="K35" s="347">
        <v>4</v>
      </c>
      <c r="L35" s="347"/>
      <c r="M35" s="347"/>
      <c r="N35" s="334">
        <v>63.75</v>
      </c>
      <c r="O35" s="347"/>
      <c r="P35" s="347"/>
      <c r="Q35" s="347"/>
      <c r="R35" s="347"/>
      <c r="S35" s="350"/>
      <c r="T35" s="347"/>
      <c r="U35" s="347"/>
      <c r="V35" s="347"/>
      <c r="W35" s="334"/>
      <c r="X35" s="334"/>
      <c r="Y35" s="347"/>
      <c r="Z35" s="347">
        <v>4.8</v>
      </c>
      <c r="AA35" s="347"/>
      <c r="AB35" s="347"/>
      <c r="AC35" s="347"/>
      <c r="AD35" s="347"/>
      <c r="AE35" s="347"/>
      <c r="AF35" s="347"/>
      <c r="AG35" s="347">
        <v>12.95</v>
      </c>
      <c r="AH35" s="347"/>
      <c r="AI35" s="347"/>
      <c r="AJ35" s="347"/>
      <c r="AK35" s="347"/>
      <c r="AL35" s="347"/>
      <c r="AM35" s="334"/>
      <c r="AN35" s="334"/>
      <c r="AO35" s="347"/>
    </row>
    <row r="36" spans="1:41" s="27" customFormat="1" ht="21" customHeight="1" x14ac:dyDescent="0.3">
      <c r="A36" s="3"/>
      <c r="B36" s="125" t="s">
        <v>359</v>
      </c>
      <c r="C36" s="91" t="s">
        <v>360</v>
      </c>
      <c r="D36" s="91" t="s">
        <v>95</v>
      </c>
      <c r="E36" s="91" t="s">
        <v>143</v>
      </c>
      <c r="F36" s="91">
        <f t="shared" si="0"/>
        <v>5</v>
      </c>
      <c r="G36" s="60">
        <f t="shared" si="1"/>
        <v>0.5</v>
      </c>
      <c r="H36" s="126">
        <f t="shared" si="2"/>
        <v>14.479999999999999</v>
      </c>
      <c r="I36" s="60">
        <f t="shared" si="3"/>
        <v>37.5</v>
      </c>
      <c r="J36" s="347">
        <v>20.05</v>
      </c>
      <c r="K36" s="347">
        <v>4</v>
      </c>
      <c r="L36" s="347"/>
      <c r="M36" s="347"/>
      <c r="N36" s="334">
        <v>37.5</v>
      </c>
      <c r="O36" s="347"/>
      <c r="P36" s="347"/>
      <c r="Q36" s="347"/>
      <c r="R36" s="347"/>
      <c r="S36" s="350"/>
      <c r="T36" s="347"/>
      <c r="U36" s="347"/>
      <c r="V36" s="347"/>
      <c r="W36" s="334"/>
      <c r="X36" s="334"/>
      <c r="Y36" s="347"/>
      <c r="Z36" s="347">
        <v>0.5</v>
      </c>
      <c r="AA36" s="347"/>
      <c r="AB36" s="347"/>
      <c r="AC36" s="347"/>
      <c r="AD36" s="347"/>
      <c r="AE36" s="347"/>
      <c r="AF36" s="347"/>
      <c r="AG36" s="347">
        <v>10.35</v>
      </c>
      <c r="AH36" s="347"/>
      <c r="AI36" s="347"/>
      <c r="AJ36" s="347"/>
      <c r="AK36" s="347"/>
      <c r="AL36" s="347"/>
      <c r="AM36" s="334"/>
      <c r="AN36" s="334"/>
      <c r="AO36" s="347"/>
    </row>
    <row r="37" spans="1:41" s="27" customFormat="1" ht="21" customHeight="1" x14ac:dyDescent="0.3">
      <c r="A37" s="3"/>
      <c r="B37" s="125" t="s">
        <v>319</v>
      </c>
      <c r="C37" s="91" t="s">
        <v>361</v>
      </c>
      <c r="D37" s="91" t="s">
        <v>95</v>
      </c>
      <c r="E37" s="91" t="s">
        <v>16</v>
      </c>
      <c r="F37" s="91">
        <f t="shared" si="0"/>
        <v>31</v>
      </c>
      <c r="G37" s="60">
        <f t="shared" si="1"/>
        <v>4.8</v>
      </c>
      <c r="H37" s="126">
        <f t="shared" si="2"/>
        <v>11.876451612903226</v>
      </c>
      <c r="I37" s="60">
        <f t="shared" si="3"/>
        <v>19.2</v>
      </c>
      <c r="J37" s="347">
        <v>12.52</v>
      </c>
      <c r="K37" s="347">
        <v>5.5</v>
      </c>
      <c r="L37" s="347">
        <v>14</v>
      </c>
      <c r="M37" s="347">
        <v>14</v>
      </c>
      <c r="N37" s="334">
        <v>16.5</v>
      </c>
      <c r="O37" s="347">
        <v>11</v>
      </c>
      <c r="P37" s="347">
        <v>16.75</v>
      </c>
      <c r="Q37" s="347">
        <v>11</v>
      </c>
      <c r="R37" s="347">
        <v>12.1</v>
      </c>
      <c r="S37" s="351">
        <v>11.7</v>
      </c>
      <c r="T37" s="347">
        <v>7.5</v>
      </c>
      <c r="U37" s="347">
        <v>11.5</v>
      </c>
      <c r="V37" s="347">
        <v>19.2</v>
      </c>
      <c r="W37" s="334">
        <v>10</v>
      </c>
      <c r="X37" s="334">
        <v>12</v>
      </c>
      <c r="Y37" s="347">
        <v>11.6</v>
      </c>
      <c r="Z37" s="347"/>
      <c r="AA37" s="347">
        <v>15.4</v>
      </c>
      <c r="AB37" s="347">
        <v>11.6</v>
      </c>
      <c r="AC37" s="347">
        <v>6</v>
      </c>
      <c r="AD37" s="347">
        <v>10</v>
      </c>
      <c r="AE37" s="347">
        <v>12</v>
      </c>
      <c r="AF37" s="347">
        <v>11.2</v>
      </c>
      <c r="AG37" s="347">
        <v>12.95</v>
      </c>
      <c r="AH37" s="347">
        <v>11</v>
      </c>
      <c r="AI37" s="347">
        <v>11.75</v>
      </c>
      <c r="AJ37" s="347">
        <v>13</v>
      </c>
      <c r="AK37" s="347">
        <v>12.85</v>
      </c>
      <c r="AL37" s="347">
        <v>17</v>
      </c>
      <c r="AM37" s="334">
        <v>9.35</v>
      </c>
      <c r="AN37" s="334">
        <v>12.4</v>
      </c>
      <c r="AO37" s="347">
        <v>4.8</v>
      </c>
    </row>
    <row r="38" spans="1:41" s="27" customFormat="1" ht="21" customHeight="1" x14ac:dyDescent="0.3">
      <c r="A38" s="3"/>
      <c r="B38" s="125" t="s">
        <v>319</v>
      </c>
      <c r="C38" s="91" t="s">
        <v>361</v>
      </c>
      <c r="D38" s="91" t="s">
        <v>95</v>
      </c>
      <c r="E38" s="91" t="s">
        <v>17</v>
      </c>
      <c r="F38" s="91">
        <f t="shared" si="0"/>
        <v>31</v>
      </c>
      <c r="G38" s="127">
        <f t="shared" si="1"/>
        <v>2.5</v>
      </c>
      <c r="H38" s="126">
        <f t="shared" si="2"/>
        <v>7.9187096774193515</v>
      </c>
      <c r="I38" s="60">
        <f t="shared" si="3"/>
        <v>14</v>
      </c>
      <c r="J38" s="347">
        <v>8.16</v>
      </c>
      <c r="K38" s="347">
        <v>3.5</v>
      </c>
      <c r="L38" s="347">
        <v>14</v>
      </c>
      <c r="M38" s="347">
        <v>14</v>
      </c>
      <c r="N38" s="334">
        <v>8.25</v>
      </c>
      <c r="O38" s="347">
        <v>7</v>
      </c>
      <c r="P38" s="347">
        <v>9.5</v>
      </c>
      <c r="Q38" s="347">
        <v>8</v>
      </c>
      <c r="R38" s="347">
        <v>8.8000000000000007</v>
      </c>
      <c r="S38" s="351">
        <v>8.8000000000000007</v>
      </c>
      <c r="T38" s="347">
        <v>5.8</v>
      </c>
      <c r="U38" s="347">
        <v>8.3000000000000007</v>
      </c>
      <c r="V38" s="347">
        <v>9.8000000000000007</v>
      </c>
      <c r="W38" s="334">
        <v>7</v>
      </c>
      <c r="X38" s="334">
        <v>6.67</v>
      </c>
      <c r="Y38" s="347">
        <v>8.1</v>
      </c>
      <c r="Z38" s="347"/>
      <c r="AA38" s="347">
        <v>6.5</v>
      </c>
      <c r="AB38" s="347">
        <v>5.6</v>
      </c>
      <c r="AC38" s="347">
        <v>3.7</v>
      </c>
      <c r="AD38" s="347">
        <v>7</v>
      </c>
      <c r="AE38" s="347">
        <v>6</v>
      </c>
      <c r="AF38" s="347">
        <v>11.2</v>
      </c>
      <c r="AG38" s="347">
        <v>10.35</v>
      </c>
      <c r="AH38" s="347">
        <v>5.5</v>
      </c>
      <c r="AI38" s="347">
        <v>5.95</v>
      </c>
      <c r="AJ38" s="347">
        <v>13</v>
      </c>
      <c r="AK38" s="347">
        <v>6.45</v>
      </c>
      <c r="AL38" s="347">
        <v>13</v>
      </c>
      <c r="AM38" s="334">
        <v>4.8499999999999996</v>
      </c>
      <c r="AN38" s="334">
        <v>8.1999999999999993</v>
      </c>
      <c r="AO38" s="347">
        <v>2.5</v>
      </c>
    </row>
    <row r="39" spans="1:41" s="27" customFormat="1" ht="21" customHeight="1" x14ac:dyDescent="0.3">
      <c r="A39" s="3"/>
      <c r="B39" s="125" t="s">
        <v>319</v>
      </c>
      <c r="C39" s="91" t="s">
        <v>361</v>
      </c>
      <c r="D39" s="91" t="s">
        <v>95</v>
      </c>
      <c r="E39" s="91" t="s">
        <v>168</v>
      </c>
      <c r="F39" s="91">
        <f t="shared" si="0"/>
        <v>24</v>
      </c>
      <c r="G39" s="127">
        <f t="shared" si="1"/>
        <v>2.5</v>
      </c>
      <c r="H39" s="126">
        <f t="shared" si="2"/>
        <v>9.0208333333333304</v>
      </c>
      <c r="I39" s="60">
        <f t="shared" si="3"/>
        <v>14</v>
      </c>
      <c r="J39" s="347">
        <v>8.16</v>
      </c>
      <c r="K39" s="347">
        <v>3.5</v>
      </c>
      <c r="L39" s="347">
        <v>14</v>
      </c>
      <c r="M39" s="347">
        <v>10.5</v>
      </c>
      <c r="N39" s="334">
        <v>14</v>
      </c>
      <c r="O39" s="347">
        <v>7</v>
      </c>
      <c r="P39" s="347">
        <v>12.99</v>
      </c>
      <c r="Q39" s="347"/>
      <c r="R39" s="347">
        <v>8.8000000000000007</v>
      </c>
      <c r="S39" s="351">
        <v>11.7</v>
      </c>
      <c r="T39" s="347"/>
      <c r="U39" s="347">
        <v>7.5</v>
      </c>
      <c r="V39" s="347">
        <v>9.8000000000000007</v>
      </c>
      <c r="W39" s="334">
        <v>7</v>
      </c>
      <c r="X39" s="334">
        <v>12</v>
      </c>
      <c r="Y39" s="347">
        <v>8.1</v>
      </c>
      <c r="Z39" s="347"/>
      <c r="AA39" s="347"/>
      <c r="AB39" s="347">
        <v>5.6</v>
      </c>
      <c r="AC39" s="347">
        <v>3.7</v>
      </c>
      <c r="AD39" s="347"/>
      <c r="AE39" s="347"/>
      <c r="AF39" s="347">
        <v>11.2</v>
      </c>
      <c r="AG39" s="347">
        <v>12.95</v>
      </c>
      <c r="AH39" s="347">
        <v>7.7</v>
      </c>
      <c r="AI39" s="347">
        <v>5.95</v>
      </c>
      <c r="AJ39" s="347">
        <v>13</v>
      </c>
      <c r="AK39" s="347">
        <v>6.45</v>
      </c>
      <c r="AL39" s="347"/>
      <c r="AM39" s="334"/>
      <c r="AN39" s="334">
        <v>12.4</v>
      </c>
      <c r="AO39" s="347">
        <v>2.5</v>
      </c>
    </row>
    <row r="40" spans="1:41" s="27" customFormat="1" ht="21" customHeight="1" x14ac:dyDescent="0.3">
      <c r="A40" s="3"/>
      <c r="B40" s="125" t="s">
        <v>319</v>
      </c>
      <c r="C40" s="91" t="s">
        <v>361</v>
      </c>
      <c r="D40" s="91" t="s">
        <v>95</v>
      </c>
      <c r="E40" s="91" t="s">
        <v>143</v>
      </c>
      <c r="F40" s="91">
        <f t="shared" si="0"/>
        <v>19</v>
      </c>
      <c r="G40" s="127">
        <f t="shared" si="1"/>
        <v>2.5</v>
      </c>
      <c r="H40" s="126">
        <f t="shared" si="2"/>
        <v>8.081052631578947</v>
      </c>
      <c r="I40" s="60">
        <f t="shared" si="3"/>
        <v>14</v>
      </c>
      <c r="J40" s="347">
        <v>4.99</v>
      </c>
      <c r="K40" s="347">
        <v>3.5</v>
      </c>
      <c r="L40" s="347">
        <v>14</v>
      </c>
      <c r="M40" s="347"/>
      <c r="N40" s="334">
        <v>8.25</v>
      </c>
      <c r="O40" s="347">
        <v>7</v>
      </c>
      <c r="P40" s="347"/>
      <c r="Q40" s="347">
        <v>6</v>
      </c>
      <c r="R40" s="347">
        <v>8.8000000000000007</v>
      </c>
      <c r="S40" s="351">
        <v>8.8000000000000007</v>
      </c>
      <c r="T40" s="347"/>
      <c r="U40" s="347"/>
      <c r="V40" s="347"/>
      <c r="W40" s="334">
        <v>7</v>
      </c>
      <c r="X40" s="334">
        <v>12</v>
      </c>
      <c r="Y40" s="347">
        <v>8.1</v>
      </c>
      <c r="Z40" s="347"/>
      <c r="AA40" s="347"/>
      <c r="AB40" s="347">
        <v>5.6</v>
      </c>
      <c r="AC40" s="347"/>
      <c r="AD40" s="347"/>
      <c r="AE40" s="347"/>
      <c r="AF40" s="347">
        <v>11.2</v>
      </c>
      <c r="AG40" s="347">
        <v>10.35</v>
      </c>
      <c r="AH40" s="347">
        <v>7.7</v>
      </c>
      <c r="AI40" s="347">
        <v>11.75</v>
      </c>
      <c r="AJ40" s="347">
        <v>13</v>
      </c>
      <c r="AK40" s="347"/>
      <c r="AL40" s="347"/>
      <c r="AM40" s="334"/>
      <c r="AN40" s="334">
        <v>3</v>
      </c>
      <c r="AO40" s="347">
        <v>2.5</v>
      </c>
    </row>
    <row r="41" spans="1:41" s="27" customFormat="1" ht="21" customHeight="1" x14ac:dyDescent="0.3">
      <c r="A41" s="3"/>
      <c r="B41" s="125" t="s">
        <v>362</v>
      </c>
      <c r="C41" s="91" t="s">
        <v>363</v>
      </c>
      <c r="D41" s="91" t="s">
        <v>95</v>
      </c>
      <c r="E41" s="91" t="s">
        <v>16</v>
      </c>
      <c r="F41" s="91">
        <f t="shared" si="0"/>
        <v>20</v>
      </c>
      <c r="G41" s="127">
        <f t="shared" si="1"/>
        <v>4.8</v>
      </c>
      <c r="H41" s="126">
        <f t="shared" si="2"/>
        <v>10.381000000000002</v>
      </c>
      <c r="I41" s="60">
        <f t="shared" si="3"/>
        <v>19.2</v>
      </c>
      <c r="J41" s="347">
        <v>11.17</v>
      </c>
      <c r="K41" s="347">
        <v>5.5</v>
      </c>
      <c r="L41" s="347">
        <v>7</v>
      </c>
      <c r="M41" s="347"/>
      <c r="N41" s="334">
        <v>10</v>
      </c>
      <c r="O41" s="347"/>
      <c r="P41" s="347">
        <v>16.75</v>
      </c>
      <c r="Q41" s="347">
        <v>10</v>
      </c>
      <c r="R41" s="347"/>
      <c r="S41" s="350"/>
      <c r="T41" s="347"/>
      <c r="U41" s="347">
        <v>9.6</v>
      </c>
      <c r="V41" s="347">
        <v>19.2</v>
      </c>
      <c r="W41" s="334">
        <v>9</v>
      </c>
      <c r="X41" s="334">
        <v>8</v>
      </c>
      <c r="Y41" s="347">
        <v>7.8</v>
      </c>
      <c r="Z41" s="347"/>
      <c r="AA41" s="347"/>
      <c r="AB41" s="347">
        <v>10</v>
      </c>
      <c r="AC41" s="347"/>
      <c r="AD41" s="347"/>
      <c r="AE41" s="347">
        <v>11.35</v>
      </c>
      <c r="AF41" s="347"/>
      <c r="AG41" s="347">
        <v>8.5500000000000007</v>
      </c>
      <c r="AH41" s="347">
        <v>10</v>
      </c>
      <c r="AI41" s="347">
        <v>11.75</v>
      </c>
      <c r="AJ41" s="347">
        <v>11</v>
      </c>
      <c r="AK41" s="347">
        <v>11.75</v>
      </c>
      <c r="AL41" s="347"/>
      <c r="AM41" s="334"/>
      <c r="AN41" s="334">
        <v>14.4</v>
      </c>
      <c r="AO41" s="347">
        <v>4.8</v>
      </c>
    </row>
    <row r="42" spans="1:41" s="27" customFormat="1" ht="21" customHeight="1" x14ac:dyDescent="0.3">
      <c r="A42" s="3"/>
      <c r="B42" s="125" t="s">
        <v>362</v>
      </c>
      <c r="C42" s="91" t="s">
        <v>363</v>
      </c>
      <c r="D42" s="91" t="s">
        <v>95</v>
      </c>
      <c r="E42" s="91" t="s">
        <v>17</v>
      </c>
      <c r="F42" s="91">
        <f t="shared" si="0"/>
        <v>20</v>
      </c>
      <c r="G42" s="127">
        <f t="shared" si="1"/>
        <v>2.5</v>
      </c>
      <c r="H42" s="126">
        <f t="shared" si="2"/>
        <v>6.2965000000000009</v>
      </c>
      <c r="I42" s="60">
        <f t="shared" si="3"/>
        <v>11</v>
      </c>
      <c r="J42" s="347">
        <v>6.7</v>
      </c>
      <c r="K42" s="347">
        <v>3.5</v>
      </c>
      <c r="L42" s="347">
        <v>4</v>
      </c>
      <c r="M42" s="347"/>
      <c r="N42" s="334">
        <v>5</v>
      </c>
      <c r="O42" s="347"/>
      <c r="P42" s="347">
        <v>9.75</v>
      </c>
      <c r="Q42" s="347">
        <v>7</v>
      </c>
      <c r="R42" s="347"/>
      <c r="S42" s="350"/>
      <c r="T42" s="347"/>
      <c r="U42" s="347">
        <v>6.9</v>
      </c>
      <c r="V42" s="347">
        <v>9.8000000000000007</v>
      </c>
      <c r="W42" s="334">
        <v>6.3</v>
      </c>
      <c r="X42" s="334">
        <v>4.88</v>
      </c>
      <c r="Y42" s="347">
        <v>5.4</v>
      </c>
      <c r="Z42" s="347"/>
      <c r="AA42" s="347"/>
      <c r="AB42" s="347">
        <v>5.6</v>
      </c>
      <c r="AC42" s="347"/>
      <c r="AD42" s="347"/>
      <c r="AE42" s="347">
        <v>5.65</v>
      </c>
      <c r="AF42" s="347"/>
      <c r="AG42" s="347">
        <v>6.9</v>
      </c>
      <c r="AH42" s="347">
        <v>5</v>
      </c>
      <c r="AI42" s="347">
        <v>5.95</v>
      </c>
      <c r="AJ42" s="347">
        <v>11</v>
      </c>
      <c r="AK42" s="347">
        <v>5.9</v>
      </c>
      <c r="AL42" s="347"/>
      <c r="AM42" s="334"/>
      <c r="AN42" s="334">
        <v>8.1999999999999993</v>
      </c>
      <c r="AO42" s="347">
        <v>2.5</v>
      </c>
    </row>
    <row r="43" spans="1:41" s="27" customFormat="1" ht="21" customHeight="1" x14ac:dyDescent="0.3">
      <c r="A43" s="3"/>
      <c r="B43" s="125" t="s">
        <v>362</v>
      </c>
      <c r="C43" s="91" t="s">
        <v>363</v>
      </c>
      <c r="D43" s="91" t="s">
        <v>95</v>
      </c>
      <c r="E43" s="91" t="s">
        <v>168</v>
      </c>
      <c r="F43" s="91">
        <f t="shared" si="0"/>
        <v>17</v>
      </c>
      <c r="G43" s="127">
        <f t="shared" si="1"/>
        <v>2.5</v>
      </c>
      <c r="H43" s="126">
        <f t="shared" si="2"/>
        <v>7.4911764705882353</v>
      </c>
      <c r="I43" s="60">
        <f t="shared" si="3"/>
        <v>14.4</v>
      </c>
      <c r="J43" s="347">
        <v>6.7</v>
      </c>
      <c r="K43" s="347">
        <v>3.5</v>
      </c>
      <c r="L43" s="347">
        <v>4</v>
      </c>
      <c r="M43" s="347"/>
      <c r="N43" s="334">
        <v>8.5</v>
      </c>
      <c r="O43" s="347"/>
      <c r="P43" s="347">
        <v>13.75</v>
      </c>
      <c r="Q43" s="347"/>
      <c r="R43" s="347"/>
      <c r="S43" s="350"/>
      <c r="T43" s="347"/>
      <c r="U43" s="347">
        <v>6.3</v>
      </c>
      <c r="V43" s="347">
        <v>9.8000000000000007</v>
      </c>
      <c r="W43" s="334">
        <v>6.3</v>
      </c>
      <c r="X43" s="334">
        <v>8</v>
      </c>
      <c r="Y43" s="347"/>
      <c r="Z43" s="347"/>
      <c r="AA43" s="347"/>
      <c r="AB43" s="347">
        <v>5.6</v>
      </c>
      <c r="AC43" s="347"/>
      <c r="AD43" s="347"/>
      <c r="AE43" s="347"/>
      <c r="AF43" s="347"/>
      <c r="AG43" s="347">
        <v>8.5500000000000007</v>
      </c>
      <c r="AH43" s="347">
        <v>6.6</v>
      </c>
      <c r="AI43" s="347">
        <v>5.95</v>
      </c>
      <c r="AJ43" s="347">
        <v>11</v>
      </c>
      <c r="AK43" s="347">
        <v>5.9</v>
      </c>
      <c r="AL43" s="347"/>
      <c r="AM43" s="334"/>
      <c r="AN43" s="334">
        <v>14.4</v>
      </c>
      <c r="AO43" s="347">
        <v>2.5</v>
      </c>
    </row>
    <row r="44" spans="1:41" s="27" customFormat="1" ht="21" customHeight="1" x14ac:dyDescent="0.3">
      <c r="A44" s="3"/>
      <c r="B44" s="125" t="s">
        <v>362</v>
      </c>
      <c r="C44" s="91" t="s">
        <v>363</v>
      </c>
      <c r="D44" s="91" t="s">
        <v>95</v>
      </c>
      <c r="E44" s="91" t="s">
        <v>143</v>
      </c>
      <c r="F44" s="91">
        <f t="shared" si="0"/>
        <v>15</v>
      </c>
      <c r="G44" s="127">
        <f t="shared" si="1"/>
        <v>1</v>
      </c>
      <c r="H44" s="126">
        <f t="shared" si="2"/>
        <v>5.6113333333333335</v>
      </c>
      <c r="I44" s="60">
        <f t="shared" si="3"/>
        <v>11</v>
      </c>
      <c r="J44" s="347">
        <v>4.47</v>
      </c>
      <c r="K44" s="347">
        <v>3.5</v>
      </c>
      <c r="L44" s="347">
        <v>4</v>
      </c>
      <c r="M44" s="347"/>
      <c r="N44" s="334">
        <v>5</v>
      </c>
      <c r="O44" s="347"/>
      <c r="P44" s="347"/>
      <c r="Q44" s="347">
        <v>7</v>
      </c>
      <c r="R44" s="347"/>
      <c r="S44" s="350"/>
      <c r="T44" s="347"/>
      <c r="U44" s="347">
        <v>6.3</v>
      </c>
      <c r="V44" s="347"/>
      <c r="W44" s="334">
        <v>6.3</v>
      </c>
      <c r="X44" s="334">
        <v>8</v>
      </c>
      <c r="Y44" s="347"/>
      <c r="Z44" s="347"/>
      <c r="AA44" s="347"/>
      <c r="AB44" s="347">
        <v>5.6</v>
      </c>
      <c r="AC44" s="347"/>
      <c r="AD44" s="347"/>
      <c r="AE44" s="347"/>
      <c r="AF44" s="347"/>
      <c r="AG44" s="347">
        <v>6.9</v>
      </c>
      <c r="AH44" s="347">
        <v>6.6</v>
      </c>
      <c r="AI44" s="347">
        <v>1</v>
      </c>
      <c r="AJ44" s="347">
        <v>11</v>
      </c>
      <c r="AK44" s="347"/>
      <c r="AL44" s="347"/>
      <c r="AM44" s="334"/>
      <c r="AN44" s="334">
        <v>6</v>
      </c>
      <c r="AO44" s="347">
        <v>2.5</v>
      </c>
    </row>
    <row r="45" spans="1:41" s="27" customFormat="1" ht="21" customHeight="1" x14ac:dyDescent="0.3">
      <c r="A45" s="3"/>
      <c r="B45" s="125" t="s">
        <v>320</v>
      </c>
      <c r="C45" s="91" t="s">
        <v>364</v>
      </c>
      <c r="D45" s="91" t="s">
        <v>95</v>
      </c>
      <c r="E45" s="91" t="s">
        <v>16</v>
      </c>
      <c r="F45" s="91">
        <f t="shared" si="0"/>
        <v>26</v>
      </c>
      <c r="G45" s="127">
        <f t="shared" si="1"/>
        <v>3.4</v>
      </c>
      <c r="H45" s="126">
        <f t="shared" si="2"/>
        <v>8.9042307692307681</v>
      </c>
      <c r="I45" s="60">
        <f t="shared" si="3"/>
        <v>19.2</v>
      </c>
      <c r="J45" s="347">
        <v>12.52</v>
      </c>
      <c r="K45" s="347">
        <v>5.5</v>
      </c>
      <c r="L45" s="347">
        <v>6</v>
      </c>
      <c r="M45" s="347"/>
      <c r="N45" s="334">
        <v>10.5</v>
      </c>
      <c r="O45" s="347">
        <v>6</v>
      </c>
      <c r="P45" s="347">
        <v>10.99</v>
      </c>
      <c r="Q45" s="347">
        <v>6</v>
      </c>
      <c r="R45" s="347">
        <v>12.1</v>
      </c>
      <c r="S45" s="350"/>
      <c r="T45" s="347">
        <v>5.2</v>
      </c>
      <c r="U45" s="347">
        <v>11.5</v>
      </c>
      <c r="V45" s="347">
        <v>19.2</v>
      </c>
      <c r="W45" s="334">
        <v>6</v>
      </c>
      <c r="X45" s="334">
        <v>8</v>
      </c>
      <c r="Y45" s="347">
        <v>11.6</v>
      </c>
      <c r="Z45" s="347"/>
      <c r="AA45" s="347">
        <v>6.2</v>
      </c>
      <c r="AB45" s="347">
        <v>3.4</v>
      </c>
      <c r="AC45" s="347"/>
      <c r="AD45" s="347">
        <v>8</v>
      </c>
      <c r="AE45" s="347">
        <v>7.2</v>
      </c>
      <c r="AF45" s="347">
        <v>11.2</v>
      </c>
      <c r="AG45" s="347">
        <v>12.95</v>
      </c>
      <c r="AH45" s="347">
        <v>6</v>
      </c>
      <c r="AI45" s="347">
        <v>6.3</v>
      </c>
      <c r="AJ45" s="347"/>
      <c r="AK45" s="347">
        <v>4.95</v>
      </c>
      <c r="AL45" s="347">
        <v>17</v>
      </c>
      <c r="AM45" s="334"/>
      <c r="AN45" s="334">
        <v>12.4</v>
      </c>
      <c r="AO45" s="347">
        <v>4.8</v>
      </c>
    </row>
    <row r="46" spans="1:41" s="27" customFormat="1" ht="21" customHeight="1" x14ac:dyDescent="0.3">
      <c r="A46" s="3"/>
      <c r="B46" s="125" t="s">
        <v>320</v>
      </c>
      <c r="C46" s="91" t="s">
        <v>364</v>
      </c>
      <c r="D46" s="91" t="s">
        <v>95</v>
      </c>
      <c r="E46" s="91" t="s">
        <v>17</v>
      </c>
      <c r="F46" s="91">
        <f t="shared" si="0"/>
        <v>26</v>
      </c>
      <c r="G46" s="127">
        <f t="shared" si="1"/>
        <v>2.4500000000000002</v>
      </c>
      <c r="H46" s="126">
        <f t="shared" si="2"/>
        <v>5.9146153846153835</v>
      </c>
      <c r="I46" s="60">
        <f t="shared" si="3"/>
        <v>13</v>
      </c>
      <c r="J46" s="347">
        <v>8.16</v>
      </c>
      <c r="K46" s="347">
        <v>3.5</v>
      </c>
      <c r="L46" s="347">
        <v>3.5</v>
      </c>
      <c r="M46" s="347"/>
      <c r="N46" s="334">
        <v>5.25</v>
      </c>
      <c r="O46" s="347">
        <v>4.5</v>
      </c>
      <c r="P46" s="347">
        <v>5.5</v>
      </c>
      <c r="Q46" s="347">
        <v>4.2</v>
      </c>
      <c r="R46" s="347">
        <v>8.8000000000000007</v>
      </c>
      <c r="S46" s="350"/>
      <c r="T46" s="347">
        <v>3.6</v>
      </c>
      <c r="U46" s="347">
        <v>8.3000000000000007</v>
      </c>
      <c r="V46" s="347">
        <v>9.8000000000000007</v>
      </c>
      <c r="W46" s="334">
        <v>4.2</v>
      </c>
      <c r="X46" s="334">
        <v>5.87</v>
      </c>
      <c r="Y46" s="347">
        <v>8.1</v>
      </c>
      <c r="Z46" s="347"/>
      <c r="AA46" s="347">
        <v>4.5</v>
      </c>
      <c r="AB46" s="347">
        <v>2.85</v>
      </c>
      <c r="AC46" s="347"/>
      <c r="AD46" s="347">
        <v>5.6</v>
      </c>
      <c r="AE46" s="347">
        <v>3.55</v>
      </c>
      <c r="AF46" s="347">
        <v>11.2</v>
      </c>
      <c r="AG46" s="347">
        <v>10.35</v>
      </c>
      <c r="AH46" s="347">
        <v>3</v>
      </c>
      <c r="AI46" s="347">
        <v>3.3</v>
      </c>
      <c r="AJ46" s="347"/>
      <c r="AK46" s="347">
        <v>2.4500000000000002</v>
      </c>
      <c r="AL46" s="347">
        <v>13</v>
      </c>
      <c r="AM46" s="334"/>
      <c r="AN46" s="334">
        <v>8.1999999999999993</v>
      </c>
      <c r="AO46" s="347">
        <v>2.5</v>
      </c>
    </row>
    <row r="47" spans="1:41" s="27" customFormat="1" ht="21" customHeight="1" x14ac:dyDescent="0.3">
      <c r="A47" s="3"/>
      <c r="B47" s="125" t="s">
        <v>320</v>
      </c>
      <c r="C47" s="91" t="s">
        <v>364</v>
      </c>
      <c r="D47" s="91" t="s">
        <v>95</v>
      </c>
      <c r="E47" s="91" t="s">
        <v>168</v>
      </c>
      <c r="F47" s="91">
        <f t="shared" si="0"/>
        <v>21</v>
      </c>
      <c r="G47" s="127">
        <f t="shared" si="1"/>
        <v>2.4500000000000002</v>
      </c>
      <c r="H47" s="126">
        <f t="shared" si="2"/>
        <v>6.6504761904761907</v>
      </c>
      <c r="I47" s="60">
        <f t="shared" si="3"/>
        <v>12.95</v>
      </c>
      <c r="J47" s="347">
        <v>8.16</v>
      </c>
      <c r="K47" s="347">
        <v>3.5</v>
      </c>
      <c r="L47" s="347">
        <v>3.5</v>
      </c>
      <c r="M47" s="347"/>
      <c r="N47" s="334">
        <v>8.9</v>
      </c>
      <c r="O47" s="347">
        <v>4.5</v>
      </c>
      <c r="P47" s="347">
        <v>7.75</v>
      </c>
      <c r="Q47" s="347"/>
      <c r="R47" s="347">
        <v>8.8000000000000007</v>
      </c>
      <c r="S47" s="350"/>
      <c r="T47" s="347"/>
      <c r="U47" s="347">
        <v>8.3000000000000007</v>
      </c>
      <c r="V47" s="347">
        <v>9.8000000000000007</v>
      </c>
      <c r="W47" s="334">
        <v>4.2</v>
      </c>
      <c r="X47" s="334">
        <v>8</v>
      </c>
      <c r="Y47" s="347">
        <v>8.1</v>
      </c>
      <c r="Z47" s="347"/>
      <c r="AA47" s="347">
        <v>4.5</v>
      </c>
      <c r="AB47" s="347">
        <v>2.85</v>
      </c>
      <c r="AC47" s="347"/>
      <c r="AD47" s="347"/>
      <c r="AE47" s="347"/>
      <c r="AF47" s="347">
        <v>11.2</v>
      </c>
      <c r="AG47" s="347">
        <v>12.95</v>
      </c>
      <c r="AH47" s="347">
        <v>4</v>
      </c>
      <c r="AI47" s="347">
        <v>3.3</v>
      </c>
      <c r="AJ47" s="347"/>
      <c r="AK47" s="347">
        <v>2.4500000000000002</v>
      </c>
      <c r="AL47" s="347"/>
      <c r="AM47" s="334"/>
      <c r="AN47" s="334">
        <v>12.4</v>
      </c>
      <c r="AO47" s="347">
        <v>2.5</v>
      </c>
    </row>
    <row r="48" spans="1:41" s="27" customFormat="1" ht="21" customHeight="1" x14ac:dyDescent="0.3">
      <c r="A48" s="3"/>
      <c r="B48" s="125" t="s">
        <v>320</v>
      </c>
      <c r="C48" s="91" t="s">
        <v>364</v>
      </c>
      <c r="D48" s="91" t="s">
        <v>95</v>
      </c>
      <c r="E48" s="91" t="s">
        <v>143</v>
      </c>
      <c r="F48" s="91">
        <f t="shared" si="0"/>
        <v>17</v>
      </c>
      <c r="G48" s="127">
        <f t="shared" si="1"/>
        <v>2.5</v>
      </c>
      <c r="H48" s="126">
        <f t="shared" si="2"/>
        <v>5.7082352941176477</v>
      </c>
      <c r="I48" s="60">
        <f t="shared" si="3"/>
        <v>11.2</v>
      </c>
      <c r="J48" s="347">
        <v>4.99</v>
      </c>
      <c r="K48" s="347">
        <v>3.5</v>
      </c>
      <c r="L48" s="347">
        <v>3.5</v>
      </c>
      <c r="M48" s="347"/>
      <c r="N48" s="334">
        <v>5.25</v>
      </c>
      <c r="O48" s="347">
        <v>4.5</v>
      </c>
      <c r="P48" s="347"/>
      <c r="Q48" s="347">
        <v>3</v>
      </c>
      <c r="R48" s="347">
        <v>8.8000000000000007</v>
      </c>
      <c r="S48" s="350"/>
      <c r="T48" s="347"/>
      <c r="U48" s="347"/>
      <c r="V48" s="347"/>
      <c r="W48" s="334">
        <v>4.2</v>
      </c>
      <c r="X48" s="334">
        <v>8</v>
      </c>
      <c r="Y48" s="347">
        <v>8.1</v>
      </c>
      <c r="Z48" s="347"/>
      <c r="AA48" s="347"/>
      <c r="AB48" s="347">
        <v>2.85</v>
      </c>
      <c r="AC48" s="347"/>
      <c r="AD48" s="347"/>
      <c r="AE48" s="347"/>
      <c r="AF48" s="347">
        <v>11.2</v>
      </c>
      <c r="AG48" s="347">
        <v>10.35</v>
      </c>
      <c r="AH48" s="347">
        <v>4</v>
      </c>
      <c r="AI48" s="347">
        <v>6.3</v>
      </c>
      <c r="AJ48" s="347"/>
      <c r="AK48" s="347"/>
      <c r="AL48" s="347"/>
      <c r="AM48" s="334"/>
      <c r="AN48" s="334">
        <v>6</v>
      </c>
      <c r="AO48" s="347">
        <v>2.5</v>
      </c>
    </row>
    <row r="49" spans="1:41" s="27" customFormat="1" ht="21" customHeight="1" x14ac:dyDescent="0.3">
      <c r="A49" s="3"/>
      <c r="B49" s="125" t="s">
        <v>365</v>
      </c>
      <c r="C49" s="91" t="s">
        <v>360</v>
      </c>
      <c r="D49" s="91" t="s">
        <v>95</v>
      </c>
      <c r="E49" s="91" t="s">
        <v>16</v>
      </c>
      <c r="F49" s="91">
        <f t="shared" si="0"/>
        <v>18</v>
      </c>
      <c r="G49" s="60">
        <f t="shared" si="1"/>
        <v>5.3</v>
      </c>
      <c r="H49" s="126">
        <f t="shared" si="2"/>
        <v>7.3066666666666658</v>
      </c>
      <c r="I49" s="60">
        <f t="shared" si="3"/>
        <v>10</v>
      </c>
      <c r="J49" s="347">
        <v>7.27</v>
      </c>
      <c r="K49" s="347">
        <v>5.5</v>
      </c>
      <c r="L49" s="347">
        <v>7</v>
      </c>
      <c r="M49" s="347"/>
      <c r="N49" s="334">
        <v>9.5</v>
      </c>
      <c r="O49" s="347">
        <v>5.3</v>
      </c>
      <c r="P49" s="347"/>
      <c r="Q49" s="347">
        <v>6.5</v>
      </c>
      <c r="R49" s="347"/>
      <c r="S49" s="351">
        <v>6.9</v>
      </c>
      <c r="T49" s="347">
        <v>5.3</v>
      </c>
      <c r="U49" s="347"/>
      <c r="V49" s="347">
        <v>8.4</v>
      </c>
      <c r="W49" s="334">
        <v>7.5</v>
      </c>
      <c r="X49" s="334">
        <v>6</v>
      </c>
      <c r="Y49" s="347"/>
      <c r="Z49" s="347">
        <v>9.1</v>
      </c>
      <c r="AA49" s="347"/>
      <c r="AB49" s="347"/>
      <c r="AC49" s="347">
        <v>6.4</v>
      </c>
      <c r="AD49" s="347"/>
      <c r="AE49" s="347"/>
      <c r="AF49" s="347">
        <v>8.6</v>
      </c>
      <c r="AG49" s="347">
        <v>8</v>
      </c>
      <c r="AH49" s="347"/>
      <c r="AI49" s="347">
        <v>8.25</v>
      </c>
      <c r="AJ49" s="347">
        <v>10</v>
      </c>
      <c r="AK49" s="347"/>
      <c r="AL49" s="347"/>
      <c r="AM49" s="334"/>
      <c r="AN49" s="334"/>
      <c r="AO49" s="347">
        <v>6</v>
      </c>
    </row>
    <row r="50" spans="1:41" s="27" customFormat="1" ht="21" customHeight="1" x14ac:dyDescent="0.3">
      <c r="A50" s="3"/>
      <c r="B50" s="125" t="s">
        <v>365</v>
      </c>
      <c r="C50" s="91" t="s">
        <v>360</v>
      </c>
      <c r="D50" s="91" t="s">
        <v>95</v>
      </c>
      <c r="E50" s="91" t="s">
        <v>17</v>
      </c>
      <c r="F50" s="91">
        <f t="shared" si="0"/>
        <v>18</v>
      </c>
      <c r="G50" s="60">
        <f t="shared" si="1"/>
        <v>3</v>
      </c>
      <c r="H50" s="126">
        <f t="shared" si="2"/>
        <v>4.7172222222222215</v>
      </c>
      <c r="I50" s="60">
        <f t="shared" si="3"/>
        <v>7.8</v>
      </c>
      <c r="J50" s="347">
        <v>4.3600000000000003</v>
      </c>
      <c r="K50" s="347">
        <v>3.5</v>
      </c>
      <c r="L50" s="347">
        <v>3.6</v>
      </c>
      <c r="M50" s="347"/>
      <c r="N50" s="334">
        <v>4.75</v>
      </c>
      <c r="O50" s="347">
        <v>4</v>
      </c>
      <c r="P50" s="347"/>
      <c r="Q50" s="347">
        <v>5.5</v>
      </c>
      <c r="R50" s="347"/>
      <c r="S50" s="351">
        <v>4.2</v>
      </c>
      <c r="T50" s="347">
        <v>3.7</v>
      </c>
      <c r="U50" s="347"/>
      <c r="V50" s="347">
        <v>4.3</v>
      </c>
      <c r="W50" s="334">
        <v>5.3</v>
      </c>
      <c r="X50" s="334">
        <v>3.5</v>
      </c>
      <c r="Y50" s="347"/>
      <c r="Z50" s="347">
        <v>5.4</v>
      </c>
      <c r="AA50" s="347"/>
      <c r="AB50" s="347"/>
      <c r="AC50" s="347">
        <v>4.3</v>
      </c>
      <c r="AD50" s="347"/>
      <c r="AE50" s="347"/>
      <c r="AF50" s="347">
        <v>4.75</v>
      </c>
      <c r="AG50" s="347">
        <v>6.7</v>
      </c>
      <c r="AH50" s="347"/>
      <c r="AI50" s="347">
        <v>6.25</v>
      </c>
      <c r="AJ50" s="347">
        <v>7.8</v>
      </c>
      <c r="AK50" s="347"/>
      <c r="AL50" s="347"/>
      <c r="AM50" s="334"/>
      <c r="AN50" s="334"/>
      <c r="AO50" s="347">
        <v>3</v>
      </c>
    </row>
    <row r="51" spans="1:41" s="27" customFormat="1" ht="21" customHeight="1" x14ac:dyDescent="0.3">
      <c r="A51" s="3"/>
      <c r="B51" s="125" t="s">
        <v>365</v>
      </c>
      <c r="C51" s="91" t="s">
        <v>360</v>
      </c>
      <c r="D51" s="91" t="s">
        <v>95</v>
      </c>
      <c r="E51" s="91" t="s">
        <v>168</v>
      </c>
      <c r="F51" s="91">
        <f t="shared" si="0"/>
        <v>16</v>
      </c>
      <c r="G51" s="60">
        <f t="shared" si="1"/>
        <v>3</v>
      </c>
      <c r="H51" s="126">
        <f t="shared" si="2"/>
        <v>5.6787499999999991</v>
      </c>
      <c r="I51" s="60">
        <f t="shared" si="3"/>
        <v>10</v>
      </c>
      <c r="J51" s="347">
        <v>4.3600000000000003</v>
      </c>
      <c r="K51" s="347">
        <v>3.5</v>
      </c>
      <c r="L51" s="347">
        <v>3.6</v>
      </c>
      <c r="M51" s="347"/>
      <c r="N51" s="334">
        <v>8</v>
      </c>
      <c r="O51" s="347">
        <v>4</v>
      </c>
      <c r="P51" s="347"/>
      <c r="Q51" s="347"/>
      <c r="R51" s="347"/>
      <c r="S51" s="351">
        <v>6.9</v>
      </c>
      <c r="T51" s="347"/>
      <c r="U51" s="347"/>
      <c r="V51" s="347">
        <v>4.3</v>
      </c>
      <c r="W51" s="334">
        <v>5.3</v>
      </c>
      <c r="X51" s="334">
        <v>6</v>
      </c>
      <c r="Y51" s="347"/>
      <c r="Z51" s="347">
        <v>5.4</v>
      </c>
      <c r="AA51" s="347"/>
      <c r="AB51" s="347"/>
      <c r="AC51" s="347">
        <v>4.3</v>
      </c>
      <c r="AD51" s="347"/>
      <c r="AE51" s="347"/>
      <c r="AF51" s="347">
        <v>8.6</v>
      </c>
      <c r="AG51" s="347">
        <v>7.35</v>
      </c>
      <c r="AH51" s="347"/>
      <c r="AI51" s="347">
        <v>6.25</v>
      </c>
      <c r="AJ51" s="347">
        <v>10</v>
      </c>
      <c r="AK51" s="347"/>
      <c r="AL51" s="347"/>
      <c r="AM51" s="334"/>
      <c r="AN51" s="334"/>
      <c r="AO51" s="347">
        <v>3</v>
      </c>
    </row>
    <row r="52" spans="1:41" s="27" customFormat="1" ht="21" customHeight="1" x14ac:dyDescent="0.3">
      <c r="A52" s="3"/>
      <c r="B52" s="125" t="s">
        <v>365</v>
      </c>
      <c r="C52" s="91" t="s">
        <v>360</v>
      </c>
      <c r="D52" s="91" t="s">
        <v>95</v>
      </c>
      <c r="E52" s="91" t="s">
        <v>143</v>
      </c>
      <c r="F52" s="91">
        <f t="shared" si="0"/>
        <v>15</v>
      </c>
      <c r="G52" s="60">
        <f t="shared" si="1"/>
        <v>0.5</v>
      </c>
      <c r="H52" s="126">
        <f t="shared" si="2"/>
        <v>3.8140000000000001</v>
      </c>
      <c r="I52" s="60">
        <f t="shared" si="3"/>
        <v>10</v>
      </c>
      <c r="J52" s="347">
        <v>2.91</v>
      </c>
      <c r="K52" s="347">
        <v>3.5</v>
      </c>
      <c r="L52" s="347">
        <v>3.6</v>
      </c>
      <c r="M52" s="347"/>
      <c r="N52" s="334">
        <v>4.75</v>
      </c>
      <c r="O52" s="347">
        <v>4</v>
      </c>
      <c r="P52" s="347"/>
      <c r="Q52" s="347">
        <v>4</v>
      </c>
      <c r="R52" s="347"/>
      <c r="S52" s="351">
        <v>3.45</v>
      </c>
      <c r="T52" s="347"/>
      <c r="U52" s="347"/>
      <c r="V52" s="347"/>
      <c r="W52" s="334">
        <v>5.3</v>
      </c>
      <c r="X52" s="334">
        <v>6</v>
      </c>
      <c r="Y52" s="347"/>
      <c r="Z52" s="347">
        <v>0.5</v>
      </c>
      <c r="AA52" s="347"/>
      <c r="AB52" s="347"/>
      <c r="AC52" s="347"/>
      <c r="AD52" s="347"/>
      <c r="AE52" s="347"/>
      <c r="AF52" s="347">
        <v>1</v>
      </c>
      <c r="AG52" s="347">
        <v>4.2</v>
      </c>
      <c r="AH52" s="347"/>
      <c r="AI52" s="347">
        <v>1</v>
      </c>
      <c r="AJ52" s="347">
        <v>10</v>
      </c>
      <c r="AK52" s="347"/>
      <c r="AL52" s="347"/>
      <c r="AM52" s="334"/>
      <c r="AN52" s="334"/>
      <c r="AO52" s="347">
        <v>3</v>
      </c>
    </row>
    <row r="53" spans="1:41" s="27" customFormat="1" ht="21" customHeight="1" x14ac:dyDescent="0.3">
      <c r="A53" s="3"/>
      <c r="B53" s="125" t="s">
        <v>366</v>
      </c>
      <c r="C53" s="91" t="s">
        <v>360</v>
      </c>
      <c r="D53" s="91" t="s">
        <v>95</v>
      </c>
      <c r="E53" s="91" t="s">
        <v>16</v>
      </c>
      <c r="F53" s="91">
        <f t="shared" si="0"/>
        <v>28</v>
      </c>
      <c r="G53" s="60">
        <f t="shared" si="1"/>
        <v>3.85</v>
      </c>
      <c r="H53" s="126">
        <f t="shared" si="2"/>
        <v>7.2449999999999992</v>
      </c>
      <c r="I53" s="60">
        <f t="shared" si="3"/>
        <v>9.99</v>
      </c>
      <c r="J53" s="347">
        <v>7.27</v>
      </c>
      <c r="K53" s="347">
        <v>5.5</v>
      </c>
      <c r="L53" s="347">
        <v>7</v>
      </c>
      <c r="M53" s="347">
        <v>7</v>
      </c>
      <c r="N53" s="334">
        <v>9.5</v>
      </c>
      <c r="O53" s="347">
        <v>5.3</v>
      </c>
      <c r="P53" s="347">
        <v>9.99</v>
      </c>
      <c r="Q53" s="347">
        <v>6.5</v>
      </c>
      <c r="R53" s="347">
        <v>3.85</v>
      </c>
      <c r="S53" s="351">
        <v>6.9</v>
      </c>
      <c r="T53" s="347">
        <v>5.3</v>
      </c>
      <c r="U53" s="347">
        <v>7</v>
      </c>
      <c r="V53" s="347">
        <v>8.4</v>
      </c>
      <c r="W53" s="334">
        <v>7.5</v>
      </c>
      <c r="X53" s="334">
        <v>6.75</v>
      </c>
      <c r="Y53" s="347">
        <v>7.1</v>
      </c>
      <c r="Z53" s="347">
        <v>9.1</v>
      </c>
      <c r="AA53" s="347">
        <v>9</v>
      </c>
      <c r="AB53" s="347">
        <v>7.3</v>
      </c>
      <c r="AC53" s="347">
        <v>6.4</v>
      </c>
      <c r="AD53" s="347">
        <v>6.7</v>
      </c>
      <c r="AE53" s="347">
        <v>6.5</v>
      </c>
      <c r="AF53" s="347">
        <v>8.6</v>
      </c>
      <c r="AG53" s="347">
        <v>8</v>
      </c>
      <c r="AH53" s="347"/>
      <c r="AI53" s="347"/>
      <c r="AJ53" s="347"/>
      <c r="AK53" s="347">
        <v>7.4</v>
      </c>
      <c r="AL53" s="347">
        <v>9</v>
      </c>
      <c r="AM53" s="334"/>
      <c r="AN53" s="334">
        <v>8</v>
      </c>
      <c r="AO53" s="347">
        <v>6</v>
      </c>
    </row>
    <row r="54" spans="1:41" s="27" customFormat="1" ht="21" customHeight="1" x14ac:dyDescent="0.3">
      <c r="A54" s="3"/>
      <c r="B54" s="125" t="s">
        <v>366</v>
      </c>
      <c r="C54" s="91" t="s">
        <v>360</v>
      </c>
      <c r="D54" s="91" t="s">
        <v>95</v>
      </c>
      <c r="E54" s="91" t="s">
        <v>17</v>
      </c>
      <c r="F54" s="91">
        <f t="shared" si="0"/>
        <v>26</v>
      </c>
      <c r="G54" s="60">
        <f t="shared" si="1"/>
        <v>2.5499999999999998</v>
      </c>
      <c r="H54" s="126">
        <f t="shared" si="2"/>
        <v>4.3326923076923087</v>
      </c>
      <c r="I54" s="60">
        <f t="shared" si="3"/>
        <v>6.7</v>
      </c>
      <c r="J54" s="347">
        <v>4.3600000000000003</v>
      </c>
      <c r="K54" s="347">
        <v>3.5</v>
      </c>
      <c r="L54" s="347">
        <v>3.6</v>
      </c>
      <c r="M54" s="347">
        <v>4</v>
      </c>
      <c r="N54" s="334">
        <v>4.75</v>
      </c>
      <c r="O54" s="347">
        <v>4</v>
      </c>
      <c r="P54" s="347">
        <v>4.99</v>
      </c>
      <c r="Q54" s="347">
        <v>5.5</v>
      </c>
      <c r="R54" s="347">
        <v>2.5499999999999998</v>
      </c>
      <c r="S54" s="351">
        <v>4.2</v>
      </c>
      <c r="T54" s="347">
        <v>3.7</v>
      </c>
      <c r="U54" s="347"/>
      <c r="V54" s="347">
        <v>4.3</v>
      </c>
      <c r="W54" s="334">
        <v>3.5</v>
      </c>
      <c r="X54" s="334">
        <v>3</v>
      </c>
      <c r="Y54" s="347">
        <v>5</v>
      </c>
      <c r="Z54" s="347">
        <v>5.4</v>
      </c>
      <c r="AA54" s="347"/>
      <c r="AB54" s="347">
        <v>4.4000000000000004</v>
      </c>
      <c r="AC54" s="347">
        <v>4.3</v>
      </c>
      <c r="AD54" s="347">
        <v>4.7</v>
      </c>
      <c r="AE54" s="347">
        <v>3.75</v>
      </c>
      <c r="AF54" s="347">
        <v>4.75</v>
      </c>
      <c r="AG54" s="347">
        <v>6.7</v>
      </c>
      <c r="AH54" s="347"/>
      <c r="AI54" s="347"/>
      <c r="AJ54" s="347"/>
      <c r="AK54" s="347">
        <v>3.7</v>
      </c>
      <c r="AL54" s="347">
        <v>5</v>
      </c>
      <c r="AM54" s="334"/>
      <c r="AN54" s="334">
        <v>6</v>
      </c>
      <c r="AO54" s="347">
        <v>3</v>
      </c>
    </row>
    <row r="55" spans="1:41" s="27" customFormat="1" ht="21" customHeight="1" x14ac:dyDescent="0.3">
      <c r="A55" s="3"/>
      <c r="B55" s="125" t="s">
        <v>366</v>
      </c>
      <c r="C55" s="91" t="s">
        <v>360</v>
      </c>
      <c r="D55" s="91" t="s">
        <v>95</v>
      </c>
      <c r="E55" s="91" t="s">
        <v>168</v>
      </c>
      <c r="F55" s="91">
        <f t="shared" si="0"/>
        <v>23</v>
      </c>
      <c r="G55" s="60">
        <f t="shared" si="1"/>
        <v>2.5499999999999998</v>
      </c>
      <c r="H55" s="126">
        <f t="shared" si="2"/>
        <v>5.2608695652173916</v>
      </c>
      <c r="I55" s="60">
        <f t="shared" si="3"/>
        <v>8.6</v>
      </c>
      <c r="J55" s="347">
        <v>4.3600000000000003</v>
      </c>
      <c r="K55" s="347">
        <v>3.5</v>
      </c>
      <c r="L55" s="347">
        <v>3.6</v>
      </c>
      <c r="M55" s="347">
        <v>5.75</v>
      </c>
      <c r="N55" s="334">
        <v>8</v>
      </c>
      <c r="O55" s="347">
        <v>4</v>
      </c>
      <c r="P55" s="347">
        <v>6.99</v>
      </c>
      <c r="Q55" s="347"/>
      <c r="R55" s="347">
        <v>2.5499999999999998</v>
      </c>
      <c r="S55" s="351">
        <v>6.9</v>
      </c>
      <c r="T55" s="347"/>
      <c r="U55" s="347"/>
      <c r="V55" s="347">
        <v>4.3</v>
      </c>
      <c r="W55" s="334">
        <v>5.3</v>
      </c>
      <c r="X55" s="334">
        <v>6.75</v>
      </c>
      <c r="Y55" s="347">
        <v>5</v>
      </c>
      <c r="Z55" s="347">
        <v>5.4</v>
      </c>
      <c r="AA55" s="347"/>
      <c r="AB55" s="347">
        <v>4.4000000000000004</v>
      </c>
      <c r="AC55" s="347">
        <v>4.3</v>
      </c>
      <c r="AD55" s="347"/>
      <c r="AE55" s="347">
        <v>3.75</v>
      </c>
      <c r="AF55" s="347">
        <v>8.6</v>
      </c>
      <c r="AG55" s="347">
        <v>7.35</v>
      </c>
      <c r="AH55" s="347"/>
      <c r="AI55" s="347"/>
      <c r="AJ55" s="347"/>
      <c r="AK55" s="347">
        <v>3.7</v>
      </c>
      <c r="AL55" s="347">
        <v>5.5</v>
      </c>
      <c r="AM55" s="334"/>
      <c r="AN55" s="334">
        <v>8</v>
      </c>
      <c r="AO55" s="347">
        <v>3</v>
      </c>
    </row>
    <row r="56" spans="1:41" s="27" customFormat="1" ht="21" customHeight="1" x14ac:dyDescent="0.3">
      <c r="A56" s="3"/>
      <c r="B56" s="125" t="s">
        <v>366</v>
      </c>
      <c r="C56" s="91" t="s">
        <v>360</v>
      </c>
      <c r="D56" s="91" t="s">
        <v>95</v>
      </c>
      <c r="E56" s="91" t="s">
        <v>143</v>
      </c>
      <c r="F56" s="91">
        <f t="shared" si="0"/>
        <v>19</v>
      </c>
      <c r="G56" s="60">
        <f t="shared" si="1"/>
        <v>0.5</v>
      </c>
      <c r="H56" s="126">
        <f t="shared" si="2"/>
        <v>3.7452631578947368</v>
      </c>
      <c r="I56" s="60">
        <f t="shared" si="3"/>
        <v>6.75</v>
      </c>
      <c r="J56" s="347">
        <v>2.91</v>
      </c>
      <c r="K56" s="347">
        <v>3.5</v>
      </c>
      <c r="L56" s="347">
        <v>3.6</v>
      </c>
      <c r="M56" s="347"/>
      <c r="N56" s="334">
        <v>4.75</v>
      </c>
      <c r="O56" s="347">
        <v>4</v>
      </c>
      <c r="P56" s="347"/>
      <c r="Q56" s="347">
        <v>4</v>
      </c>
      <c r="R56" s="347">
        <v>2.5499999999999998</v>
      </c>
      <c r="S56" s="351">
        <v>3.45</v>
      </c>
      <c r="T56" s="347"/>
      <c r="U56" s="347"/>
      <c r="V56" s="347"/>
      <c r="W56" s="334">
        <v>5.3</v>
      </c>
      <c r="X56" s="334">
        <v>6.75</v>
      </c>
      <c r="Y56" s="347">
        <v>5</v>
      </c>
      <c r="Z56" s="347">
        <v>0.5</v>
      </c>
      <c r="AA56" s="347"/>
      <c r="AB56" s="347">
        <v>4.4000000000000004</v>
      </c>
      <c r="AC56" s="347"/>
      <c r="AD56" s="347"/>
      <c r="AE56" s="347">
        <v>3.75</v>
      </c>
      <c r="AF56" s="347">
        <v>1</v>
      </c>
      <c r="AG56" s="347">
        <v>4.2</v>
      </c>
      <c r="AH56" s="347"/>
      <c r="AI56" s="347"/>
      <c r="AJ56" s="347"/>
      <c r="AK56" s="347"/>
      <c r="AL56" s="347">
        <v>5.5</v>
      </c>
      <c r="AM56" s="334"/>
      <c r="AN56" s="334">
        <v>3</v>
      </c>
      <c r="AO56" s="347">
        <v>3</v>
      </c>
    </row>
    <row r="57" spans="1:41" s="27" customFormat="1" ht="21" customHeight="1" x14ac:dyDescent="0.3">
      <c r="A57" s="3"/>
      <c r="B57" s="125" t="s">
        <v>315</v>
      </c>
      <c r="C57" s="91" t="s">
        <v>360</v>
      </c>
      <c r="D57" s="91" t="s">
        <v>95</v>
      </c>
      <c r="E57" s="91" t="s">
        <v>16</v>
      </c>
      <c r="F57" s="91">
        <f t="shared" si="0"/>
        <v>32</v>
      </c>
      <c r="G57" s="60">
        <f t="shared" si="1"/>
        <v>5</v>
      </c>
      <c r="H57" s="126">
        <f t="shared" si="2"/>
        <v>6.7331250000000002</v>
      </c>
      <c r="I57" s="60">
        <f t="shared" si="3"/>
        <v>9.99</v>
      </c>
      <c r="J57" s="347">
        <v>7.27</v>
      </c>
      <c r="K57" s="347">
        <v>6</v>
      </c>
      <c r="L57" s="347">
        <v>7</v>
      </c>
      <c r="M57" s="347">
        <v>6.5</v>
      </c>
      <c r="N57" s="334">
        <v>8</v>
      </c>
      <c r="O57" s="347">
        <v>5.5</v>
      </c>
      <c r="P57" s="347">
        <v>9.99</v>
      </c>
      <c r="Q57" s="347">
        <v>6.5</v>
      </c>
      <c r="R57" s="347">
        <v>5.85</v>
      </c>
      <c r="S57" s="351">
        <v>5</v>
      </c>
      <c r="T57" s="347">
        <v>5</v>
      </c>
      <c r="U57" s="347">
        <v>7.2</v>
      </c>
      <c r="V57" s="347">
        <v>7.3</v>
      </c>
      <c r="W57" s="334">
        <v>6</v>
      </c>
      <c r="X57" s="334">
        <v>6.75</v>
      </c>
      <c r="Y57" s="347">
        <v>6.3</v>
      </c>
      <c r="Z57" s="347">
        <v>8</v>
      </c>
      <c r="AA57" s="347">
        <v>5.9</v>
      </c>
      <c r="AB57" s="347">
        <v>6</v>
      </c>
      <c r="AC57" s="347">
        <v>6.4</v>
      </c>
      <c r="AD57" s="347">
        <v>6.7</v>
      </c>
      <c r="AE57" s="347">
        <v>5.5</v>
      </c>
      <c r="AF57" s="347">
        <v>7.75</v>
      </c>
      <c r="AG57" s="347">
        <v>7.6</v>
      </c>
      <c r="AH57" s="347">
        <v>7</v>
      </c>
      <c r="AI57" s="347">
        <v>6.55</v>
      </c>
      <c r="AJ57" s="347">
        <v>6</v>
      </c>
      <c r="AK57" s="347">
        <v>6.9</v>
      </c>
      <c r="AL57" s="347">
        <v>9</v>
      </c>
      <c r="AM57" s="334">
        <v>6</v>
      </c>
      <c r="AN57" s="334">
        <v>8</v>
      </c>
      <c r="AO57" s="347">
        <v>6</v>
      </c>
    </row>
    <row r="58" spans="1:41" s="27" customFormat="1" ht="21" customHeight="1" x14ac:dyDescent="0.3">
      <c r="A58" s="3"/>
      <c r="B58" s="125" t="s">
        <v>315</v>
      </c>
      <c r="C58" s="91" t="s">
        <v>360</v>
      </c>
      <c r="D58" s="91" t="s">
        <v>95</v>
      </c>
      <c r="E58" s="91" t="s">
        <v>17</v>
      </c>
      <c r="F58" s="91">
        <f t="shared" si="0"/>
        <v>26</v>
      </c>
      <c r="G58" s="60">
        <f t="shared" si="1"/>
        <v>2.95</v>
      </c>
      <c r="H58" s="126">
        <f t="shared" si="2"/>
        <v>4.5038461538461538</v>
      </c>
      <c r="I58" s="60">
        <f t="shared" si="3"/>
        <v>6.55</v>
      </c>
      <c r="J58" s="347">
        <v>4.3600000000000003</v>
      </c>
      <c r="K58" s="347">
        <v>4</v>
      </c>
      <c r="L58" s="347">
        <v>3.6</v>
      </c>
      <c r="M58" s="347">
        <v>4</v>
      </c>
      <c r="N58" s="334">
        <v>4</v>
      </c>
      <c r="O58" s="347">
        <v>4.3</v>
      </c>
      <c r="P58" s="347">
        <v>4.99</v>
      </c>
      <c r="Q58" s="347">
        <v>5.5</v>
      </c>
      <c r="R58" s="347">
        <v>2.95</v>
      </c>
      <c r="S58" s="351">
        <v>5</v>
      </c>
      <c r="T58" s="347"/>
      <c r="U58" s="347">
        <v>5.2</v>
      </c>
      <c r="V58" s="347">
        <v>5.2</v>
      </c>
      <c r="W58" s="334">
        <v>4.2</v>
      </c>
      <c r="X58" s="334"/>
      <c r="Y58" s="347">
        <v>4.4000000000000004</v>
      </c>
      <c r="Z58" s="347">
        <v>4.8</v>
      </c>
      <c r="AA58" s="347"/>
      <c r="AB58" s="347">
        <v>4.0999999999999996</v>
      </c>
      <c r="AC58" s="347">
        <v>4.3</v>
      </c>
      <c r="AD58" s="347">
        <v>4.7</v>
      </c>
      <c r="AE58" s="347">
        <v>3.85</v>
      </c>
      <c r="AF58" s="347"/>
      <c r="AG58" s="347">
        <v>6.15</v>
      </c>
      <c r="AH58" s="347">
        <v>3.5</v>
      </c>
      <c r="AI58" s="347">
        <v>6.55</v>
      </c>
      <c r="AJ58" s="347"/>
      <c r="AK58" s="347">
        <v>3.45</v>
      </c>
      <c r="AL58" s="347">
        <v>5</v>
      </c>
      <c r="AM58" s="334"/>
      <c r="AN58" s="334">
        <v>6</v>
      </c>
      <c r="AO58" s="347">
        <v>3</v>
      </c>
    </row>
    <row r="59" spans="1:41" s="27" customFormat="1" ht="21" customHeight="1" x14ac:dyDescent="0.3">
      <c r="A59" s="3"/>
      <c r="B59" s="125" t="s">
        <v>315</v>
      </c>
      <c r="C59" s="91" t="s">
        <v>360</v>
      </c>
      <c r="D59" s="91" t="s">
        <v>95</v>
      </c>
      <c r="E59" s="91" t="s">
        <v>168</v>
      </c>
      <c r="F59" s="91">
        <f t="shared" si="0"/>
        <v>27</v>
      </c>
      <c r="G59" s="60">
        <f t="shared" si="1"/>
        <v>2.95</v>
      </c>
      <c r="H59" s="126">
        <f t="shared" si="2"/>
        <v>5.1074074074074076</v>
      </c>
      <c r="I59" s="60">
        <f t="shared" si="3"/>
        <v>8</v>
      </c>
      <c r="J59" s="347">
        <v>4.3600000000000003</v>
      </c>
      <c r="K59" s="347">
        <v>4</v>
      </c>
      <c r="L59" s="347">
        <v>3.6</v>
      </c>
      <c r="M59" s="347">
        <v>5</v>
      </c>
      <c r="N59" s="334">
        <v>6.8</v>
      </c>
      <c r="O59" s="347">
        <v>4.3</v>
      </c>
      <c r="P59" s="347">
        <v>6.99</v>
      </c>
      <c r="Q59" s="347"/>
      <c r="R59" s="347">
        <v>2.95</v>
      </c>
      <c r="S59" s="351">
        <v>5</v>
      </c>
      <c r="T59" s="347"/>
      <c r="U59" s="347">
        <v>4.7</v>
      </c>
      <c r="V59" s="347">
        <v>5.2</v>
      </c>
      <c r="W59" s="334">
        <v>4.2</v>
      </c>
      <c r="X59" s="334">
        <v>6.75</v>
      </c>
      <c r="Y59" s="347">
        <v>4.4000000000000004</v>
      </c>
      <c r="Z59" s="347">
        <v>4.8</v>
      </c>
      <c r="AA59" s="347"/>
      <c r="AB59" s="347">
        <v>4.0999999999999996</v>
      </c>
      <c r="AC59" s="347">
        <v>4.3</v>
      </c>
      <c r="AD59" s="347"/>
      <c r="AE59" s="347">
        <v>3.85</v>
      </c>
      <c r="AF59" s="347">
        <v>7.75</v>
      </c>
      <c r="AG59" s="347">
        <v>6.95</v>
      </c>
      <c r="AH59" s="347">
        <v>4.9000000000000004</v>
      </c>
      <c r="AI59" s="347">
        <v>6.55</v>
      </c>
      <c r="AJ59" s="347">
        <v>6</v>
      </c>
      <c r="AK59" s="347">
        <v>3.45</v>
      </c>
      <c r="AL59" s="347">
        <v>6</v>
      </c>
      <c r="AM59" s="334"/>
      <c r="AN59" s="334">
        <v>8</v>
      </c>
      <c r="AO59" s="347">
        <v>3</v>
      </c>
    </row>
    <row r="60" spans="1:41" s="27" customFormat="1" ht="21" customHeight="1" x14ac:dyDescent="0.3">
      <c r="A60" s="3"/>
      <c r="B60" s="125" t="s">
        <v>315</v>
      </c>
      <c r="C60" s="91" t="s">
        <v>360</v>
      </c>
      <c r="D60" s="91" t="s">
        <v>95</v>
      </c>
      <c r="E60" s="91" t="s">
        <v>143</v>
      </c>
      <c r="F60" s="91">
        <f t="shared" si="0"/>
        <v>22</v>
      </c>
      <c r="G60" s="60">
        <f t="shared" si="1"/>
        <v>0.5</v>
      </c>
      <c r="H60" s="126">
        <f t="shared" si="2"/>
        <v>3.8027272727272732</v>
      </c>
      <c r="I60" s="60">
        <f t="shared" si="3"/>
        <v>6.75</v>
      </c>
      <c r="J60" s="347">
        <v>2.91</v>
      </c>
      <c r="K60" s="347">
        <v>4</v>
      </c>
      <c r="L60" s="347">
        <v>3.6</v>
      </c>
      <c r="M60" s="347"/>
      <c r="N60" s="334">
        <v>4</v>
      </c>
      <c r="O60" s="347">
        <v>4.3</v>
      </c>
      <c r="P60" s="347"/>
      <c r="Q60" s="347">
        <v>4</v>
      </c>
      <c r="R60" s="347">
        <v>2.95</v>
      </c>
      <c r="S60" s="351">
        <v>5</v>
      </c>
      <c r="T60" s="347"/>
      <c r="U60" s="347"/>
      <c r="V60" s="347"/>
      <c r="W60" s="334">
        <v>4.2</v>
      </c>
      <c r="X60" s="334">
        <v>6.75</v>
      </c>
      <c r="Y60" s="347">
        <v>4.4000000000000004</v>
      </c>
      <c r="Z60" s="347">
        <v>0.5</v>
      </c>
      <c r="AA60" s="347"/>
      <c r="AB60" s="347">
        <v>4.0999999999999996</v>
      </c>
      <c r="AC60" s="347"/>
      <c r="AD60" s="347"/>
      <c r="AE60" s="347">
        <v>3.85</v>
      </c>
      <c r="AF60" s="347">
        <v>1</v>
      </c>
      <c r="AG60" s="347">
        <v>4.2</v>
      </c>
      <c r="AH60" s="347">
        <v>4.9000000000000004</v>
      </c>
      <c r="AI60" s="347">
        <v>1</v>
      </c>
      <c r="AJ60" s="347">
        <v>6</v>
      </c>
      <c r="AK60" s="347"/>
      <c r="AL60" s="347">
        <v>6</v>
      </c>
      <c r="AM60" s="334"/>
      <c r="AN60" s="334">
        <v>3</v>
      </c>
      <c r="AO60" s="347">
        <v>3</v>
      </c>
    </row>
    <row r="61" spans="1:41" s="27" customFormat="1" ht="21" customHeight="1" x14ac:dyDescent="0.3">
      <c r="A61" s="3"/>
      <c r="B61" s="125" t="s">
        <v>367</v>
      </c>
      <c r="C61" s="91" t="s">
        <v>360</v>
      </c>
      <c r="D61" s="91" t="s">
        <v>95</v>
      </c>
      <c r="E61" s="91" t="s">
        <v>16</v>
      </c>
      <c r="F61" s="91">
        <f t="shared" si="0"/>
        <v>26</v>
      </c>
      <c r="G61" s="60">
        <f t="shared" si="1"/>
        <v>5</v>
      </c>
      <c r="H61" s="126">
        <f t="shared" si="2"/>
        <v>6.7907692307692304</v>
      </c>
      <c r="I61" s="60">
        <f t="shared" si="3"/>
        <v>9.99</v>
      </c>
      <c r="J61" s="347">
        <v>7.27</v>
      </c>
      <c r="K61" s="347">
        <v>6</v>
      </c>
      <c r="L61" s="347">
        <v>7</v>
      </c>
      <c r="M61" s="347">
        <v>6.5</v>
      </c>
      <c r="N61" s="334">
        <v>8</v>
      </c>
      <c r="O61" s="347">
        <v>5.5</v>
      </c>
      <c r="P61" s="347">
        <v>9.99</v>
      </c>
      <c r="Q61" s="347">
        <v>6.5</v>
      </c>
      <c r="R61" s="347">
        <v>5.85</v>
      </c>
      <c r="S61" s="351">
        <v>5</v>
      </c>
      <c r="T61" s="347">
        <v>5</v>
      </c>
      <c r="U61" s="347">
        <v>7.2</v>
      </c>
      <c r="V61" s="347">
        <v>7.3</v>
      </c>
      <c r="W61" s="334">
        <v>6</v>
      </c>
      <c r="X61" s="334">
        <v>6.75</v>
      </c>
      <c r="Y61" s="347">
        <v>6.3</v>
      </c>
      <c r="Z61" s="347">
        <v>8</v>
      </c>
      <c r="AA61" s="347">
        <v>5.9</v>
      </c>
      <c r="AB61" s="347">
        <v>6</v>
      </c>
      <c r="AC61" s="347"/>
      <c r="AD61" s="347">
        <v>6.7</v>
      </c>
      <c r="AE61" s="347"/>
      <c r="AF61" s="347">
        <v>7.75</v>
      </c>
      <c r="AG61" s="347">
        <v>7.6</v>
      </c>
      <c r="AH61" s="347">
        <v>7</v>
      </c>
      <c r="AI61" s="347">
        <v>6.55</v>
      </c>
      <c r="AJ61" s="347"/>
      <c r="AK61" s="347">
        <v>6.9</v>
      </c>
      <c r="AL61" s="347"/>
      <c r="AM61" s="334"/>
      <c r="AN61" s="334">
        <v>8</v>
      </c>
      <c r="AO61" s="347"/>
    </row>
    <row r="62" spans="1:41" s="27" customFormat="1" ht="21" customHeight="1" x14ac:dyDescent="0.3">
      <c r="A62" s="3"/>
      <c r="B62" s="125" t="s">
        <v>367</v>
      </c>
      <c r="C62" s="91" t="s">
        <v>360</v>
      </c>
      <c r="D62" s="91" t="s">
        <v>95</v>
      </c>
      <c r="E62" s="91" t="s">
        <v>17</v>
      </c>
      <c r="F62" s="91">
        <f t="shared" si="0"/>
        <v>21</v>
      </c>
      <c r="G62" s="60">
        <f t="shared" si="1"/>
        <v>2.95</v>
      </c>
      <c r="H62" s="126">
        <f t="shared" si="2"/>
        <v>4.5690476190476197</v>
      </c>
      <c r="I62" s="60">
        <f t="shared" si="3"/>
        <v>6.55</v>
      </c>
      <c r="J62" s="347">
        <v>4.3600000000000003</v>
      </c>
      <c r="K62" s="347">
        <v>4</v>
      </c>
      <c r="L62" s="347">
        <v>3.6</v>
      </c>
      <c r="M62" s="347">
        <v>4</v>
      </c>
      <c r="N62" s="334">
        <v>4</v>
      </c>
      <c r="O62" s="347">
        <v>4.3</v>
      </c>
      <c r="P62" s="347">
        <v>4.99</v>
      </c>
      <c r="Q62" s="347">
        <v>5.5</v>
      </c>
      <c r="R62" s="347">
        <v>2.95</v>
      </c>
      <c r="S62" s="350"/>
      <c r="T62" s="347"/>
      <c r="U62" s="347">
        <v>5.2</v>
      </c>
      <c r="V62" s="347">
        <v>5.2</v>
      </c>
      <c r="W62" s="334">
        <v>4.2</v>
      </c>
      <c r="X62" s="334"/>
      <c r="Y62" s="347">
        <v>4.4000000000000004</v>
      </c>
      <c r="Z62" s="347">
        <v>4.8</v>
      </c>
      <c r="AA62" s="347"/>
      <c r="AB62" s="347">
        <v>4.0999999999999996</v>
      </c>
      <c r="AC62" s="347"/>
      <c r="AD62" s="347">
        <v>4.7</v>
      </c>
      <c r="AE62" s="347"/>
      <c r="AF62" s="347"/>
      <c r="AG62" s="347">
        <v>6.15</v>
      </c>
      <c r="AH62" s="347">
        <v>3.5</v>
      </c>
      <c r="AI62" s="347">
        <v>6.55</v>
      </c>
      <c r="AJ62" s="347"/>
      <c r="AK62" s="347">
        <v>3.45</v>
      </c>
      <c r="AL62" s="347"/>
      <c r="AM62" s="334"/>
      <c r="AN62" s="334">
        <v>6</v>
      </c>
      <c r="AO62" s="347"/>
    </row>
    <row r="63" spans="1:41" s="27" customFormat="1" ht="21" customHeight="1" x14ac:dyDescent="0.3">
      <c r="A63" s="3"/>
      <c r="B63" s="125" t="s">
        <v>367</v>
      </c>
      <c r="C63" s="91" t="s">
        <v>360</v>
      </c>
      <c r="D63" s="91" t="s">
        <v>95</v>
      </c>
      <c r="E63" s="91" t="s">
        <v>168</v>
      </c>
      <c r="F63" s="91">
        <f t="shared" si="0"/>
        <v>20</v>
      </c>
      <c r="G63" s="60">
        <f t="shared" si="1"/>
        <v>2.95</v>
      </c>
      <c r="H63" s="126">
        <f t="shared" si="2"/>
        <v>5.1000000000000005</v>
      </c>
      <c r="I63" s="60">
        <f t="shared" si="3"/>
        <v>8</v>
      </c>
      <c r="J63" s="347">
        <v>4.3600000000000003</v>
      </c>
      <c r="K63" s="347">
        <v>4</v>
      </c>
      <c r="L63" s="347">
        <v>3.6</v>
      </c>
      <c r="M63" s="347">
        <v>5</v>
      </c>
      <c r="N63" s="334">
        <v>6.8</v>
      </c>
      <c r="O63" s="347">
        <v>4.3</v>
      </c>
      <c r="P63" s="347">
        <v>6.99</v>
      </c>
      <c r="Q63" s="347"/>
      <c r="R63" s="347">
        <v>2.95</v>
      </c>
      <c r="S63" s="350"/>
      <c r="T63" s="347"/>
      <c r="U63" s="347">
        <v>4.7</v>
      </c>
      <c r="V63" s="347">
        <v>5.2</v>
      </c>
      <c r="W63" s="334">
        <v>4.2</v>
      </c>
      <c r="X63" s="334">
        <v>6.75</v>
      </c>
      <c r="Y63" s="347">
        <v>4.4000000000000004</v>
      </c>
      <c r="Z63" s="347">
        <v>4.8</v>
      </c>
      <c r="AA63" s="347"/>
      <c r="AB63" s="347">
        <v>4.0999999999999996</v>
      </c>
      <c r="AC63" s="347"/>
      <c r="AD63" s="347"/>
      <c r="AE63" s="347"/>
      <c r="AF63" s="347"/>
      <c r="AG63" s="347">
        <v>6.95</v>
      </c>
      <c r="AH63" s="347">
        <v>4.9000000000000004</v>
      </c>
      <c r="AI63" s="347">
        <v>6.55</v>
      </c>
      <c r="AJ63" s="347"/>
      <c r="AK63" s="347">
        <v>3.45</v>
      </c>
      <c r="AL63" s="347"/>
      <c r="AM63" s="334"/>
      <c r="AN63" s="334">
        <v>8</v>
      </c>
      <c r="AO63" s="347"/>
    </row>
    <row r="64" spans="1:41" s="27" customFormat="1" ht="21" customHeight="1" x14ac:dyDescent="0.3">
      <c r="A64" s="3"/>
      <c r="B64" s="125" t="s">
        <v>367</v>
      </c>
      <c r="C64" s="91" t="s">
        <v>360</v>
      </c>
      <c r="D64" s="91" t="s">
        <v>95</v>
      </c>
      <c r="E64" s="91" t="s">
        <v>143</v>
      </c>
      <c r="F64" s="91">
        <f t="shared" si="0"/>
        <v>17</v>
      </c>
      <c r="G64" s="60">
        <f t="shared" si="1"/>
        <v>0.5</v>
      </c>
      <c r="H64" s="126">
        <f t="shared" si="2"/>
        <v>3.5182352941176469</v>
      </c>
      <c r="I64" s="60">
        <f t="shared" si="3"/>
        <v>6.75</v>
      </c>
      <c r="J64" s="347">
        <v>2.91</v>
      </c>
      <c r="K64" s="347">
        <v>4</v>
      </c>
      <c r="L64" s="347">
        <v>3.6</v>
      </c>
      <c r="M64" s="347"/>
      <c r="N64" s="334">
        <v>4</v>
      </c>
      <c r="O64" s="347">
        <v>4.3</v>
      </c>
      <c r="P64" s="347"/>
      <c r="Q64" s="347">
        <v>4</v>
      </c>
      <c r="R64" s="347">
        <v>2.95</v>
      </c>
      <c r="S64" s="350"/>
      <c r="T64" s="347"/>
      <c r="U64" s="347"/>
      <c r="V64" s="347"/>
      <c r="W64" s="334">
        <v>4.2</v>
      </c>
      <c r="X64" s="334">
        <v>6.75</v>
      </c>
      <c r="Y64" s="347">
        <v>4.4000000000000004</v>
      </c>
      <c r="Z64" s="347">
        <v>0.5</v>
      </c>
      <c r="AA64" s="347"/>
      <c r="AB64" s="347">
        <v>4.0999999999999996</v>
      </c>
      <c r="AC64" s="347"/>
      <c r="AD64" s="347"/>
      <c r="AE64" s="347"/>
      <c r="AF64" s="347">
        <v>1</v>
      </c>
      <c r="AG64" s="347">
        <v>4.2</v>
      </c>
      <c r="AH64" s="347">
        <v>4.9000000000000004</v>
      </c>
      <c r="AI64" s="347">
        <v>1</v>
      </c>
      <c r="AJ64" s="347"/>
      <c r="AK64" s="347"/>
      <c r="AL64" s="347"/>
      <c r="AM64" s="334"/>
      <c r="AN64" s="334">
        <v>3</v>
      </c>
      <c r="AO64" s="347"/>
    </row>
    <row r="65" spans="1:41" s="27" customFormat="1" ht="21" customHeight="1" x14ac:dyDescent="0.3">
      <c r="A65" s="3"/>
      <c r="B65" s="125" t="s">
        <v>368</v>
      </c>
      <c r="C65" s="91" t="s">
        <v>360</v>
      </c>
      <c r="D65" s="91" t="s">
        <v>95</v>
      </c>
      <c r="E65" s="91" t="s">
        <v>16</v>
      </c>
      <c r="F65" s="91">
        <f t="shared" si="0"/>
        <v>27</v>
      </c>
      <c r="G65" s="60">
        <f t="shared" si="1"/>
        <v>3.6</v>
      </c>
      <c r="H65" s="126">
        <f t="shared" si="2"/>
        <v>6.9614814814814832</v>
      </c>
      <c r="I65" s="60">
        <f t="shared" si="3"/>
        <v>9.99</v>
      </c>
      <c r="J65" s="347">
        <v>7.27</v>
      </c>
      <c r="K65" s="347">
        <v>6</v>
      </c>
      <c r="L65" s="347">
        <v>3.6</v>
      </c>
      <c r="M65" s="347">
        <v>6.5</v>
      </c>
      <c r="N65" s="334">
        <v>8</v>
      </c>
      <c r="O65" s="347">
        <v>5.5</v>
      </c>
      <c r="P65" s="347">
        <v>9.99</v>
      </c>
      <c r="Q65" s="347">
        <v>6.5</v>
      </c>
      <c r="R65" s="347">
        <v>5.85</v>
      </c>
      <c r="S65" s="350"/>
      <c r="T65" s="347">
        <v>5</v>
      </c>
      <c r="U65" s="347">
        <v>7.2</v>
      </c>
      <c r="V65" s="347">
        <v>9.1</v>
      </c>
      <c r="W65" s="334">
        <v>6</v>
      </c>
      <c r="X65" s="334">
        <v>6.75</v>
      </c>
      <c r="Y65" s="347">
        <v>6.3</v>
      </c>
      <c r="Z65" s="347">
        <v>8</v>
      </c>
      <c r="AA65" s="347">
        <v>5.9</v>
      </c>
      <c r="AB65" s="347">
        <v>6</v>
      </c>
      <c r="AC65" s="347"/>
      <c r="AD65" s="347">
        <v>6.7</v>
      </c>
      <c r="AE65" s="347"/>
      <c r="AF65" s="347">
        <v>7.75</v>
      </c>
      <c r="AG65" s="347">
        <v>7.6</v>
      </c>
      <c r="AH65" s="347">
        <v>7</v>
      </c>
      <c r="AI65" s="347">
        <v>6.55</v>
      </c>
      <c r="AJ65" s="347">
        <v>9</v>
      </c>
      <c r="AK65" s="347">
        <v>6.9</v>
      </c>
      <c r="AL65" s="347">
        <v>9</v>
      </c>
      <c r="AM65" s="334"/>
      <c r="AN65" s="334">
        <v>8</v>
      </c>
      <c r="AO65" s="347"/>
    </row>
    <row r="66" spans="1:41" s="27" customFormat="1" ht="21" customHeight="1" x14ac:dyDescent="0.3">
      <c r="A66" s="3"/>
      <c r="B66" s="125" t="s">
        <v>368</v>
      </c>
      <c r="C66" s="91" t="s">
        <v>360</v>
      </c>
      <c r="D66" s="91" t="s">
        <v>95</v>
      </c>
      <c r="E66" s="91" t="s">
        <v>17</v>
      </c>
      <c r="F66" s="91">
        <f t="shared" si="0"/>
        <v>22</v>
      </c>
      <c r="G66" s="60">
        <f t="shared" si="1"/>
        <v>2.95</v>
      </c>
      <c r="H66" s="126">
        <f t="shared" si="2"/>
        <v>4.6386363636363646</v>
      </c>
      <c r="I66" s="60">
        <f t="shared" si="3"/>
        <v>7</v>
      </c>
      <c r="J66" s="347">
        <v>4.3600000000000003</v>
      </c>
      <c r="K66" s="347">
        <v>4</v>
      </c>
      <c r="L66" s="347">
        <v>3.6</v>
      </c>
      <c r="M66" s="347">
        <v>4</v>
      </c>
      <c r="N66" s="334">
        <v>4</v>
      </c>
      <c r="O66" s="347">
        <v>4.3</v>
      </c>
      <c r="P66" s="347">
        <v>4.99</v>
      </c>
      <c r="Q66" s="347">
        <v>5.5</v>
      </c>
      <c r="R66" s="347">
        <v>2.95</v>
      </c>
      <c r="S66" s="350"/>
      <c r="T66" s="347"/>
      <c r="U66" s="347">
        <v>5.2</v>
      </c>
      <c r="V66" s="347">
        <v>7</v>
      </c>
      <c r="W66" s="334">
        <v>4.2</v>
      </c>
      <c r="X66" s="334"/>
      <c r="Y66" s="347">
        <v>4.4000000000000004</v>
      </c>
      <c r="Z66" s="347">
        <v>4.8</v>
      </c>
      <c r="AA66" s="347"/>
      <c r="AB66" s="347">
        <v>4.0999999999999996</v>
      </c>
      <c r="AC66" s="347"/>
      <c r="AD66" s="347">
        <v>4.7</v>
      </c>
      <c r="AE66" s="347"/>
      <c r="AF66" s="347"/>
      <c r="AG66" s="347">
        <v>6.15</v>
      </c>
      <c r="AH66" s="347">
        <v>3.5</v>
      </c>
      <c r="AI66" s="347">
        <v>6.55</v>
      </c>
      <c r="AJ66" s="347">
        <v>4.3</v>
      </c>
      <c r="AK66" s="347">
        <v>3.45</v>
      </c>
      <c r="AL66" s="347"/>
      <c r="AM66" s="334"/>
      <c r="AN66" s="334">
        <v>6</v>
      </c>
      <c r="AO66" s="347"/>
    </row>
    <row r="67" spans="1:41" s="27" customFormat="1" ht="21" customHeight="1" x14ac:dyDescent="0.3">
      <c r="A67" s="3"/>
      <c r="B67" s="125" t="s">
        <v>368</v>
      </c>
      <c r="C67" s="91" t="s">
        <v>360</v>
      </c>
      <c r="D67" s="91" t="s">
        <v>95</v>
      </c>
      <c r="E67" s="91" t="s">
        <v>168</v>
      </c>
      <c r="F67" s="91">
        <f t="shared" si="0"/>
        <v>22</v>
      </c>
      <c r="G67" s="60">
        <f t="shared" si="1"/>
        <v>2.95</v>
      </c>
      <c r="H67" s="126">
        <f t="shared" si="2"/>
        <v>5.4</v>
      </c>
      <c r="I67" s="60">
        <f t="shared" si="3"/>
        <v>9</v>
      </c>
      <c r="J67" s="347">
        <v>4.3600000000000003</v>
      </c>
      <c r="K67" s="347">
        <v>4</v>
      </c>
      <c r="L67" s="347">
        <v>3.6</v>
      </c>
      <c r="M67" s="347">
        <v>5</v>
      </c>
      <c r="N67" s="334">
        <v>6.8</v>
      </c>
      <c r="O67" s="347">
        <v>4.3</v>
      </c>
      <c r="P67" s="347">
        <v>6.99</v>
      </c>
      <c r="Q67" s="347"/>
      <c r="R67" s="347">
        <v>2.95</v>
      </c>
      <c r="S67" s="350"/>
      <c r="T67" s="347"/>
      <c r="U67" s="347">
        <v>4.7</v>
      </c>
      <c r="V67" s="347">
        <v>7</v>
      </c>
      <c r="W67" s="334">
        <v>4.2</v>
      </c>
      <c r="X67" s="334">
        <v>6.75</v>
      </c>
      <c r="Y67" s="347">
        <v>4.4000000000000004</v>
      </c>
      <c r="Z67" s="347">
        <v>4.8</v>
      </c>
      <c r="AA67" s="347"/>
      <c r="AB67" s="347">
        <v>4.0999999999999996</v>
      </c>
      <c r="AC67" s="347"/>
      <c r="AD67" s="347"/>
      <c r="AE67" s="347"/>
      <c r="AF67" s="347"/>
      <c r="AG67" s="347">
        <v>6.95</v>
      </c>
      <c r="AH67" s="347">
        <v>4.9000000000000004</v>
      </c>
      <c r="AI67" s="347">
        <v>6.55</v>
      </c>
      <c r="AJ67" s="347">
        <v>9</v>
      </c>
      <c r="AK67" s="347">
        <v>3.45</v>
      </c>
      <c r="AL67" s="347">
        <v>6</v>
      </c>
      <c r="AM67" s="334"/>
      <c r="AN67" s="334">
        <v>8</v>
      </c>
      <c r="AO67" s="347"/>
    </row>
    <row r="68" spans="1:41" s="27" customFormat="1" ht="21" customHeight="1" x14ac:dyDescent="0.3">
      <c r="A68" s="3"/>
      <c r="B68" s="125" t="s">
        <v>368</v>
      </c>
      <c r="C68" s="91" t="s">
        <v>360</v>
      </c>
      <c r="D68" s="91" t="s">
        <v>95</v>
      </c>
      <c r="E68" s="91" t="s">
        <v>143</v>
      </c>
      <c r="F68" s="91">
        <f t="shared" si="0"/>
        <v>19</v>
      </c>
      <c r="G68" s="60">
        <f t="shared" si="1"/>
        <v>0.5</v>
      </c>
      <c r="H68" s="126">
        <f t="shared" si="2"/>
        <v>3.9373684210526316</v>
      </c>
      <c r="I68" s="60">
        <f t="shared" si="3"/>
        <v>9</v>
      </c>
      <c r="J68" s="347">
        <v>2.91</v>
      </c>
      <c r="K68" s="347">
        <v>4</v>
      </c>
      <c r="L68" s="347">
        <v>3.6</v>
      </c>
      <c r="M68" s="347"/>
      <c r="N68" s="334">
        <v>4</v>
      </c>
      <c r="O68" s="347">
        <v>4.3</v>
      </c>
      <c r="P68" s="347"/>
      <c r="Q68" s="347">
        <v>4</v>
      </c>
      <c r="R68" s="347">
        <v>2.95</v>
      </c>
      <c r="S68" s="350"/>
      <c r="T68" s="347"/>
      <c r="U68" s="347"/>
      <c r="V68" s="347"/>
      <c r="W68" s="334">
        <v>4.2</v>
      </c>
      <c r="X68" s="334">
        <v>6.75</v>
      </c>
      <c r="Y68" s="347">
        <v>4.4000000000000004</v>
      </c>
      <c r="Z68" s="347">
        <v>0.5</v>
      </c>
      <c r="AA68" s="347"/>
      <c r="AB68" s="347">
        <v>4.0999999999999996</v>
      </c>
      <c r="AC68" s="347"/>
      <c r="AD68" s="347"/>
      <c r="AE68" s="347"/>
      <c r="AF68" s="347">
        <v>1</v>
      </c>
      <c r="AG68" s="347">
        <v>4.2</v>
      </c>
      <c r="AH68" s="347">
        <v>4.9000000000000004</v>
      </c>
      <c r="AI68" s="347">
        <v>1</v>
      </c>
      <c r="AJ68" s="347">
        <v>9</v>
      </c>
      <c r="AK68" s="347"/>
      <c r="AL68" s="347">
        <v>6</v>
      </c>
      <c r="AM68" s="334"/>
      <c r="AN68" s="334">
        <v>3</v>
      </c>
      <c r="AO68" s="347"/>
    </row>
    <row r="69" spans="1:41" s="27" customFormat="1" ht="21" customHeight="1" x14ac:dyDescent="0.3">
      <c r="A69" s="3"/>
      <c r="B69" s="125" t="s">
        <v>369</v>
      </c>
      <c r="C69" s="91" t="s">
        <v>360</v>
      </c>
      <c r="D69" s="91" t="s">
        <v>95</v>
      </c>
      <c r="E69" s="91" t="s">
        <v>16</v>
      </c>
      <c r="F69" s="91">
        <f t="shared" ref="F69:F132" si="4">COUNT(J69:AO69)</f>
        <v>3</v>
      </c>
      <c r="G69" s="60">
        <f t="shared" ref="G69:G132" si="5">MIN(J69:AO69)</f>
        <v>4.8</v>
      </c>
      <c r="H69" s="126">
        <f t="shared" ref="H69:H132" si="6">IF(SUM(J69:AO69)&gt;0,AVERAGE(J69:AO69),0)</f>
        <v>7.1833333333333336</v>
      </c>
      <c r="I69" s="60">
        <f t="shared" ref="I69:I132" si="7">MAX(J69:AO69)</f>
        <v>11.75</v>
      </c>
      <c r="J69" s="347"/>
      <c r="K69" s="347"/>
      <c r="L69" s="347"/>
      <c r="M69" s="347">
        <v>5</v>
      </c>
      <c r="N69" s="334"/>
      <c r="O69" s="347"/>
      <c r="P69" s="347"/>
      <c r="Q69" s="347"/>
      <c r="R69" s="347"/>
      <c r="S69" s="350"/>
      <c r="T69" s="347"/>
      <c r="U69" s="347"/>
      <c r="V69" s="347"/>
      <c r="W69" s="334"/>
      <c r="X69" s="334"/>
      <c r="Y69" s="347"/>
      <c r="Z69" s="347"/>
      <c r="AA69" s="347"/>
      <c r="AB69" s="347"/>
      <c r="AC69" s="347"/>
      <c r="AD69" s="347"/>
      <c r="AE69" s="347"/>
      <c r="AF69" s="347"/>
      <c r="AG69" s="347"/>
      <c r="AH69" s="347"/>
      <c r="AI69" s="347">
        <v>11.75</v>
      </c>
      <c r="AJ69" s="347"/>
      <c r="AK69" s="347"/>
      <c r="AL69" s="347"/>
      <c r="AM69" s="334"/>
      <c r="AN69" s="334"/>
      <c r="AO69" s="347">
        <v>4.8</v>
      </c>
    </row>
    <row r="70" spans="1:41" s="27" customFormat="1" ht="21" customHeight="1" x14ac:dyDescent="0.3">
      <c r="A70" s="3"/>
      <c r="B70" s="125" t="s">
        <v>369</v>
      </c>
      <c r="C70" s="91" t="s">
        <v>360</v>
      </c>
      <c r="D70" s="91" t="s">
        <v>95</v>
      </c>
      <c r="E70" s="91" t="s">
        <v>17</v>
      </c>
      <c r="F70" s="91">
        <f t="shared" si="4"/>
        <v>3</v>
      </c>
      <c r="G70" s="60">
        <f t="shared" si="5"/>
        <v>2.5</v>
      </c>
      <c r="H70" s="126">
        <f t="shared" si="6"/>
        <v>3.8166666666666664</v>
      </c>
      <c r="I70" s="60">
        <f t="shared" si="7"/>
        <v>5.95</v>
      </c>
      <c r="J70" s="347"/>
      <c r="K70" s="347"/>
      <c r="L70" s="347"/>
      <c r="M70" s="347">
        <v>3</v>
      </c>
      <c r="N70" s="334"/>
      <c r="O70" s="347"/>
      <c r="P70" s="347"/>
      <c r="Q70" s="347"/>
      <c r="R70" s="347"/>
      <c r="S70" s="350"/>
      <c r="T70" s="347"/>
      <c r="U70" s="347"/>
      <c r="V70" s="347"/>
      <c r="W70" s="334"/>
      <c r="X70" s="334"/>
      <c r="Y70" s="347"/>
      <c r="Z70" s="347"/>
      <c r="AA70" s="347"/>
      <c r="AB70" s="347"/>
      <c r="AC70" s="347"/>
      <c r="AD70" s="347"/>
      <c r="AE70" s="347"/>
      <c r="AF70" s="347"/>
      <c r="AG70" s="347"/>
      <c r="AH70" s="347"/>
      <c r="AI70" s="347">
        <v>5.95</v>
      </c>
      <c r="AJ70" s="347"/>
      <c r="AK70" s="347"/>
      <c r="AL70" s="347"/>
      <c r="AM70" s="334"/>
      <c r="AN70" s="334"/>
      <c r="AO70" s="347">
        <v>2.5</v>
      </c>
    </row>
    <row r="71" spans="1:41" s="27" customFormat="1" ht="21" customHeight="1" x14ac:dyDescent="0.3">
      <c r="A71" s="3"/>
      <c r="B71" s="125" t="s">
        <v>369</v>
      </c>
      <c r="C71" s="91" t="s">
        <v>360</v>
      </c>
      <c r="D71" s="91" t="s">
        <v>95</v>
      </c>
      <c r="E71" s="91" t="s">
        <v>168</v>
      </c>
      <c r="F71" s="91">
        <f t="shared" si="4"/>
        <v>3</v>
      </c>
      <c r="G71" s="60">
        <f t="shared" si="5"/>
        <v>2.5</v>
      </c>
      <c r="H71" s="126">
        <f t="shared" si="6"/>
        <v>4.1499999999999995</v>
      </c>
      <c r="I71" s="60">
        <f t="shared" si="7"/>
        <v>5.95</v>
      </c>
      <c r="J71" s="347"/>
      <c r="K71" s="347"/>
      <c r="L71" s="347"/>
      <c r="M71" s="347">
        <v>4</v>
      </c>
      <c r="N71" s="334"/>
      <c r="O71" s="347"/>
      <c r="P71" s="347"/>
      <c r="Q71" s="347"/>
      <c r="R71" s="347"/>
      <c r="S71" s="350"/>
      <c r="T71" s="347"/>
      <c r="U71" s="347"/>
      <c r="V71" s="347"/>
      <c r="W71" s="334"/>
      <c r="X71" s="334"/>
      <c r="Y71" s="347"/>
      <c r="Z71" s="347"/>
      <c r="AA71" s="347"/>
      <c r="AB71" s="347"/>
      <c r="AC71" s="347"/>
      <c r="AD71" s="347"/>
      <c r="AE71" s="347"/>
      <c r="AF71" s="347"/>
      <c r="AG71" s="347"/>
      <c r="AH71" s="347"/>
      <c r="AI71" s="347">
        <v>5.95</v>
      </c>
      <c r="AJ71" s="347"/>
      <c r="AK71" s="347"/>
      <c r="AL71" s="347"/>
      <c r="AM71" s="334"/>
      <c r="AN71" s="334"/>
      <c r="AO71" s="347">
        <v>2.5</v>
      </c>
    </row>
    <row r="72" spans="1:41" s="27" customFormat="1" ht="21" customHeight="1" x14ac:dyDescent="0.3">
      <c r="A72" s="3"/>
      <c r="B72" s="125" t="s">
        <v>369</v>
      </c>
      <c r="C72" s="91" t="s">
        <v>360</v>
      </c>
      <c r="D72" s="91" t="s">
        <v>95</v>
      </c>
      <c r="E72" s="91" t="s">
        <v>143</v>
      </c>
      <c r="F72" s="91">
        <f t="shared" si="4"/>
        <v>2</v>
      </c>
      <c r="G72" s="60">
        <f t="shared" si="5"/>
        <v>1</v>
      </c>
      <c r="H72" s="126">
        <f t="shared" si="6"/>
        <v>1.75</v>
      </c>
      <c r="I72" s="60">
        <f t="shared" si="7"/>
        <v>2.5</v>
      </c>
      <c r="J72" s="347"/>
      <c r="K72" s="347"/>
      <c r="L72" s="347"/>
      <c r="M72" s="347"/>
      <c r="N72" s="334"/>
      <c r="O72" s="347"/>
      <c r="P72" s="347"/>
      <c r="Q72" s="347"/>
      <c r="R72" s="347"/>
      <c r="S72" s="350"/>
      <c r="T72" s="347"/>
      <c r="U72" s="347"/>
      <c r="V72" s="347"/>
      <c r="W72" s="334"/>
      <c r="X72" s="334"/>
      <c r="Y72" s="347"/>
      <c r="Z72" s="347"/>
      <c r="AA72" s="347"/>
      <c r="AB72" s="347"/>
      <c r="AC72" s="347"/>
      <c r="AD72" s="347"/>
      <c r="AE72" s="347"/>
      <c r="AF72" s="347"/>
      <c r="AG72" s="347"/>
      <c r="AH72" s="347"/>
      <c r="AI72" s="347">
        <v>1</v>
      </c>
      <c r="AJ72" s="347"/>
      <c r="AK72" s="347"/>
      <c r="AL72" s="347"/>
      <c r="AM72" s="334"/>
      <c r="AN72" s="334"/>
      <c r="AO72" s="347">
        <v>2.5</v>
      </c>
    </row>
    <row r="73" spans="1:41" s="27" customFormat="1" ht="21" customHeight="1" x14ac:dyDescent="0.3">
      <c r="A73" s="3"/>
      <c r="B73" s="125" t="s">
        <v>370</v>
      </c>
      <c r="C73" s="91" t="s">
        <v>360</v>
      </c>
      <c r="D73" s="91" t="s">
        <v>95</v>
      </c>
      <c r="E73" s="91" t="s">
        <v>16</v>
      </c>
      <c r="F73" s="91">
        <f t="shared" si="4"/>
        <v>5</v>
      </c>
      <c r="G73" s="60">
        <f t="shared" si="5"/>
        <v>3.4</v>
      </c>
      <c r="H73" s="126">
        <f t="shared" si="6"/>
        <v>6.88</v>
      </c>
      <c r="I73" s="60">
        <f t="shared" si="7"/>
        <v>11.75</v>
      </c>
      <c r="J73" s="347"/>
      <c r="K73" s="347"/>
      <c r="L73" s="347"/>
      <c r="M73" s="347"/>
      <c r="N73" s="334"/>
      <c r="O73" s="347">
        <v>11</v>
      </c>
      <c r="P73" s="347"/>
      <c r="Q73" s="348"/>
      <c r="R73" s="347"/>
      <c r="S73" s="350"/>
      <c r="T73" s="347"/>
      <c r="U73" s="347"/>
      <c r="V73" s="347"/>
      <c r="W73" s="334"/>
      <c r="X73" s="334"/>
      <c r="Y73" s="347"/>
      <c r="Z73" s="347"/>
      <c r="AA73" s="347"/>
      <c r="AB73" s="347">
        <v>3.4</v>
      </c>
      <c r="AC73" s="347"/>
      <c r="AD73" s="347"/>
      <c r="AE73" s="347"/>
      <c r="AF73" s="347">
        <v>3.45</v>
      </c>
      <c r="AG73" s="347"/>
      <c r="AH73" s="347"/>
      <c r="AI73" s="347">
        <v>11.75</v>
      </c>
      <c r="AJ73" s="347"/>
      <c r="AK73" s="347"/>
      <c r="AL73" s="347"/>
      <c r="AM73" s="334"/>
      <c r="AN73" s="334"/>
      <c r="AO73" s="347">
        <v>4.8</v>
      </c>
    </row>
    <row r="74" spans="1:41" s="27" customFormat="1" ht="21" customHeight="1" x14ac:dyDescent="0.3">
      <c r="A74" s="3"/>
      <c r="B74" s="125" t="s">
        <v>370</v>
      </c>
      <c r="C74" s="91" t="s">
        <v>360</v>
      </c>
      <c r="D74" s="91" t="s">
        <v>95</v>
      </c>
      <c r="E74" s="91" t="s">
        <v>17</v>
      </c>
      <c r="F74" s="91">
        <f t="shared" si="4"/>
        <v>4</v>
      </c>
      <c r="G74" s="60">
        <f t="shared" si="5"/>
        <v>2.5</v>
      </c>
      <c r="H74" s="126">
        <f t="shared" si="6"/>
        <v>4.5750000000000002</v>
      </c>
      <c r="I74" s="60">
        <f t="shared" si="7"/>
        <v>7</v>
      </c>
      <c r="J74" s="347"/>
      <c r="K74" s="347"/>
      <c r="L74" s="347"/>
      <c r="M74" s="347"/>
      <c r="N74" s="334"/>
      <c r="O74" s="347">
        <v>7</v>
      </c>
      <c r="P74" s="347"/>
      <c r="Q74" s="348"/>
      <c r="R74" s="347"/>
      <c r="S74" s="350"/>
      <c r="T74" s="347"/>
      <c r="U74" s="347"/>
      <c r="V74" s="347"/>
      <c r="W74" s="334"/>
      <c r="X74" s="334"/>
      <c r="Y74" s="347"/>
      <c r="Z74" s="347"/>
      <c r="AA74" s="347"/>
      <c r="AB74" s="347">
        <v>2.85</v>
      </c>
      <c r="AC74" s="347"/>
      <c r="AD74" s="347"/>
      <c r="AE74" s="347"/>
      <c r="AF74" s="347"/>
      <c r="AG74" s="347"/>
      <c r="AH74" s="347"/>
      <c r="AI74" s="347">
        <v>5.95</v>
      </c>
      <c r="AJ74" s="347"/>
      <c r="AK74" s="347"/>
      <c r="AL74" s="347"/>
      <c r="AM74" s="334"/>
      <c r="AN74" s="334"/>
      <c r="AO74" s="347">
        <v>2.5</v>
      </c>
    </row>
    <row r="75" spans="1:41" s="27" customFormat="1" ht="21" customHeight="1" x14ac:dyDescent="0.3">
      <c r="A75" s="3"/>
      <c r="B75" s="125" t="s">
        <v>370</v>
      </c>
      <c r="C75" s="91" t="s">
        <v>360</v>
      </c>
      <c r="D75" s="91" t="s">
        <v>95</v>
      </c>
      <c r="E75" s="91" t="s">
        <v>168</v>
      </c>
      <c r="F75" s="91">
        <f t="shared" si="4"/>
        <v>4</v>
      </c>
      <c r="G75" s="60">
        <f t="shared" si="5"/>
        <v>2.5</v>
      </c>
      <c r="H75" s="126">
        <f t="shared" si="6"/>
        <v>4.5750000000000002</v>
      </c>
      <c r="I75" s="60">
        <f t="shared" si="7"/>
        <v>7</v>
      </c>
      <c r="J75" s="347"/>
      <c r="K75" s="347"/>
      <c r="L75" s="347"/>
      <c r="M75" s="347"/>
      <c r="N75" s="334"/>
      <c r="O75" s="347">
        <v>7</v>
      </c>
      <c r="P75" s="347"/>
      <c r="Q75" s="348"/>
      <c r="R75" s="347"/>
      <c r="S75" s="350"/>
      <c r="T75" s="347"/>
      <c r="U75" s="347"/>
      <c r="V75" s="347"/>
      <c r="W75" s="334"/>
      <c r="X75" s="334"/>
      <c r="Y75" s="347"/>
      <c r="Z75" s="347"/>
      <c r="AA75" s="347"/>
      <c r="AB75" s="347">
        <v>2.85</v>
      </c>
      <c r="AC75" s="347"/>
      <c r="AD75" s="347"/>
      <c r="AE75" s="347"/>
      <c r="AF75" s="347"/>
      <c r="AG75" s="347"/>
      <c r="AH75" s="347"/>
      <c r="AI75" s="347">
        <v>5.95</v>
      </c>
      <c r="AJ75" s="347"/>
      <c r="AK75" s="347"/>
      <c r="AL75" s="347"/>
      <c r="AM75" s="334"/>
      <c r="AN75" s="334"/>
      <c r="AO75" s="347">
        <v>2.5</v>
      </c>
    </row>
    <row r="76" spans="1:41" s="27" customFormat="1" ht="21" customHeight="1" x14ac:dyDescent="0.3">
      <c r="A76" s="3"/>
      <c r="B76" s="125" t="s">
        <v>370</v>
      </c>
      <c r="C76" s="91" t="s">
        <v>360</v>
      </c>
      <c r="D76" s="91" t="s">
        <v>95</v>
      </c>
      <c r="E76" s="91" t="s">
        <v>143</v>
      </c>
      <c r="F76" s="91">
        <f t="shared" si="4"/>
        <v>4</v>
      </c>
      <c r="G76" s="60">
        <f t="shared" si="5"/>
        <v>1</v>
      </c>
      <c r="H76" s="126">
        <f t="shared" si="6"/>
        <v>3.3374999999999999</v>
      </c>
      <c r="I76" s="60">
        <f t="shared" si="7"/>
        <v>7</v>
      </c>
      <c r="J76" s="347"/>
      <c r="K76" s="347"/>
      <c r="L76" s="347"/>
      <c r="M76" s="347"/>
      <c r="N76" s="334"/>
      <c r="O76" s="347">
        <v>7</v>
      </c>
      <c r="P76" s="347"/>
      <c r="Q76" s="348"/>
      <c r="R76" s="347"/>
      <c r="S76" s="350"/>
      <c r="T76" s="347"/>
      <c r="U76" s="347"/>
      <c r="V76" s="347"/>
      <c r="W76" s="334"/>
      <c r="X76" s="334"/>
      <c r="Y76" s="347"/>
      <c r="Z76" s="347"/>
      <c r="AA76" s="347"/>
      <c r="AB76" s="347">
        <v>2.85</v>
      </c>
      <c r="AC76" s="347"/>
      <c r="AD76" s="347"/>
      <c r="AE76" s="347"/>
      <c r="AF76" s="347"/>
      <c r="AG76" s="347"/>
      <c r="AH76" s="347"/>
      <c r="AI76" s="347">
        <v>1</v>
      </c>
      <c r="AJ76" s="347"/>
      <c r="AK76" s="347"/>
      <c r="AL76" s="347"/>
      <c r="AM76" s="334"/>
      <c r="AN76" s="334"/>
      <c r="AO76" s="347">
        <v>2.5</v>
      </c>
    </row>
    <row r="77" spans="1:41" s="27" customFormat="1" ht="21" customHeight="1" x14ac:dyDescent="0.3">
      <c r="A77" s="3"/>
      <c r="B77" s="125" t="s">
        <v>371</v>
      </c>
      <c r="C77" s="91" t="s">
        <v>372</v>
      </c>
      <c r="D77" s="91" t="s">
        <v>95</v>
      </c>
      <c r="E77" s="91" t="s">
        <v>16</v>
      </c>
      <c r="F77" s="91">
        <f t="shared" si="4"/>
        <v>2</v>
      </c>
      <c r="G77" s="60">
        <f t="shared" si="5"/>
        <v>56</v>
      </c>
      <c r="H77" s="126">
        <f t="shared" si="6"/>
        <v>65.5</v>
      </c>
      <c r="I77" s="60">
        <f t="shared" si="7"/>
        <v>75</v>
      </c>
      <c r="J77" s="347"/>
      <c r="K77" s="347">
        <v>56</v>
      </c>
      <c r="L77" s="347"/>
      <c r="M77" s="347"/>
      <c r="N77" s="334">
        <v>75</v>
      </c>
      <c r="O77" s="347"/>
      <c r="P77" s="347"/>
      <c r="Q77" s="347"/>
      <c r="R77" s="347"/>
      <c r="S77" s="350"/>
      <c r="T77" s="347"/>
      <c r="U77" s="347"/>
      <c r="V77" s="347"/>
      <c r="W77" s="334"/>
      <c r="X77" s="334"/>
      <c r="Y77" s="347"/>
      <c r="Z77" s="347"/>
      <c r="AA77" s="347"/>
      <c r="AB77" s="347"/>
      <c r="AC77" s="347"/>
      <c r="AD77" s="347"/>
      <c r="AE77" s="347"/>
      <c r="AF77" s="347"/>
      <c r="AG77" s="347"/>
      <c r="AH77" s="347"/>
      <c r="AI77" s="347"/>
      <c r="AJ77" s="347"/>
      <c r="AK77" s="347"/>
      <c r="AL77" s="347"/>
      <c r="AM77" s="334"/>
      <c r="AN77" s="334"/>
      <c r="AO77" s="347"/>
    </row>
    <row r="78" spans="1:41" s="27" customFormat="1" ht="21" customHeight="1" x14ac:dyDescent="0.3">
      <c r="A78" s="3"/>
      <c r="B78" s="125" t="s">
        <v>371</v>
      </c>
      <c r="C78" s="91" t="s">
        <v>372</v>
      </c>
      <c r="D78" s="91" t="s">
        <v>95</v>
      </c>
      <c r="E78" s="91" t="s">
        <v>17</v>
      </c>
      <c r="F78" s="91">
        <f t="shared" si="4"/>
        <v>2</v>
      </c>
      <c r="G78" s="60">
        <f t="shared" si="5"/>
        <v>36</v>
      </c>
      <c r="H78" s="126">
        <f t="shared" si="6"/>
        <v>36.75</v>
      </c>
      <c r="I78" s="60">
        <f t="shared" si="7"/>
        <v>37.5</v>
      </c>
      <c r="J78" s="347"/>
      <c r="K78" s="347">
        <v>36</v>
      </c>
      <c r="L78" s="347"/>
      <c r="M78" s="347"/>
      <c r="N78" s="334">
        <v>37.5</v>
      </c>
      <c r="O78" s="347"/>
      <c r="P78" s="347"/>
      <c r="Q78" s="347"/>
      <c r="R78" s="347"/>
      <c r="S78" s="350"/>
      <c r="T78" s="347"/>
      <c r="U78" s="347"/>
      <c r="V78" s="347"/>
      <c r="W78" s="334"/>
      <c r="X78" s="334"/>
      <c r="Y78" s="347"/>
      <c r="Z78" s="347"/>
      <c r="AA78" s="347"/>
      <c r="AB78" s="347"/>
      <c r="AC78" s="347"/>
      <c r="AD78" s="347"/>
      <c r="AE78" s="347"/>
      <c r="AF78" s="347"/>
      <c r="AG78" s="347"/>
      <c r="AH78" s="347"/>
      <c r="AI78" s="347"/>
      <c r="AJ78" s="347"/>
      <c r="AK78" s="347"/>
      <c r="AL78" s="347"/>
      <c r="AM78" s="334"/>
      <c r="AN78" s="334"/>
      <c r="AO78" s="347"/>
    </row>
    <row r="79" spans="1:41" s="27" customFormat="1" ht="21" customHeight="1" x14ac:dyDescent="0.3">
      <c r="A79" s="3"/>
      <c r="B79" s="125" t="s">
        <v>371</v>
      </c>
      <c r="C79" s="91" t="s">
        <v>372</v>
      </c>
      <c r="D79" s="91" t="s">
        <v>95</v>
      </c>
      <c r="E79" s="91" t="s">
        <v>168</v>
      </c>
      <c r="F79" s="91">
        <f t="shared" si="4"/>
        <v>2</v>
      </c>
      <c r="G79" s="60">
        <f t="shared" si="5"/>
        <v>36</v>
      </c>
      <c r="H79" s="126">
        <f t="shared" si="6"/>
        <v>49.875</v>
      </c>
      <c r="I79" s="60">
        <f t="shared" si="7"/>
        <v>63.75</v>
      </c>
      <c r="J79" s="347"/>
      <c r="K79" s="347">
        <v>36</v>
      </c>
      <c r="L79" s="347"/>
      <c r="M79" s="347"/>
      <c r="N79" s="334">
        <v>63.75</v>
      </c>
      <c r="O79" s="347"/>
      <c r="P79" s="347"/>
      <c r="Q79" s="347"/>
      <c r="R79" s="347"/>
      <c r="S79" s="350"/>
      <c r="T79" s="347"/>
      <c r="U79" s="347"/>
      <c r="V79" s="347"/>
      <c r="W79" s="334"/>
      <c r="X79" s="334"/>
      <c r="Y79" s="347"/>
      <c r="Z79" s="347"/>
      <c r="AA79" s="347"/>
      <c r="AB79" s="347"/>
      <c r="AC79" s="347"/>
      <c r="AD79" s="347"/>
      <c r="AE79" s="347"/>
      <c r="AF79" s="347"/>
      <c r="AG79" s="347"/>
      <c r="AH79" s="347"/>
      <c r="AI79" s="347"/>
      <c r="AJ79" s="347"/>
      <c r="AK79" s="347"/>
      <c r="AL79" s="347"/>
      <c r="AM79" s="334"/>
      <c r="AN79" s="334"/>
      <c r="AO79" s="347"/>
    </row>
    <row r="80" spans="1:41" s="27" customFormat="1" ht="21" customHeight="1" x14ac:dyDescent="0.3">
      <c r="A80" s="3"/>
      <c r="B80" s="125" t="s">
        <v>371</v>
      </c>
      <c r="C80" s="91" t="s">
        <v>372</v>
      </c>
      <c r="D80" s="91" t="s">
        <v>95</v>
      </c>
      <c r="E80" s="91" t="s">
        <v>143</v>
      </c>
      <c r="F80" s="91">
        <f t="shared" si="4"/>
        <v>2</v>
      </c>
      <c r="G80" s="60">
        <f t="shared" si="5"/>
        <v>36</v>
      </c>
      <c r="H80" s="126">
        <f t="shared" si="6"/>
        <v>36.75</v>
      </c>
      <c r="I80" s="60">
        <f t="shared" si="7"/>
        <v>37.5</v>
      </c>
      <c r="J80" s="347"/>
      <c r="K80" s="347">
        <v>36</v>
      </c>
      <c r="L80" s="347"/>
      <c r="M80" s="347"/>
      <c r="N80" s="334">
        <v>37.5</v>
      </c>
      <c r="O80" s="347"/>
      <c r="P80" s="347"/>
      <c r="Q80" s="347"/>
      <c r="R80" s="347"/>
      <c r="S80" s="350"/>
      <c r="T80" s="347"/>
      <c r="U80" s="347"/>
      <c r="V80" s="347"/>
      <c r="W80" s="334"/>
      <c r="X80" s="334"/>
      <c r="Y80" s="347"/>
      <c r="Z80" s="347"/>
      <c r="AA80" s="347"/>
      <c r="AB80" s="347"/>
      <c r="AC80" s="347"/>
      <c r="AD80" s="347"/>
      <c r="AE80" s="347"/>
      <c r="AF80" s="347"/>
      <c r="AG80" s="347"/>
      <c r="AH80" s="347"/>
      <c r="AI80" s="347"/>
      <c r="AJ80" s="347"/>
      <c r="AK80" s="347"/>
      <c r="AL80" s="347"/>
      <c r="AM80" s="334"/>
      <c r="AN80" s="334"/>
      <c r="AO80" s="347"/>
    </row>
    <row r="81" spans="1:41" s="27" customFormat="1" ht="21" customHeight="1" x14ac:dyDescent="0.3">
      <c r="A81" s="3"/>
      <c r="B81" s="125" t="s">
        <v>373</v>
      </c>
      <c r="C81" s="91" t="s">
        <v>360</v>
      </c>
      <c r="D81" s="91" t="s">
        <v>95</v>
      </c>
      <c r="E81" s="91" t="s">
        <v>16</v>
      </c>
      <c r="F81" s="91">
        <f t="shared" si="4"/>
        <v>9</v>
      </c>
      <c r="G81" s="60">
        <f t="shared" si="5"/>
        <v>6.2</v>
      </c>
      <c r="H81" s="126">
        <f t="shared" si="6"/>
        <v>7.7333333333333343</v>
      </c>
      <c r="I81" s="60">
        <f t="shared" si="7"/>
        <v>9</v>
      </c>
      <c r="J81" s="347"/>
      <c r="K81" s="347"/>
      <c r="L81" s="347"/>
      <c r="M81" s="347"/>
      <c r="N81" s="334">
        <v>8.5</v>
      </c>
      <c r="O81" s="347">
        <v>7.5</v>
      </c>
      <c r="P81" s="347"/>
      <c r="Q81" s="347"/>
      <c r="R81" s="347"/>
      <c r="S81" s="351">
        <v>7</v>
      </c>
      <c r="T81" s="347"/>
      <c r="U81" s="347"/>
      <c r="V81" s="347"/>
      <c r="W81" s="334"/>
      <c r="X81" s="334"/>
      <c r="Y81" s="347"/>
      <c r="Z81" s="347"/>
      <c r="AA81" s="347">
        <v>8.5</v>
      </c>
      <c r="AB81" s="347"/>
      <c r="AC81" s="347"/>
      <c r="AD81" s="347">
        <v>6.2</v>
      </c>
      <c r="AE81" s="347">
        <v>8.9499999999999993</v>
      </c>
      <c r="AF81" s="347"/>
      <c r="AG81" s="347">
        <v>6.95</v>
      </c>
      <c r="AH81" s="347"/>
      <c r="AI81" s="347"/>
      <c r="AJ81" s="347"/>
      <c r="AK81" s="347">
        <v>7</v>
      </c>
      <c r="AL81" s="347">
        <v>9</v>
      </c>
      <c r="AM81" s="334"/>
      <c r="AN81" s="334"/>
      <c r="AO81" s="347"/>
    </row>
    <row r="82" spans="1:41" s="27" customFormat="1" ht="21" customHeight="1" x14ac:dyDescent="0.3">
      <c r="A82" s="3"/>
      <c r="B82" s="125" t="s">
        <v>373</v>
      </c>
      <c r="C82" s="91" t="s">
        <v>360</v>
      </c>
      <c r="D82" s="91" t="s">
        <v>95</v>
      </c>
      <c r="E82" s="91" t="s">
        <v>17</v>
      </c>
      <c r="F82" s="91">
        <f t="shared" si="4"/>
        <v>9</v>
      </c>
      <c r="G82" s="60">
        <f t="shared" si="5"/>
        <v>4.4000000000000004</v>
      </c>
      <c r="H82" s="126">
        <f t="shared" si="6"/>
        <v>5.8722222222222218</v>
      </c>
      <c r="I82" s="60">
        <f t="shared" si="7"/>
        <v>7</v>
      </c>
      <c r="J82" s="347"/>
      <c r="K82" s="347"/>
      <c r="L82" s="347"/>
      <c r="M82" s="347"/>
      <c r="N82" s="334">
        <v>5</v>
      </c>
      <c r="O82" s="347">
        <v>7</v>
      </c>
      <c r="P82" s="347"/>
      <c r="Q82" s="347"/>
      <c r="R82" s="347"/>
      <c r="S82" s="351">
        <v>5.5</v>
      </c>
      <c r="T82" s="347"/>
      <c r="U82" s="347"/>
      <c r="V82" s="347"/>
      <c r="W82" s="334"/>
      <c r="X82" s="334"/>
      <c r="Y82" s="347"/>
      <c r="Z82" s="347"/>
      <c r="AA82" s="347">
        <v>6.9</v>
      </c>
      <c r="AB82" s="347"/>
      <c r="AC82" s="347"/>
      <c r="AD82" s="347">
        <v>4.4000000000000004</v>
      </c>
      <c r="AE82" s="347">
        <v>6.5</v>
      </c>
      <c r="AF82" s="347"/>
      <c r="AG82" s="347">
        <v>5.55</v>
      </c>
      <c r="AH82" s="347"/>
      <c r="AI82" s="347"/>
      <c r="AJ82" s="347"/>
      <c r="AK82" s="347">
        <v>7</v>
      </c>
      <c r="AL82" s="347">
        <v>5</v>
      </c>
      <c r="AM82" s="334"/>
      <c r="AN82" s="334"/>
      <c r="AO82" s="347"/>
    </row>
    <row r="83" spans="1:41" s="27" customFormat="1" ht="21" customHeight="1" x14ac:dyDescent="0.3">
      <c r="A83" s="3"/>
      <c r="B83" s="125" t="s">
        <v>373</v>
      </c>
      <c r="C83" s="91" t="s">
        <v>360</v>
      </c>
      <c r="D83" s="91" t="s">
        <v>95</v>
      </c>
      <c r="E83" s="91" t="s">
        <v>168</v>
      </c>
      <c r="F83" s="91">
        <f t="shared" si="4"/>
        <v>7</v>
      </c>
      <c r="G83" s="60">
        <f t="shared" si="5"/>
        <v>5.5</v>
      </c>
      <c r="H83" s="126">
        <f t="shared" si="6"/>
        <v>6.6214285714285719</v>
      </c>
      <c r="I83" s="60">
        <f t="shared" si="7"/>
        <v>7.2</v>
      </c>
      <c r="J83" s="347"/>
      <c r="K83" s="347"/>
      <c r="L83" s="347"/>
      <c r="M83" s="347"/>
      <c r="N83" s="334">
        <v>7.2</v>
      </c>
      <c r="O83" s="347">
        <v>7</v>
      </c>
      <c r="P83" s="347"/>
      <c r="Q83" s="347"/>
      <c r="R83" s="347"/>
      <c r="S83" s="351">
        <v>7</v>
      </c>
      <c r="T83" s="347"/>
      <c r="U83" s="347"/>
      <c r="V83" s="347"/>
      <c r="W83" s="334"/>
      <c r="X83" s="334"/>
      <c r="Y83" s="347"/>
      <c r="Z83" s="347"/>
      <c r="AA83" s="347"/>
      <c r="AB83" s="347"/>
      <c r="AC83" s="347"/>
      <c r="AD83" s="347"/>
      <c r="AE83" s="347">
        <v>6.5</v>
      </c>
      <c r="AF83" s="347"/>
      <c r="AG83" s="347">
        <v>6.15</v>
      </c>
      <c r="AH83" s="347"/>
      <c r="AI83" s="347"/>
      <c r="AJ83" s="347"/>
      <c r="AK83" s="347">
        <v>7</v>
      </c>
      <c r="AL83" s="347">
        <v>5.5</v>
      </c>
      <c r="AM83" s="334"/>
      <c r="AN83" s="334"/>
      <c r="AO83" s="347"/>
    </row>
    <row r="84" spans="1:41" s="27" customFormat="1" ht="21" customHeight="1" x14ac:dyDescent="0.3">
      <c r="A84" s="3"/>
      <c r="B84" s="125" t="s">
        <v>373</v>
      </c>
      <c r="C84" s="91" t="s">
        <v>360</v>
      </c>
      <c r="D84" s="91" t="s">
        <v>95</v>
      </c>
      <c r="E84" s="91" t="s">
        <v>143</v>
      </c>
      <c r="F84" s="91">
        <f t="shared" si="4"/>
        <v>6</v>
      </c>
      <c r="G84" s="60">
        <f t="shared" si="5"/>
        <v>3.6</v>
      </c>
      <c r="H84" s="126">
        <f t="shared" si="6"/>
        <v>5.083333333333333</v>
      </c>
      <c r="I84" s="60">
        <f t="shared" si="7"/>
        <v>7</v>
      </c>
      <c r="J84" s="347"/>
      <c r="K84" s="347"/>
      <c r="L84" s="347"/>
      <c r="M84" s="347"/>
      <c r="N84" s="334">
        <v>4.25</v>
      </c>
      <c r="O84" s="347">
        <v>7</v>
      </c>
      <c r="P84" s="347"/>
      <c r="Q84" s="347"/>
      <c r="R84" s="347"/>
      <c r="S84" s="351">
        <v>3.6</v>
      </c>
      <c r="T84" s="347"/>
      <c r="U84" s="347"/>
      <c r="V84" s="347"/>
      <c r="W84" s="334"/>
      <c r="X84" s="334"/>
      <c r="Y84" s="347"/>
      <c r="Z84" s="347"/>
      <c r="AA84" s="347"/>
      <c r="AB84" s="347"/>
      <c r="AC84" s="347"/>
      <c r="AD84" s="347"/>
      <c r="AE84" s="347">
        <v>6.5</v>
      </c>
      <c r="AF84" s="347"/>
      <c r="AG84" s="347">
        <v>3.65</v>
      </c>
      <c r="AH84" s="347"/>
      <c r="AI84" s="347"/>
      <c r="AJ84" s="347"/>
      <c r="AK84" s="347"/>
      <c r="AL84" s="347">
        <v>5.5</v>
      </c>
      <c r="AM84" s="334"/>
      <c r="AN84" s="334"/>
      <c r="AO84" s="347"/>
    </row>
    <row r="85" spans="1:41" s="27" customFormat="1" ht="21" customHeight="1" x14ac:dyDescent="0.3">
      <c r="A85" s="3"/>
      <c r="B85" s="125" t="s">
        <v>374</v>
      </c>
      <c r="C85" s="91" t="s">
        <v>360</v>
      </c>
      <c r="D85" s="91" t="s">
        <v>95</v>
      </c>
      <c r="E85" s="91" t="s">
        <v>16</v>
      </c>
      <c r="F85" s="91">
        <f t="shared" si="4"/>
        <v>3</v>
      </c>
      <c r="G85" s="60">
        <f t="shared" si="5"/>
        <v>7.3</v>
      </c>
      <c r="H85" s="126">
        <f t="shared" si="6"/>
        <v>8.2666666666666675</v>
      </c>
      <c r="I85" s="60">
        <f t="shared" si="7"/>
        <v>9</v>
      </c>
      <c r="J85" s="347"/>
      <c r="K85" s="347"/>
      <c r="L85" s="347"/>
      <c r="M85" s="347"/>
      <c r="N85" s="334">
        <v>8.5</v>
      </c>
      <c r="O85" s="347"/>
      <c r="P85" s="347"/>
      <c r="Q85" s="347"/>
      <c r="R85" s="347"/>
      <c r="S85" s="351">
        <v>7.3</v>
      </c>
      <c r="T85" s="347"/>
      <c r="U85" s="347"/>
      <c r="V85" s="347"/>
      <c r="W85" s="334"/>
      <c r="X85" s="334"/>
      <c r="Y85" s="347"/>
      <c r="Z85" s="347"/>
      <c r="AA85" s="347"/>
      <c r="AB85" s="347"/>
      <c r="AC85" s="347"/>
      <c r="AD85" s="347"/>
      <c r="AE85" s="347"/>
      <c r="AF85" s="347"/>
      <c r="AG85" s="347"/>
      <c r="AH85" s="347"/>
      <c r="AI85" s="347"/>
      <c r="AJ85" s="347"/>
      <c r="AK85" s="347"/>
      <c r="AL85" s="347">
        <v>9</v>
      </c>
      <c r="AM85" s="334"/>
      <c r="AN85" s="334"/>
      <c r="AO85" s="347"/>
    </row>
    <row r="86" spans="1:41" s="27" customFormat="1" ht="21" customHeight="1" x14ac:dyDescent="0.3">
      <c r="A86" s="3"/>
      <c r="B86" s="125" t="s">
        <v>374</v>
      </c>
      <c r="C86" s="91" t="s">
        <v>360</v>
      </c>
      <c r="D86" s="91" t="s">
        <v>95</v>
      </c>
      <c r="E86" s="91" t="s">
        <v>17</v>
      </c>
      <c r="F86" s="91">
        <f t="shared" si="4"/>
        <v>3</v>
      </c>
      <c r="G86" s="60">
        <f t="shared" si="5"/>
        <v>4.4000000000000004</v>
      </c>
      <c r="H86" s="126">
        <f t="shared" si="6"/>
        <v>4.8</v>
      </c>
      <c r="I86" s="60">
        <f t="shared" si="7"/>
        <v>5</v>
      </c>
      <c r="J86" s="347"/>
      <c r="K86" s="347"/>
      <c r="L86" s="347"/>
      <c r="M86" s="347"/>
      <c r="N86" s="334">
        <v>5</v>
      </c>
      <c r="O86" s="347"/>
      <c r="P86" s="347"/>
      <c r="Q86" s="347"/>
      <c r="R86" s="347"/>
      <c r="S86" s="351">
        <v>4.4000000000000004</v>
      </c>
      <c r="T86" s="347"/>
      <c r="U86" s="347"/>
      <c r="V86" s="347"/>
      <c r="W86" s="334"/>
      <c r="X86" s="334"/>
      <c r="Y86" s="347"/>
      <c r="Z86" s="347"/>
      <c r="AA86" s="347"/>
      <c r="AB86" s="347"/>
      <c r="AC86" s="347"/>
      <c r="AD86" s="347"/>
      <c r="AE86" s="347"/>
      <c r="AF86" s="347"/>
      <c r="AG86" s="347"/>
      <c r="AH86" s="347"/>
      <c r="AI86" s="347"/>
      <c r="AJ86" s="347"/>
      <c r="AK86" s="347"/>
      <c r="AL86" s="347">
        <v>5</v>
      </c>
      <c r="AM86" s="334"/>
      <c r="AN86" s="334"/>
      <c r="AO86" s="347"/>
    </row>
    <row r="87" spans="1:41" s="27" customFormat="1" ht="21" customHeight="1" x14ac:dyDescent="0.3">
      <c r="A87" s="3"/>
      <c r="B87" s="125" t="s">
        <v>374</v>
      </c>
      <c r="C87" s="91" t="s">
        <v>360</v>
      </c>
      <c r="D87" s="91" t="s">
        <v>95</v>
      </c>
      <c r="E87" s="91" t="s">
        <v>168</v>
      </c>
      <c r="F87" s="91">
        <f t="shared" si="4"/>
        <v>2</v>
      </c>
      <c r="G87" s="60">
        <f t="shared" si="5"/>
        <v>5.5</v>
      </c>
      <c r="H87" s="126">
        <f t="shared" si="6"/>
        <v>6.35</v>
      </c>
      <c r="I87" s="60">
        <f t="shared" si="7"/>
        <v>7.2</v>
      </c>
      <c r="J87" s="347"/>
      <c r="K87" s="347"/>
      <c r="L87" s="347"/>
      <c r="M87" s="347"/>
      <c r="N87" s="334">
        <v>7.2</v>
      </c>
      <c r="O87" s="347"/>
      <c r="P87" s="347"/>
      <c r="Q87" s="347"/>
      <c r="R87" s="347"/>
      <c r="S87" s="350"/>
      <c r="T87" s="347"/>
      <c r="U87" s="347"/>
      <c r="V87" s="347"/>
      <c r="W87" s="334"/>
      <c r="X87" s="334"/>
      <c r="Y87" s="347"/>
      <c r="Z87" s="347"/>
      <c r="AA87" s="347"/>
      <c r="AB87" s="347"/>
      <c r="AC87" s="347"/>
      <c r="AD87" s="347"/>
      <c r="AE87" s="347"/>
      <c r="AF87" s="347"/>
      <c r="AG87" s="347"/>
      <c r="AH87" s="347"/>
      <c r="AI87" s="347"/>
      <c r="AJ87" s="347"/>
      <c r="AK87" s="347"/>
      <c r="AL87" s="347">
        <v>5.5</v>
      </c>
      <c r="AM87" s="334"/>
      <c r="AN87" s="334"/>
      <c r="AO87" s="347"/>
    </row>
    <row r="88" spans="1:41" s="27" customFormat="1" ht="21" customHeight="1" x14ac:dyDescent="0.3">
      <c r="A88" s="3"/>
      <c r="B88" s="125" t="s">
        <v>374</v>
      </c>
      <c r="C88" s="91" t="s">
        <v>360</v>
      </c>
      <c r="D88" s="91" t="s">
        <v>95</v>
      </c>
      <c r="E88" s="91" t="s">
        <v>143</v>
      </c>
      <c r="F88" s="91">
        <f t="shared" si="4"/>
        <v>3</v>
      </c>
      <c r="G88" s="60">
        <f t="shared" si="5"/>
        <v>2.2000000000000002</v>
      </c>
      <c r="H88" s="126">
        <f t="shared" si="6"/>
        <v>3.9833333333333329</v>
      </c>
      <c r="I88" s="60">
        <f t="shared" si="7"/>
        <v>5.5</v>
      </c>
      <c r="J88" s="347"/>
      <c r="K88" s="347"/>
      <c r="L88" s="347"/>
      <c r="M88" s="347"/>
      <c r="N88" s="334">
        <v>4.25</v>
      </c>
      <c r="O88" s="347"/>
      <c r="P88" s="347"/>
      <c r="Q88" s="347"/>
      <c r="R88" s="347"/>
      <c r="S88" s="351">
        <v>2.2000000000000002</v>
      </c>
      <c r="T88" s="347"/>
      <c r="U88" s="347"/>
      <c r="V88" s="347"/>
      <c r="W88" s="334"/>
      <c r="X88" s="334"/>
      <c r="Y88" s="347"/>
      <c r="Z88" s="347"/>
      <c r="AA88" s="347"/>
      <c r="AB88" s="347"/>
      <c r="AC88" s="347"/>
      <c r="AD88" s="347"/>
      <c r="AE88" s="347"/>
      <c r="AF88" s="347"/>
      <c r="AG88" s="347"/>
      <c r="AH88" s="347"/>
      <c r="AI88" s="347"/>
      <c r="AJ88" s="347"/>
      <c r="AK88" s="347"/>
      <c r="AL88" s="347">
        <v>5.5</v>
      </c>
      <c r="AM88" s="334"/>
      <c r="AN88" s="334"/>
      <c r="AO88" s="347"/>
    </row>
    <row r="89" spans="1:41" s="343" customFormat="1" ht="21" customHeight="1" x14ac:dyDescent="0.3">
      <c r="A89" s="346"/>
      <c r="B89" s="337" t="s">
        <v>375</v>
      </c>
      <c r="C89" s="338" t="s">
        <v>360</v>
      </c>
      <c r="D89" s="338" t="s">
        <v>95</v>
      </c>
      <c r="E89" s="338" t="s">
        <v>16</v>
      </c>
      <c r="F89" s="338">
        <f t="shared" si="4"/>
        <v>9</v>
      </c>
      <c r="G89" s="339">
        <f t="shared" si="5"/>
        <v>2</v>
      </c>
      <c r="H89" s="340">
        <f t="shared" si="6"/>
        <v>2.7222222222222223</v>
      </c>
      <c r="I89" s="339">
        <f t="shared" si="7"/>
        <v>4</v>
      </c>
      <c r="J89" s="347"/>
      <c r="K89" s="347"/>
      <c r="L89" s="347"/>
      <c r="M89" s="347"/>
      <c r="N89" s="334">
        <v>2</v>
      </c>
      <c r="O89" s="347">
        <v>2</v>
      </c>
      <c r="P89" s="347"/>
      <c r="Q89" s="347"/>
      <c r="R89" s="347"/>
      <c r="S89" s="351">
        <v>2.5</v>
      </c>
      <c r="T89" s="347"/>
      <c r="U89" s="347"/>
      <c r="V89" s="347"/>
      <c r="W89" s="334"/>
      <c r="X89" s="334"/>
      <c r="Y89" s="347"/>
      <c r="Z89" s="347"/>
      <c r="AA89" s="347">
        <v>4</v>
      </c>
      <c r="AB89" s="347"/>
      <c r="AC89" s="347"/>
      <c r="AD89" s="347">
        <v>2.2000000000000002</v>
      </c>
      <c r="AE89" s="347">
        <v>3.55</v>
      </c>
      <c r="AF89" s="347"/>
      <c r="AG89" s="347">
        <v>2.75</v>
      </c>
      <c r="AH89" s="347"/>
      <c r="AI89" s="347"/>
      <c r="AJ89" s="347"/>
      <c r="AK89" s="347">
        <v>2.5</v>
      </c>
      <c r="AL89" s="347">
        <v>3</v>
      </c>
      <c r="AM89" s="345"/>
      <c r="AN89" s="334"/>
      <c r="AO89" s="347"/>
    </row>
    <row r="90" spans="1:41" s="27" customFormat="1" ht="21" customHeight="1" x14ac:dyDescent="0.3">
      <c r="A90" s="3"/>
      <c r="B90" s="125" t="s">
        <v>375</v>
      </c>
      <c r="C90" s="91" t="s">
        <v>360</v>
      </c>
      <c r="D90" s="91" t="s">
        <v>95</v>
      </c>
      <c r="E90" s="91" t="s">
        <v>17</v>
      </c>
      <c r="F90" s="91">
        <f t="shared" si="4"/>
        <v>8</v>
      </c>
      <c r="G90" s="60">
        <f t="shared" si="5"/>
        <v>1</v>
      </c>
      <c r="H90" s="126">
        <f t="shared" si="6"/>
        <v>2.65</v>
      </c>
      <c r="I90" s="60">
        <f t="shared" si="7"/>
        <v>4</v>
      </c>
      <c r="J90" s="347"/>
      <c r="K90" s="347"/>
      <c r="L90" s="347"/>
      <c r="M90" s="347"/>
      <c r="N90" s="334">
        <v>2</v>
      </c>
      <c r="O90" s="347">
        <v>1</v>
      </c>
      <c r="P90" s="347"/>
      <c r="Q90" s="347"/>
      <c r="R90" s="347"/>
      <c r="S90" s="351">
        <v>2.4</v>
      </c>
      <c r="T90" s="347"/>
      <c r="U90" s="347"/>
      <c r="V90" s="347"/>
      <c r="W90" s="334"/>
      <c r="X90" s="334"/>
      <c r="Y90" s="347"/>
      <c r="Z90" s="347"/>
      <c r="AA90" s="347">
        <v>4</v>
      </c>
      <c r="AB90" s="347"/>
      <c r="AC90" s="347"/>
      <c r="AD90" s="347"/>
      <c r="AE90" s="347">
        <v>3.55</v>
      </c>
      <c r="AF90" s="347"/>
      <c r="AG90" s="347">
        <v>2.75</v>
      </c>
      <c r="AH90" s="347"/>
      <c r="AI90" s="347"/>
      <c r="AJ90" s="347"/>
      <c r="AK90" s="347">
        <v>2.5</v>
      </c>
      <c r="AL90" s="347">
        <v>3</v>
      </c>
      <c r="AM90" s="334"/>
      <c r="AN90" s="334"/>
      <c r="AO90" s="347"/>
    </row>
    <row r="91" spans="1:41" s="27" customFormat="1" ht="21" customHeight="1" x14ac:dyDescent="0.3">
      <c r="A91" s="3"/>
      <c r="B91" s="125" t="s">
        <v>375</v>
      </c>
      <c r="C91" s="91" t="s">
        <v>360</v>
      </c>
      <c r="D91" s="91" t="s">
        <v>95</v>
      </c>
      <c r="E91" s="91" t="s">
        <v>168</v>
      </c>
      <c r="F91" s="91">
        <f t="shared" si="4"/>
        <v>6</v>
      </c>
      <c r="G91" s="60">
        <f t="shared" si="5"/>
        <v>1</v>
      </c>
      <c r="H91" s="126">
        <f t="shared" si="6"/>
        <v>2.4166666666666665</v>
      </c>
      <c r="I91" s="60">
        <f t="shared" si="7"/>
        <v>3.55</v>
      </c>
      <c r="J91" s="347"/>
      <c r="K91" s="347"/>
      <c r="L91" s="347"/>
      <c r="M91" s="347"/>
      <c r="N91" s="334">
        <v>1.7</v>
      </c>
      <c r="O91" s="347">
        <v>1</v>
      </c>
      <c r="P91" s="347"/>
      <c r="Q91" s="347"/>
      <c r="R91" s="347"/>
      <c r="S91" s="350"/>
      <c r="T91" s="347"/>
      <c r="U91" s="347"/>
      <c r="V91" s="347"/>
      <c r="W91" s="334"/>
      <c r="X91" s="334"/>
      <c r="Y91" s="347"/>
      <c r="Z91" s="347"/>
      <c r="AA91" s="347"/>
      <c r="AB91" s="347"/>
      <c r="AC91" s="347"/>
      <c r="AD91" s="347"/>
      <c r="AE91" s="347">
        <v>3.55</v>
      </c>
      <c r="AF91" s="347"/>
      <c r="AG91" s="347">
        <v>2.75</v>
      </c>
      <c r="AH91" s="347"/>
      <c r="AI91" s="347"/>
      <c r="AJ91" s="347"/>
      <c r="AK91" s="347">
        <v>2.5</v>
      </c>
      <c r="AL91" s="347">
        <v>3</v>
      </c>
      <c r="AM91" s="334"/>
      <c r="AN91" s="334"/>
      <c r="AO91" s="347"/>
    </row>
    <row r="92" spans="1:41" s="27" customFormat="1" ht="21" customHeight="1" x14ac:dyDescent="0.3">
      <c r="A92" s="3"/>
      <c r="B92" s="125" t="s">
        <v>375</v>
      </c>
      <c r="C92" s="91" t="s">
        <v>360</v>
      </c>
      <c r="D92" s="91" t="s">
        <v>95</v>
      </c>
      <c r="E92" s="91" t="s">
        <v>143</v>
      </c>
      <c r="F92" s="91">
        <f t="shared" si="4"/>
        <v>5</v>
      </c>
      <c r="G92" s="60">
        <f t="shared" si="5"/>
        <v>1</v>
      </c>
      <c r="H92" s="126">
        <f t="shared" si="6"/>
        <v>2.2600000000000002</v>
      </c>
      <c r="I92" s="60">
        <f t="shared" si="7"/>
        <v>3.55</v>
      </c>
      <c r="J92" s="347"/>
      <c r="K92" s="347"/>
      <c r="L92" s="347"/>
      <c r="M92" s="347"/>
      <c r="N92" s="334">
        <v>1</v>
      </c>
      <c r="O92" s="347">
        <v>1</v>
      </c>
      <c r="P92" s="347"/>
      <c r="Q92" s="347"/>
      <c r="R92" s="347"/>
      <c r="S92" s="350"/>
      <c r="T92" s="347"/>
      <c r="U92" s="347"/>
      <c r="V92" s="347"/>
      <c r="W92" s="334"/>
      <c r="X92" s="334"/>
      <c r="Y92" s="347"/>
      <c r="Z92" s="347"/>
      <c r="AA92" s="347"/>
      <c r="AB92" s="347"/>
      <c r="AC92" s="347"/>
      <c r="AD92" s="347"/>
      <c r="AE92" s="347">
        <v>3.55</v>
      </c>
      <c r="AF92" s="347"/>
      <c r="AG92" s="347">
        <v>2.75</v>
      </c>
      <c r="AH92" s="347"/>
      <c r="AI92" s="347"/>
      <c r="AJ92" s="347"/>
      <c r="AK92" s="347"/>
      <c r="AL92" s="347">
        <v>3</v>
      </c>
      <c r="AM92" s="334"/>
      <c r="AN92" s="334"/>
      <c r="AO92" s="347"/>
    </row>
    <row r="93" spans="1:41" s="27" customFormat="1" ht="21" customHeight="1" x14ac:dyDescent="0.3">
      <c r="A93" s="3"/>
      <c r="B93" s="125" t="s">
        <v>376</v>
      </c>
      <c r="C93" s="91" t="s">
        <v>377</v>
      </c>
      <c r="D93" s="91" t="s">
        <v>95</v>
      </c>
      <c r="E93" s="91" t="s">
        <v>16</v>
      </c>
      <c r="F93" s="91">
        <f t="shared" si="4"/>
        <v>5</v>
      </c>
      <c r="G93" s="60">
        <f t="shared" si="5"/>
        <v>6.25</v>
      </c>
      <c r="H93" s="126">
        <f t="shared" si="6"/>
        <v>12.42</v>
      </c>
      <c r="I93" s="60">
        <f t="shared" si="7"/>
        <v>17.05</v>
      </c>
      <c r="J93" s="347"/>
      <c r="K93" s="347"/>
      <c r="L93" s="347"/>
      <c r="M93" s="347"/>
      <c r="N93" s="334"/>
      <c r="O93" s="347">
        <v>13</v>
      </c>
      <c r="P93" s="347"/>
      <c r="Q93" s="347"/>
      <c r="R93" s="347"/>
      <c r="S93" s="351">
        <v>13.3</v>
      </c>
      <c r="T93" s="347"/>
      <c r="U93" s="347"/>
      <c r="V93" s="347"/>
      <c r="W93" s="334"/>
      <c r="X93" s="334"/>
      <c r="Y93" s="347"/>
      <c r="Z93" s="347"/>
      <c r="AA93" s="347"/>
      <c r="AB93" s="347"/>
      <c r="AC93" s="347"/>
      <c r="AD93" s="347"/>
      <c r="AE93" s="347"/>
      <c r="AF93" s="347"/>
      <c r="AG93" s="347">
        <v>17.05</v>
      </c>
      <c r="AH93" s="347"/>
      <c r="AI93" s="347"/>
      <c r="AJ93" s="347"/>
      <c r="AK93" s="347">
        <v>6.25</v>
      </c>
      <c r="AL93" s="347">
        <v>12.5</v>
      </c>
      <c r="AM93" s="334"/>
      <c r="AN93" s="334"/>
      <c r="AO93" s="347"/>
    </row>
    <row r="94" spans="1:41" s="27" customFormat="1" ht="21" customHeight="1" x14ac:dyDescent="0.3">
      <c r="A94" s="3"/>
      <c r="B94" s="125" t="s">
        <v>376</v>
      </c>
      <c r="C94" s="91" t="s">
        <v>377</v>
      </c>
      <c r="D94" s="91" t="s">
        <v>95</v>
      </c>
      <c r="E94" s="91" t="s">
        <v>17</v>
      </c>
      <c r="F94" s="91">
        <f t="shared" si="4"/>
        <v>5</v>
      </c>
      <c r="G94" s="60">
        <f t="shared" si="5"/>
        <v>4.4000000000000004</v>
      </c>
      <c r="H94" s="126">
        <f t="shared" si="6"/>
        <v>7.9700000000000006</v>
      </c>
      <c r="I94" s="60">
        <f t="shared" si="7"/>
        <v>13.75</v>
      </c>
      <c r="J94" s="347"/>
      <c r="K94" s="347"/>
      <c r="L94" s="347"/>
      <c r="M94" s="347"/>
      <c r="N94" s="334"/>
      <c r="O94" s="347">
        <v>8</v>
      </c>
      <c r="P94" s="347"/>
      <c r="Q94" s="347"/>
      <c r="R94" s="347"/>
      <c r="S94" s="351">
        <v>6.7</v>
      </c>
      <c r="T94" s="347"/>
      <c r="U94" s="347"/>
      <c r="V94" s="347"/>
      <c r="W94" s="334"/>
      <c r="X94" s="334"/>
      <c r="Y94" s="347"/>
      <c r="Z94" s="347"/>
      <c r="AA94" s="347"/>
      <c r="AB94" s="347"/>
      <c r="AC94" s="347"/>
      <c r="AD94" s="347"/>
      <c r="AE94" s="347"/>
      <c r="AF94" s="347"/>
      <c r="AG94" s="347">
        <v>13.75</v>
      </c>
      <c r="AH94" s="347"/>
      <c r="AI94" s="347"/>
      <c r="AJ94" s="347"/>
      <c r="AK94" s="347">
        <v>4.4000000000000004</v>
      </c>
      <c r="AL94" s="347">
        <v>7</v>
      </c>
      <c r="AM94" s="334"/>
      <c r="AN94" s="334"/>
      <c r="AO94" s="347"/>
    </row>
    <row r="95" spans="1:41" s="27" customFormat="1" ht="21" customHeight="1" x14ac:dyDescent="0.3">
      <c r="A95" s="3"/>
      <c r="B95" s="125" t="s">
        <v>376</v>
      </c>
      <c r="C95" s="91" t="s">
        <v>377</v>
      </c>
      <c r="D95" s="91" t="s">
        <v>95</v>
      </c>
      <c r="E95" s="91" t="s">
        <v>168</v>
      </c>
      <c r="F95" s="91">
        <f t="shared" si="4"/>
        <v>4</v>
      </c>
      <c r="G95" s="60">
        <f t="shared" si="5"/>
        <v>6.25</v>
      </c>
      <c r="H95" s="126">
        <f t="shared" si="6"/>
        <v>10.95</v>
      </c>
      <c r="I95" s="60">
        <f t="shared" si="7"/>
        <v>17.05</v>
      </c>
      <c r="J95" s="347"/>
      <c r="K95" s="347"/>
      <c r="L95" s="347"/>
      <c r="M95" s="347"/>
      <c r="N95" s="334"/>
      <c r="O95" s="347">
        <v>8</v>
      </c>
      <c r="P95" s="347"/>
      <c r="Q95" s="347"/>
      <c r="R95" s="347"/>
      <c r="S95" s="350"/>
      <c r="T95" s="347"/>
      <c r="U95" s="347"/>
      <c r="V95" s="347"/>
      <c r="W95" s="334"/>
      <c r="X95" s="334"/>
      <c r="Y95" s="347"/>
      <c r="Z95" s="347"/>
      <c r="AA95" s="347"/>
      <c r="AB95" s="347"/>
      <c r="AC95" s="347"/>
      <c r="AD95" s="347"/>
      <c r="AE95" s="347"/>
      <c r="AF95" s="347"/>
      <c r="AG95" s="347">
        <v>17.05</v>
      </c>
      <c r="AH95" s="347"/>
      <c r="AI95" s="347"/>
      <c r="AJ95" s="347"/>
      <c r="AK95" s="347">
        <v>6.25</v>
      </c>
      <c r="AL95" s="347">
        <v>12.5</v>
      </c>
      <c r="AM95" s="334"/>
      <c r="AN95" s="334"/>
      <c r="AO95" s="347"/>
    </row>
    <row r="96" spans="1:41" s="27" customFormat="1" ht="21" customHeight="1" x14ac:dyDescent="0.3">
      <c r="A96" s="3"/>
      <c r="B96" s="125" t="s">
        <v>376</v>
      </c>
      <c r="C96" s="91" t="s">
        <v>377</v>
      </c>
      <c r="D96" s="91" t="s">
        <v>95</v>
      </c>
      <c r="E96" s="91" t="s">
        <v>143</v>
      </c>
      <c r="F96" s="91">
        <f t="shared" si="4"/>
        <v>3</v>
      </c>
      <c r="G96" s="60">
        <f t="shared" si="5"/>
        <v>8</v>
      </c>
      <c r="H96" s="126">
        <f t="shared" si="6"/>
        <v>10.433333333333334</v>
      </c>
      <c r="I96" s="60">
        <f t="shared" si="7"/>
        <v>12.5</v>
      </c>
      <c r="J96" s="347"/>
      <c r="K96" s="347"/>
      <c r="L96" s="347"/>
      <c r="M96" s="347"/>
      <c r="N96" s="334"/>
      <c r="O96" s="347">
        <v>8</v>
      </c>
      <c r="P96" s="347"/>
      <c r="Q96" s="347"/>
      <c r="R96" s="347"/>
      <c r="S96" s="350"/>
      <c r="T96" s="347"/>
      <c r="U96" s="347"/>
      <c r="V96" s="347"/>
      <c r="W96" s="334"/>
      <c r="X96" s="334"/>
      <c r="Y96" s="347"/>
      <c r="Z96" s="347"/>
      <c r="AA96" s="347"/>
      <c r="AB96" s="347"/>
      <c r="AC96" s="347"/>
      <c r="AD96" s="347"/>
      <c r="AE96" s="347"/>
      <c r="AF96" s="347"/>
      <c r="AG96" s="347">
        <v>10.8</v>
      </c>
      <c r="AH96" s="347"/>
      <c r="AI96" s="347"/>
      <c r="AJ96" s="347"/>
      <c r="AK96" s="347"/>
      <c r="AL96" s="347">
        <v>12.5</v>
      </c>
      <c r="AM96" s="334"/>
      <c r="AN96" s="334"/>
      <c r="AO96" s="347"/>
    </row>
    <row r="97" spans="1:41" s="27" customFormat="1" ht="21" customHeight="1" x14ac:dyDescent="0.3">
      <c r="A97" s="3"/>
      <c r="B97" s="125" t="s">
        <v>378</v>
      </c>
      <c r="C97" s="91" t="s">
        <v>162</v>
      </c>
      <c r="D97" s="91" t="s">
        <v>95</v>
      </c>
      <c r="E97" s="91" t="s">
        <v>16</v>
      </c>
      <c r="F97" s="91">
        <f t="shared" si="4"/>
        <v>5</v>
      </c>
      <c r="G97" s="60">
        <f t="shared" si="5"/>
        <v>106.6</v>
      </c>
      <c r="H97" s="126">
        <f t="shared" si="6"/>
        <v>152.32</v>
      </c>
      <c r="I97" s="60">
        <f t="shared" si="7"/>
        <v>190</v>
      </c>
      <c r="J97" s="347"/>
      <c r="K97" s="347"/>
      <c r="L97" s="347"/>
      <c r="M97" s="347"/>
      <c r="N97" s="334">
        <v>190</v>
      </c>
      <c r="O97" s="347">
        <v>180</v>
      </c>
      <c r="P97" s="347"/>
      <c r="Q97" s="347"/>
      <c r="R97" s="347"/>
      <c r="S97" s="350"/>
      <c r="T97" s="347"/>
      <c r="U97" s="347"/>
      <c r="V97" s="347"/>
      <c r="W97" s="334"/>
      <c r="X97" s="334"/>
      <c r="Y97" s="347"/>
      <c r="Z97" s="347"/>
      <c r="AA97" s="347"/>
      <c r="AB97" s="347"/>
      <c r="AC97" s="347"/>
      <c r="AD97" s="347">
        <v>125</v>
      </c>
      <c r="AE97" s="347"/>
      <c r="AF97" s="347"/>
      <c r="AG97" s="347"/>
      <c r="AH97" s="347"/>
      <c r="AI97" s="347"/>
      <c r="AJ97" s="347"/>
      <c r="AK97" s="347">
        <v>106.6</v>
      </c>
      <c r="AL97" s="347">
        <v>160</v>
      </c>
      <c r="AM97" s="334"/>
      <c r="AN97" s="334"/>
      <c r="AO97" s="347"/>
    </row>
    <row r="98" spans="1:41" s="27" customFormat="1" ht="21" customHeight="1" x14ac:dyDescent="0.3">
      <c r="A98" s="3"/>
      <c r="B98" s="125" t="s">
        <v>378</v>
      </c>
      <c r="C98" s="91" t="s">
        <v>162</v>
      </c>
      <c r="D98" s="91" t="s">
        <v>95</v>
      </c>
      <c r="E98" s="91" t="s">
        <v>17</v>
      </c>
      <c r="F98" s="91">
        <f t="shared" si="4"/>
        <v>2</v>
      </c>
      <c r="G98" s="60">
        <f t="shared" si="5"/>
        <v>160</v>
      </c>
      <c r="H98" s="126">
        <f t="shared" si="6"/>
        <v>170</v>
      </c>
      <c r="I98" s="60">
        <f t="shared" si="7"/>
        <v>180</v>
      </c>
      <c r="J98" s="347"/>
      <c r="K98" s="347"/>
      <c r="L98" s="347"/>
      <c r="M98" s="347"/>
      <c r="N98" s="334"/>
      <c r="O98" s="347">
        <v>180</v>
      </c>
      <c r="P98" s="347"/>
      <c r="Q98" s="347"/>
      <c r="R98" s="347"/>
      <c r="S98" s="350"/>
      <c r="T98" s="347"/>
      <c r="U98" s="347"/>
      <c r="V98" s="347"/>
      <c r="W98" s="334"/>
      <c r="X98" s="334"/>
      <c r="Y98" s="347"/>
      <c r="Z98" s="347"/>
      <c r="AA98" s="347"/>
      <c r="AB98" s="347"/>
      <c r="AC98" s="347"/>
      <c r="AD98" s="347"/>
      <c r="AE98" s="347"/>
      <c r="AF98" s="347"/>
      <c r="AG98" s="347"/>
      <c r="AH98" s="347"/>
      <c r="AI98" s="347"/>
      <c r="AJ98" s="347"/>
      <c r="AK98" s="347"/>
      <c r="AL98" s="347">
        <v>160</v>
      </c>
      <c r="AM98" s="334"/>
      <c r="AN98" s="334"/>
      <c r="AO98" s="347"/>
    </row>
    <row r="99" spans="1:41" s="27" customFormat="1" ht="21" customHeight="1" x14ac:dyDescent="0.3">
      <c r="A99" s="3"/>
      <c r="B99" s="125" t="s">
        <v>378</v>
      </c>
      <c r="C99" s="91" t="s">
        <v>162</v>
      </c>
      <c r="D99" s="91" t="s">
        <v>95</v>
      </c>
      <c r="E99" s="91" t="s">
        <v>168</v>
      </c>
      <c r="F99" s="91">
        <f t="shared" si="4"/>
        <v>2</v>
      </c>
      <c r="G99" s="60">
        <f t="shared" si="5"/>
        <v>160</v>
      </c>
      <c r="H99" s="126">
        <f t="shared" si="6"/>
        <v>170</v>
      </c>
      <c r="I99" s="60">
        <f t="shared" si="7"/>
        <v>180</v>
      </c>
      <c r="J99" s="347"/>
      <c r="K99" s="347"/>
      <c r="L99" s="347"/>
      <c r="M99" s="347"/>
      <c r="N99" s="334"/>
      <c r="O99" s="347">
        <v>180</v>
      </c>
      <c r="P99" s="347"/>
      <c r="Q99" s="347"/>
      <c r="R99" s="347"/>
      <c r="S99" s="350"/>
      <c r="T99" s="347"/>
      <c r="U99" s="347"/>
      <c r="V99" s="347"/>
      <c r="W99" s="334"/>
      <c r="X99" s="334"/>
      <c r="Y99" s="347"/>
      <c r="Z99" s="347"/>
      <c r="AA99" s="347"/>
      <c r="AB99" s="347"/>
      <c r="AC99" s="347"/>
      <c r="AD99" s="347"/>
      <c r="AE99" s="347"/>
      <c r="AF99" s="347"/>
      <c r="AG99" s="347"/>
      <c r="AH99" s="347"/>
      <c r="AI99" s="347"/>
      <c r="AJ99" s="347"/>
      <c r="AK99" s="347"/>
      <c r="AL99" s="347">
        <v>160</v>
      </c>
      <c r="AM99" s="334"/>
      <c r="AN99" s="334"/>
      <c r="AO99" s="347"/>
    </row>
    <row r="100" spans="1:41" s="27" customFormat="1" ht="21" customHeight="1" x14ac:dyDescent="0.3">
      <c r="A100" s="3"/>
      <c r="B100" s="125" t="s">
        <v>378</v>
      </c>
      <c r="C100" s="91" t="s">
        <v>162</v>
      </c>
      <c r="D100" s="91" t="s">
        <v>95</v>
      </c>
      <c r="E100" s="91" t="s">
        <v>143</v>
      </c>
      <c r="F100" s="91">
        <f t="shared" si="4"/>
        <v>2</v>
      </c>
      <c r="G100" s="60">
        <f t="shared" si="5"/>
        <v>160</v>
      </c>
      <c r="H100" s="126">
        <f t="shared" si="6"/>
        <v>170</v>
      </c>
      <c r="I100" s="60">
        <f t="shared" si="7"/>
        <v>180</v>
      </c>
      <c r="J100" s="347"/>
      <c r="K100" s="347"/>
      <c r="L100" s="347"/>
      <c r="M100" s="347"/>
      <c r="N100" s="334"/>
      <c r="O100" s="347">
        <v>180</v>
      </c>
      <c r="P100" s="347"/>
      <c r="Q100" s="347"/>
      <c r="R100" s="347"/>
      <c r="S100" s="350"/>
      <c r="T100" s="347"/>
      <c r="U100" s="347"/>
      <c r="V100" s="347"/>
      <c r="W100" s="334"/>
      <c r="X100" s="334"/>
      <c r="Y100" s="347"/>
      <c r="Z100" s="347"/>
      <c r="AA100" s="347"/>
      <c r="AB100" s="347"/>
      <c r="AC100" s="347"/>
      <c r="AD100" s="347"/>
      <c r="AE100" s="347"/>
      <c r="AF100" s="347"/>
      <c r="AG100" s="347"/>
      <c r="AH100" s="347"/>
      <c r="AI100" s="347"/>
      <c r="AJ100" s="347"/>
      <c r="AK100" s="347"/>
      <c r="AL100" s="347">
        <v>160</v>
      </c>
      <c r="AM100" s="334"/>
      <c r="AN100" s="334"/>
      <c r="AO100" s="347"/>
    </row>
    <row r="101" spans="1:41" s="27" customFormat="1" ht="21" customHeight="1" x14ac:dyDescent="0.3">
      <c r="A101" s="3"/>
      <c r="B101" s="125" t="s">
        <v>379</v>
      </c>
      <c r="C101" s="91" t="s">
        <v>360</v>
      </c>
      <c r="D101" s="91" t="s">
        <v>95</v>
      </c>
      <c r="E101" s="91" t="s">
        <v>16</v>
      </c>
      <c r="F101" s="91">
        <f t="shared" si="4"/>
        <v>12</v>
      </c>
      <c r="G101" s="60">
        <f t="shared" si="5"/>
        <v>6</v>
      </c>
      <c r="H101" s="126">
        <f t="shared" si="6"/>
        <v>9.7583333333333329</v>
      </c>
      <c r="I101" s="60">
        <f t="shared" si="7"/>
        <v>15</v>
      </c>
      <c r="J101" s="347">
        <v>6.65</v>
      </c>
      <c r="K101" s="347">
        <v>6</v>
      </c>
      <c r="L101" s="347"/>
      <c r="M101" s="347"/>
      <c r="N101" s="334"/>
      <c r="O101" s="347"/>
      <c r="P101" s="347">
        <v>14.5</v>
      </c>
      <c r="Q101" s="347">
        <v>15</v>
      </c>
      <c r="R101" s="347"/>
      <c r="S101" s="350"/>
      <c r="T101" s="347"/>
      <c r="U101" s="347"/>
      <c r="V101" s="347">
        <v>9.1</v>
      </c>
      <c r="W101" s="334"/>
      <c r="X101" s="334"/>
      <c r="Y101" s="347">
        <v>7.1</v>
      </c>
      <c r="Z101" s="347">
        <v>10.5</v>
      </c>
      <c r="AA101" s="347">
        <v>13.4</v>
      </c>
      <c r="AB101" s="347"/>
      <c r="AC101" s="347"/>
      <c r="AD101" s="347"/>
      <c r="AE101" s="347"/>
      <c r="AF101" s="347">
        <v>10.050000000000001</v>
      </c>
      <c r="AG101" s="347">
        <v>7.6</v>
      </c>
      <c r="AH101" s="347"/>
      <c r="AI101" s="347"/>
      <c r="AJ101" s="347"/>
      <c r="AK101" s="347"/>
      <c r="AL101" s="347">
        <v>11</v>
      </c>
      <c r="AM101" s="334"/>
      <c r="AN101" s="334"/>
      <c r="AO101" s="347">
        <v>6.2</v>
      </c>
    </row>
    <row r="102" spans="1:41" s="27" customFormat="1" ht="21" customHeight="1" x14ac:dyDescent="0.3">
      <c r="A102" s="3"/>
      <c r="B102" s="125" t="s">
        <v>379</v>
      </c>
      <c r="C102" s="91" t="s">
        <v>360</v>
      </c>
      <c r="D102" s="91" t="s">
        <v>95</v>
      </c>
      <c r="E102" s="91" t="s">
        <v>17</v>
      </c>
      <c r="F102" s="91">
        <f t="shared" si="4"/>
        <v>12</v>
      </c>
      <c r="G102" s="60">
        <f t="shared" si="5"/>
        <v>3.1</v>
      </c>
      <c r="H102" s="126">
        <f t="shared" si="6"/>
        <v>6.6416666666666657</v>
      </c>
      <c r="I102" s="60">
        <f t="shared" si="7"/>
        <v>13.4</v>
      </c>
      <c r="J102" s="347">
        <v>4</v>
      </c>
      <c r="K102" s="347">
        <v>4</v>
      </c>
      <c r="L102" s="347"/>
      <c r="M102" s="347"/>
      <c r="N102" s="334"/>
      <c r="O102" s="347"/>
      <c r="P102" s="347">
        <v>7.25</v>
      </c>
      <c r="Q102" s="347">
        <v>12</v>
      </c>
      <c r="R102" s="347"/>
      <c r="S102" s="350"/>
      <c r="T102" s="347"/>
      <c r="U102" s="347"/>
      <c r="V102" s="347">
        <v>7</v>
      </c>
      <c r="W102" s="334"/>
      <c r="X102" s="334"/>
      <c r="Y102" s="347">
        <v>5</v>
      </c>
      <c r="Z102" s="347">
        <v>6.3</v>
      </c>
      <c r="AA102" s="347">
        <v>13.4</v>
      </c>
      <c r="AB102" s="347"/>
      <c r="AC102" s="347"/>
      <c r="AD102" s="347"/>
      <c r="AE102" s="347"/>
      <c r="AF102" s="347">
        <v>5</v>
      </c>
      <c r="AG102" s="347">
        <v>6.15</v>
      </c>
      <c r="AH102" s="347"/>
      <c r="AI102" s="347"/>
      <c r="AJ102" s="347"/>
      <c r="AK102" s="347"/>
      <c r="AL102" s="347">
        <v>6.5</v>
      </c>
      <c r="AM102" s="334"/>
      <c r="AN102" s="334"/>
      <c r="AO102" s="347">
        <v>3.1</v>
      </c>
    </row>
    <row r="103" spans="1:41" s="27" customFormat="1" ht="21" customHeight="1" x14ac:dyDescent="0.3">
      <c r="A103" s="3"/>
      <c r="B103" s="125" t="s">
        <v>379</v>
      </c>
      <c r="C103" s="91" t="s">
        <v>360</v>
      </c>
      <c r="D103" s="91" t="s">
        <v>95</v>
      </c>
      <c r="E103" s="91" t="s">
        <v>168</v>
      </c>
      <c r="F103" s="91">
        <f t="shared" si="4"/>
        <v>9</v>
      </c>
      <c r="G103" s="60">
        <f t="shared" si="5"/>
        <v>3.1</v>
      </c>
      <c r="H103" s="126">
        <f t="shared" si="6"/>
        <v>5.9499999999999993</v>
      </c>
      <c r="I103" s="60">
        <f t="shared" si="7"/>
        <v>10.25</v>
      </c>
      <c r="J103" s="347">
        <v>4</v>
      </c>
      <c r="K103" s="347">
        <v>4</v>
      </c>
      <c r="L103" s="347"/>
      <c r="M103" s="347"/>
      <c r="N103" s="334"/>
      <c r="O103" s="347"/>
      <c r="P103" s="347">
        <v>10.25</v>
      </c>
      <c r="Q103" s="347"/>
      <c r="R103" s="347"/>
      <c r="S103" s="350"/>
      <c r="T103" s="347"/>
      <c r="U103" s="347"/>
      <c r="V103" s="347">
        <v>7</v>
      </c>
      <c r="W103" s="334"/>
      <c r="X103" s="334"/>
      <c r="Y103" s="347">
        <v>5</v>
      </c>
      <c r="Z103" s="347">
        <v>6.3</v>
      </c>
      <c r="AA103" s="347"/>
      <c r="AB103" s="347"/>
      <c r="AC103" s="347"/>
      <c r="AD103" s="347"/>
      <c r="AE103" s="347"/>
      <c r="AF103" s="347"/>
      <c r="AG103" s="347">
        <v>6.9</v>
      </c>
      <c r="AH103" s="347"/>
      <c r="AI103" s="347"/>
      <c r="AJ103" s="347"/>
      <c r="AK103" s="347"/>
      <c r="AL103" s="347">
        <v>7</v>
      </c>
      <c r="AM103" s="334"/>
      <c r="AN103" s="334"/>
      <c r="AO103" s="347">
        <v>3.1</v>
      </c>
    </row>
    <row r="104" spans="1:41" s="27" customFormat="1" ht="21" customHeight="1" x14ac:dyDescent="0.3">
      <c r="A104" s="3"/>
      <c r="B104" s="125" t="s">
        <v>379</v>
      </c>
      <c r="C104" s="91" t="s">
        <v>360</v>
      </c>
      <c r="D104" s="91" t="s">
        <v>95</v>
      </c>
      <c r="E104" s="91" t="s">
        <v>143</v>
      </c>
      <c r="F104" s="91">
        <f t="shared" si="4"/>
        <v>8</v>
      </c>
      <c r="G104" s="60">
        <f t="shared" si="5"/>
        <v>1</v>
      </c>
      <c r="H104" s="126">
        <f t="shared" si="6"/>
        <v>4.15625</v>
      </c>
      <c r="I104" s="60">
        <f t="shared" si="7"/>
        <v>7</v>
      </c>
      <c r="J104" s="347">
        <v>2.65</v>
      </c>
      <c r="K104" s="347">
        <v>4</v>
      </c>
      <c r="L104" s="347"/>
      <c r="M104" s="347"/>
      <c r="N104" s="334"/>
      <c r="O104" s="347"/>
      <c r="P104" s="347"/>
      <c r="Q104" s="347"/>
      <c r="R104" s="347"/>
      <c r="S104" s="350"/>
      <c r="T104" s="347"/>
      <c r="U104" s="347"/>
      <c r="V104" s="347"/>
      <c r="W104" s="334"/>
      <c r="X104" s="334"/>
      <c r="Y104" s="347">
        <v>5</v>
      </c>
      <c r="Z104" s="347">
        <v>6.3</v>
      </c>
      <c r="AA104" s="347"/>
      <c r="AB104" s="347"/>
      <c r="AC104" s="347"/>
      <c r="AD104" s="347"/>
      <c r="AE104" s="347"/>
      <c r="AF104" s="347">
        <v>1</v>
      </c>
      <c r="AG104" s="347">
        <v>4.2</v>
      </c>
      <c r="AH104" s="347"/>
      <c r="AI104" s="347"/>
      <c r="AJ104" s="347"/>
      <c r="AK104" s="347"/>
      <c r="AL104" s="347">
        <v>7</v>
      </c>
      <c r="AM104" s="334"/>
      <c r="AN104" s="334"/>
      <c r="AO104" s="347">
        <v>3.1</v>
      </c>
    </row>
    <row r="105" spans="1:41" s="27" customFormat="1" ht="21" customHeight="1" x14ac:dyDescent="0.3">
      <c r="A105" s="45"/>
      <c r="B105" s="125" t="s">
        <v>380</v>
      </c>
      <c r="C105" s="91" t="s">
        <v>306</v>
      </c>
      <c r="D105" s="91"/>
      <c r="E105" s="91" t="s">
        <v>16</v>
      </c>
      <c r="F105" s="91">
        <f t="shared" si="4"/>
        <v>5</v>
      </c>
      <c r="G105" s="127">
        <f t="shared" si="5"/>
        <v>203.88</v>
      </c>
      <c r="H105" s="261">
        <f t="shared" si="6"/>
        <v>285.976</v>
      </c>
      <c r="I105" s="127">
        <f t="shared" si="7"/>
        <v>346</v>
      </c>
      <c r="J105" s="347"/>
      <c r="K105" s="347"/>
      <c r="L105" s="347">
        <v>203.88</v>
      </c>
      <c r="M105" s="347"/>
      <c r="N105" s="334"/>
      <c r="O105" s="347"/>
      <c r="P105" s="347"/>
      <c r="Q105" s="347"/>
      <c r="R105" s="347"/>
      <c r="S105" s="350"/>
      <c r="T105" s="347"/>
      <c r="U105" s="347"/>
      <c r="V105" s="347"/>
      <c r="W105" s="334"/>
      <c r="X105" s="334"/>
      <c r="Y105" s="347">
        <v>300</v>
      </c>
      <c r="Z105" s="347"/>
      <c r="AA105" s="347"/>
      <c r="AB105" s="347">
        <v>346</v>
      </c>
      <c r="AC105" s="347"/>
      <c r="AD105" s="347"/>
      <c r="AE105" s="347"/>
      <c r="AF105" s="347">
        <v>330</v>
      </c>
      <c r="AG105" s="347"/>
      <c r="AH105" s="347"/>
      <c r="AI105" s="347"/>
      <c r="AJ105" s="347">
        <v>250</v>
      </c>
      <c r="AK105" s="347"/>
      <c r="AL105" s="347"/>
      <c r="AM105" s="334"/>
      <c r="AN105" s="334"/>
      <c r="AO105" s="347"/>
    </row>
    <row r="106" spans="1:41" s="27" customFormat="1" ht="21" customHeight="1" x14ac:dyDescent="0.3">
      <c r="A106" s="45"/>
      <c r="B106" s="125" t="s">
        <v>380</v>
      </c>
      <c r="C106" s="91" t="s">
        <v>306</v>
      </c>
      <c r="D106" s="91"/>
      <c r="E106" s="91" t="s">
        <v>17</v>
      </c>
      <c r="F106" s="91">
        <f t="shared" si="4"/>
        <v>5</v>
      </c>
      <c r="G106" s="127">
        <f t="shared" si="5"/>
        <v>150</v>
      </c>
      <c r="H106" s="261">
        <f t="shared" si="6"/>
        <v>188.57599999999999</v>
      </c>
      <c r="I106" s="127">
        <f t="shared" si="7"/>
        <v>213</v>
      </c>
      <c r="J106" s="347"/>
      <c r="K106" s="347"/>
      <c r="L106" s="347">
        <v>179.88</v>
      </c>
      <c r="M106" s="347"/>
      <c r="N106" s="334"/>
      <c r="O106" s="347"/>
      <c r="P106" s="347"/>
      <c r="Q106" s="347"/>
      <c r="R106" s="347"/>
      <c r="S106" s="350"/>
      <c r="T106" s="347"/>
      <c r="U106" s="347"/>
      <c r="V106" s="347"/>
      <c r="W106" s="334"/>
      <c r="X106" s="334"/>
      <c r="Y106" s="347">
        <v>210</v>
      </c>
      <c r="Z106" s="347"/>
      <c r="AA106" s="347"/>
      <c r="AB106" s="347">
        <v>213</v>
      </c>
      <c r="AC106" s="347"/>
      <c r="AD106" s="347"/>
      <c r="AE106" s="347">
        <v>190</v>
      </c>
      <c r="AF106" s="347"/>
      <c r="AG106" s="347"/>
      <c r="AH106" s="347"/>
      <c r="AI106" s="347"/>
      <c r="AJ106" s="347">
        <v>150</v>
      </c>
      <c r="AK106" s="347"/>
      <c r="AL106" s="347"/>
      <c r="AM106" s="334"/>
      <c r="AN106" s="334"/>
      <c r="AO106" s="347"/>
    </row>
    <row r="107" spans="1:41" s="27" customFormat="1" ht="21" customHeight="1" x14ac:dyDescent="0.3">
      <c r="A107" s="45"/>
      <c r="B107" s="125" t="s">
        <v>380</v>
      </c>
      <c r="C107" s="91" t="s">
        <v>306</v>
      </c>
      <c r="D107" s="91"/>
      <c r="E107" s="91" t="s">
        <v>168</v>
      </c>
      <c r="F107" s="91">
        <f t="shared" si="4"/>
        <v>5</v>
      </c>
      <c r="G107" s="127">
        <f t="shared" si="5"/>
        <v>60</v>
      </c>
      <c r="H107" s="261">
        <f t="shared" si="6"/>
        <v>210.77600000000001</v>
      </c>
      <c r="I107" s="127">
        <f t="shared" si="7"/>
        <v>330</v>
      </c>
      <c r="J107" s="347"/>
      <c r="K107" s="347"/>
      <c r="L107" s="347">
        <v>203.88</v>
      </c>
      <c r="M107" s="347"/>
      <c r="N107" s="334"/>
      <c r="O107" s="347"/>
      <c r="P107" s="347"/>
      <c r="Q107" s="347"/>
      <c r="R107" s="347"/>
      <c r="S107" s="350"/>
      <c r="T107" s="347"/>
      <c r="U107" s="347"/>
      <c r="V107" s="347"/>
      <c r="W107" s="334"/>
      <c r="X107" s="334"/>
      <c r="Y107" s="347">
        <v>210</v>
      </c>
      <c r="Z107" s="347"/>
      <c r="AA107" s="347"/>
      <c r="AB107" s="347"/>
      <c r="AC107" s="347"/>
      <c r="AD107" s="347"/>
      <c r="AE107" s="347">
        <v>60</v>
      </c>
      <c r="AF107" s="347">
        <v>330</v>
      </c>
      <c r="AG107" s="347"/>
      <c r="AH107" s="347"/>
      <c r="AI107" s="347"/>
      <c r="AJ107" s="347">
        <v>250</v>
      </c>
      <c r="AK107" s="347"/>
      <c r="AL107" s="347"/>
      <c r="AM107" s="334"/>
      <c r="AN107" s="334"/>
      <c r="AO107" s="347"/>
    </row>
    <row r="108" spans="1:41" s="27" customFormat="1" ht="21" customHeight="1" x14ac:dyDescent="0.3">
      <c r="A108" s="45"/>
      <c r="B108" s="125" t="s">
        <v>380</v>
      </c>
      <c r="C108" s="91" t="s">
        <v>306</v>
      </c>
      <c r="D108" s="91"/>
      <c r="E108" s="91" t="s">
        <v>143</v>
      </c>
      <c r="F108" s="91">
        <f t="shared" si="4"/>
        <v>4</v>
      </c>
      <c r="G108" s="127">
        <f t="shared" si="5"/>
        <v>203.88</v>
      </c>
      <c r="H108" s="261">
        <f t="shared" si="6"/>
        <v>248.47</v>
      </c>
      <c r="I108" s="127">
        <f t="shared" si="7"/>
        <v>330</v>
      </c>
      <c r="J108" s="347"/>
      <c r="K108" s="347"/>
      <c r="L108" s="347">
        <v>203.88</v>
      </c>
      <c r="M108" s="347"/>
      <c r="N108" s="334"/>
      <c r="O108" s="347"/>
      <c r="P108" s="347"/>
      <c r="Q108" s="347"/>
      <c r="R108" s="347"/>
      <c r="S108" s="350"/>
      <c r="T108" s="347"/>
      <c r="U108" s="347"/>
      <c r="V108" s="347"/>
      <c r="W108" s="334"/>
      <c r="X108" s="334"/>
      <c r="Y108" s="347">
        <v>210</v>
      </c>
      <c r="Z108" s="347"/>
      <c r="AA108" s="347"/>
      <c r="AB108" s="347"/>
      <c r="AC108" s="347"/>
      <c r="AD108" s="347"/>
      <c r="AE108" s="347"/>
      <c r="AF108" s="347">
        <v>330</v>
      </c>
      <c r="AG108" s="347"/>
      <c r="AH108" s="347"/>
      <c r="AI108" s="347"/>
      <c r="AJ108" s="347">
        <v>250</v>
      </c>
      <c r="AK108" s="347"/>
      <c r="AL108" s="347"/>
      <c r="AM108" s="334"/>
      <c r="AN108" s="334"/>
      <c r="AO108" s="347"/>
    </row>
    <row r="109" spans="1:41" s="27" customFormat="1" ht="21" customHeight="1" x14ac:dyDescent="0.3">
      <c r="A109" s="45"/>
      <c r="B109" s="125" t="s">
        <v>296</v>
      </c>
      <c r="C109" s="91" t="s">
        <v>381</v>
      </c>
      <c r="D109" s="91"/>
      <c r="E109" s="91" t="s">
        <v>16</v>
      </c>
      <c r="F109" s="91">
        <f t="shared" si="4"/>
        <v>9</v>
      </c>
      <c r="G109" s="60">
        <f t="shared" si="5"/>
        <v>16.989999999999998</v>
      </c>
      <c r="H109" s="126">
        <f t="shared" si="6"/>
        <v>27.954444444444444</v>
      </c>
      <c r="I109" s="60">
        <f t="shared" si="7"/>
        <v>35</v>
      </c>
      <c r="J109" s="347">
        <v>35</v>
      </c>
      <c r="K109" s="347"/>
      <c r="L109" s="347">
        <v>16.989999999999998</v>
      </c>
      <c r="M109" s="347"/>
      <c r="N109" s="334"/>
      <c r="O109" s="347"/>
      <c r="P109" s="347"/>
      <c r="Q109" s="347"/>
      <c r="R109" s="347"/>
      <c r="S109" s="350"/>
      <c r="T109" s="347"/>
      <c r="U109" s="347"/>
      <c r="V109" s="347"/>
      <c r="W109" s="334">
        <v>29</v>
      </c>
      <c r="X109" s="334"/>
      <c r="Y109" s="347">
        <v>30</v>
      </c>
      <c r="Z109" s="347"/>
      <c r="AA109" s="347"/>
      <c r="AB109" s="347">
        <v>34.6</v>
      </c>
      <c r="AC109" s="347"/>
      <c r="AD109" s="347"/>
      <c r="AE109" s="347"/>
      <c r="AF109" s="347">
        <v>27.5</v>
      </c>
      <c r="AG109" s="347"/>
      <c r="AH109" s="347">
        <v>33</v>
      </c>
      <c r="AI109" s="347"/>
      <c r="AJ109" s="347">
        <v>25</v>
      </c>
      <c r="AK109" s="347"/>
      <c r="AL109" s="347"/>
      <c r="AM109" s="334"/>
      <c r="AN109" s="334"/>
      <c r="AO109" s="347">
        <v>20.5</v>
      </c>
    </row>
    <row r="110" spans="1:41" s="27" customFormat="1" ht="21" customHeight="1" x14ac:dyDescent="0.3">
      <c r="A110" s="45"/>
      <c r="B110" s="125" t="s">
        <v>296</v>
      </c>
      <c r="C110" s="91" t="s">
        <v>381</v>
      </c>
      <c r="D110" s="91"/>
      <c r="E110" s="91" t="s">
        <v>17</v>
      </c>
      <c r="F110" s="91">
        <f t="shared" si="4"/>
        <v>9</v>
      </c>
      <c r="G110" s="127">
        <f t="shared" si="5"/>
        <v>14.99</v>
      </c>
      <c r="H110" s="126">
        <f t="shared" si="6"/>
        <v>17.421111111111113</v>
      </c>
      <c r="I110" s="60">
        <f t="shared" si="7"/>
        <v>21.3</v>
      </c>
      <c r="J110" s="347">
        <v>21</v>
      </c>
      <c r="K110" s="347"/>
      <c r="L110" s="347">
        <v>14.99</v>
      </c>
      <c r="M110" s="347"/>
      <c r="N110" s="334"/>
      <c r="O110" s="347"/>
      <c r="P110" s="347"/>
      <c r="Q110" s="347"/>
      <c r="R110" s="347"/>
      <c r="S110" s="350"/>
      <c r="T110" s="347"/>
      <c r="U110" s="347"/>
      <c r="V110" s="347"/>
      <c r="W110" s="334">
        <v>15</v>
      </c>
      <c r="X110" s="334"/>
      <c r="Y110" s="347">
        <v>21</v>
      </c>
      <c r="Z110" s="347"/>
      <c r="AA110" s="347"/>
      <c r="AB110" s="347">
        <v>21.3</v>
      </c>
      <c r="AC110" s="347"/>
      <c r="AD110" s="347"/>
      <c r="AE110" s="347">
        <v>17</v>
      </c>
      <c r="AF110" s="347"/>
      <c r="AG110" s="347"/>
      <c r="AH110" s="347">
        <v>15</v>
      </c>
      <c r="AI110" s="347"/>
      <c r="AJ110" s="347">
        <v>15</v>
      </c>
      <c r="AK110" s="347"/>
      <c r="AL110" s="347"/>
      <c r="AM110" s="334"/>
      <c r="AN110" s="334"/>
      <c r="AO110" s="347">
        <v>16.5</v>
      </c>
    </row>
    <row r="111" spans="1:41" s="27" customFormat="1" ht="21" customHeight="1" x14ac:dyDescent="0.3">
      <c r="A111" s="45"/>
      <c r="B111" s="125" t="s">
        <v>296</v>
      </c>
      <c r="C111" s="91" t="s">
        <v>381</v>
      </c>
      <c r="D111" s="91"/>
      <c r="E111" s="91" t="s">
        <v>168</v>
      </c>
      <c r="F111" s="91">
        <f t="shared" si="4"/>
        <v>8</v>
      </c>
      <c r="G111" s="127">
        <f t="shared" si="5"/>
        <v>16.5</v>
      </c>
      <c r="H111" s="126">
        <f t="shared" si="6"/>
        <v>22.2425</v>
      </c>
      <c r="I111" s="60">
        <f t="shared" si="7"/>
        <v>27.5</v>
      </c>
      <c r="J111" s="347">
        <v>21</v>
      </c>
      <c r="K111" s="347"/>
      <c r="L111" s="347">
        <v>16.989999999999998</v>
      </c>
      <c r="M111" s="347"/>
      <c r="N111" s="334"/>
      <c r="O111" s="347"/>
      <c r="P111" s="347"/>
      <c r="Q111" s="347"/>
      <c r="R111" s="347"/>
      <c r="S111" s="350"/>
      <c r="T111" s="347"/>
      <c r="U111" s="347"/>
      <c r="V111" s="347"/>
      <c r="W111" s="334">
        <v>25</v>
      </c>
      <c r="X111" s="334"/>
      <c r="Y111" s="347">
        <v>21</v>
      </c>
      <c r="Z111" s="347"/>
      <c r="AA111" s="347"/>
      <c r="AB111" s="347"/>
      <c r="AC111" s="347"/>
      <c r="AD111" s="347"/>
      <c r="AE111" s="347"/>
      <c r="AF111" s="347">
        <v>27.5</v>
      </c>
      <c r="AG111" s="347"/>
      <c r="AH111" s="347">
        <v>24.95</v>
      </c>
      <c r="AI111" s="347"/>
      <c r="AJ111" s="347">
        <v>25</v>
      </c>
      <c r="AK111" s="347"/>
      <c r="AL111" s="347"/>
      <c r="AM111" s="334"/>
      <c r="AN111" s="334"/>
      <c r="AO111" s="347">
        <v>16.5</v>
      </c>
    </row>
    <row r="112" spans="1:41" s="27" customFormat="1" ht="21" customHeight="1" x14ac:dyDescent="0.3">
      <c r="A112" s="45"/>
      <c r="B112" s="125" t="s">
        <v>296</v>
      </c>
      <c r="C112" s="91" t="s">
        <v>381</v>
      </c>
      <c r="D112" s="91"/>
      <c r="E112" s="91" t="s">
        <v>143</v>
      </c>
      <c r="F112" s="91">
        <f t="shared" si="4"/>
        <v>7</v>
      </c>
      <c r="G112" s="127">
        <f t="shared" si="5"/>
        <v>14</v>
      </c>
      <c r="H112" s="126">
        <f t="shared" si="6"/>
        <v>20.855714285714289</v>
      </c>
      <c r="I112" s="60">
        <f t="shared" si="7"/>
        <v>27.5</v>
      </c>
      <c r="J112" s="347">
        <v>14</v>
      </c>
      <c r="K112" s="347"/>
      <c r="L112" s="347">
        <v>16.989999999999998</v>
      </c>
      <c r="M112" s="347"/>
      <c r="N112" s="334"/>
      <c r="O112" s="347"/>
      <c r="P112" s="347"/>
      <c r="Q112" s="347"/>
      <c r="R112" s="347"/>
      <c r="S112" s="350"/>
      <c r="T112" s="347"/>
      <c r="U112" s="347"/>
      <c r="V112" s="347"/>
      <c r="W112" s="334">
        <v>25</v>
      </c>
      <c r="X112" s="334"/>
      <c r="Y112" s="347">
        <v>21</v>
      </c>
      <c r="Z112" s="347"/>
      <c r="AA112" s="347"/>
      <c r="AB112" s="347"/>
      <c r="AC112" s="347"/>
      <c r="AD112" s="347"/>
      <c r="AE112" s="347"/>
      <c r="AF112" s="347">
        <v>27.5</v>
      </c>
      <c r="AG112" s="347"/>
      <c r="AH112" s="347"/>
      <c r="AI112" s="347"/>
      <c r="AJ112" s="347">
        <v>25</v>
      </c>
      <c r="AK112" s="347"/>
      <c r="AL112" s="347"/>
      <c r="AM112" s="334"/>
      <c r="AN112" s="334"/>
      <c r="AO112" s="347">
        <v>16.5</v>
      </c>
    </row>
    <row r="113" spans="1:41" s="27" customFormat="1" ht="21" customHeight="1" x14ac:dyDescent="0.3">
      <c r="A113" s="45"/>
      <c r="B113" s="125" t="s">
        <v>296</v>
      </c>
      <c r="C113" s="91" t="s">
        <v>382</v>
      </c>
      <c r="D113" s="91"/>
      <c r="E113" s="91" t="s">
        <v>16</v>
      </c>
      <c r="F113" s="91">
        <f t="shared" si="4"/>
        <v>3</v>
      </c>
      <c r="G113" s="60">
        <f t="shared" si="5"/>
        <v>462</v>
      </c>
      <c r="H113" s="126">
        <f t="shared" si="6"/>
        <v>527.33333333333337</v>
      </c>
      <c r="I113" s="60">
        <f t="shared" si="7"/>
        <v>620</v>
      </c>
      <c r="J113" s="347"/>
      <c r="K113" s="347"/>
      <c r="L113" s="347"/>
      <c r="M113" s="347"/>
      <c r="N113" s="334"/>
      <c r="O113" s="347"/>
      <c r="P113" s="347"/>
      <c r="Q113" s="347"/>
      <c r="R113" s="347"/>
      <c r="S113" s="350"/>
      <c r="T113" s="347"/>
      <c r="U113" s="347"/>
      <c r="V113" s="347"/>
      <c r="W113" s="334"/>
      <c r="X113" s="334"/>
      <c r="Y113" s="347"/>
      <c r="Z113" s="347"/>
      <c r="AA113" s="347"/>
      <c r="AB113" s="347">
        <v>620</v>
      </c>
      <c r="AC113" s="347"/>
      <c r="AD113" s="347"/>
      <c r="AE113" s="347"/>
      <c r="AF113" s="347">
        <v>462</v>
      </c>
      <c r="AG113" s="347"/>
      <c r="AH113" s="347"/>
      <c r="AI113" s="347"/>
      <c r="AJ113" s="347">
        <v>500</v>
      </c>
      <c r="AK113" s="347"/>
      <c r="AL113" s="347"/>
      <c r="AM113" s="334"/>
      <c r="AN113" s="334"/>
      <c r="AO113" s="347"/>
    </row>
    <row r="114" spans="1:41" s="27" customFormat="1" ht="21" customHeight="1" x14ac:dyDescent="0.3">
      <c r="A114" s="45"/>
      <c r="B114" s="125" t="s">
        <v>296</v>
      </c>
      <c r="C114" s="91" t="s">
        <v>383</v>
      </c>
      <c r="D114" s="91"/>
      <c r="E114" s="91" t="s">
        <v>16</v>
      </c>
      <c r="F114" s="91">
        <f t="shared" si="4"/>
        <v>4</v>
      </c>
      <c r="G114" s="60">
        <f t="shared" si="5"/>
        <v>27.5</v>
      </c>
      <c r="H114" s="126">
        <f t="shared" si="6"/>
        <v>44.5</v>
      </c>
      <c r="I114" s="60">
        <f t="shared" si="7"/>
        <v>62</v>
      </c>
      <c r="J114" s="347"/>
      <c r="K114" s="347"/>
      <c r="L114" s="347"/>
      <c r="M114" s="347"/>
      <c r="N114" s="334"/>
      <c r="O114" s="347"/>
      <c r="P114" s="347"/>
      <c r="Q114" s="347"/>
      <c r="R114" s="347"/>
      <c r="S114" s="350"/>
      <c r="T114" s="347"/>
      <c r="U114" s="347"/>
      <c r="V114" s="347"/>
      <c r="W114" s="334"/>
      <c r="X114" s="334"/>
      <c r="Y114" s="347"/>
      <c r="Z114" s="347"/>
      <c r="AA114" s="347"/>
      <c r="AB114" s="347">
        <v>62</v>
      </c>
      <c r="AC114" s="347"/>
      <c r="AD114" s="347"/>
      <c r="AE114" s="347"/>
      <c r="AF114" s="347">
        <v>38.5</v>
      </c>
      <c r="AG114" s="347"/>
      <c r="AH114" s="347"/>
      <c r="AI114" s="347"/>
      <c r="AJ114" s="347">
        <v>50</v>
      </c>
      <c r="AK114" s="347"/>
      <c r="AL114" s="347"/>
      <c r="AM114" s="334"/>
      <c r="AN114" s="334"/>
      <c r="AO114" s="347">
        <v>27.5</v>
      </c>
    </row>
    <row r="115" spans="1:41" s="27" customFormat="1" ht="21" customHeight="1" x14ac:dyDescent="0.3">
      <c r="A115" s="45"/>
      <c r="B115" s="125" t="s">
        <v>296</v>
      </c>
      <c r="C115" s="91" t="s">
        <v>384</v>
      </c>
      <c r="D115" s="91"/>
      <c r="E115" s="91" t="s">
        <v>385</v>
      </c>
      <c r="F115" s="91">
        <f t="shared" si="4"/>
        <v>2</v>
      </c>
      <c r="G115" s="60">
        <f t="shared" si="5"/>
        <v>299.88</v>
      </c>
      <c r="H115" s="126">
        <f t="shared" si="6"/>
        <v>380.94</v>
      </c>
      <c r="I115" s="60">
        <f t="shared" si="7"/>
        <v>462</v>
      </c>
      <c r="J115" s="347"/>
      <c r="K115" s="347"/>
      <c r="L115" s="347">
        <v>299.88</v>
      </c>
      <c r="M115" s="347"/>
      <c r="N115" s="334"/>
      <c r="O115" s="347"/>
      <c r="P115" s="347"/>
      <c r="Q115" s="347"/>
      <c r="R115" s="347"/>
      <c r="S115" s="350"/>
      <c r="T115" s="347"/>
      <c r="U115" s="347"/>
      <c r="V115" s="347"/>
      <c r="W115" s="334"/>
      <c r="X115" s="334"/>
      <c r="Y115" s="347"/>
      <c r="Z115" s="347"/>
      <c r="AA115" s="347"/>
      <c r="AB115" s="347"/>
      <c r="AC115" s="347"/>
      <c r="AD115" s="347"/>
      <c r="AE115" s="347"/>
      <c r="AF115" s="347">
        <v>462</v>
      </c>
      <c r="AG115" s="347"/>
      <c r="AH115" s="347"/>
      <c r="AI115" s="347"/>
      <c r="AJ115" s="347"/>
      <c r="AK115" s="347"/>
      <c r="AL115" s="347"/>
      <c r="AM115" s="334"/>
      <c r="AN115" s="334"/>
      <c r="AO115" s="347"/>
    </row>
    <row r="116" spans="1:41" s="27" customFormat="1" ht="21" customHeight="1" x14ac:dyDescent="0.3">
      <c r="A116" s="45"/>
      <c r="B116" s="125" t="s">
        <v>296</v>
      </c>
      <c r="C116" s="91" t="s">
        <v>386</v>
      </c>
      <c r="D116" s="91"/>
      <c r="E116" s="91" t="s">
        <v>385</v>
      </c>
      <c r="F116" s="91">
        <f t="shared" si="4"/>
        <v>3</v>
      </c>
      <c r="G116" s="60">
        <f t="shared" si="5"/>
        <v>24.99</v>
      </c>
      <c r="H116" s="126">
        <f t="shared" si="6"/>
        <v>30.33</v>
      </c>
      <c r="I116" s="60">
        <f t="shared" si="7"/>
        <v>38.5</v>
      </c>
      <c r="J116" s="347"/>
      <c r="K116" s="347"/>
      <c r="L116" s="347">
        <v>24.99</v>
      </c>
      <c r="M116" s="347"/>
      <c r="N116" s="334"/>
      <c r="O116" s="347"/>
      <c r="P116" s="347"/>
      <c r="Q116" s="347"/>
      <c r="R116" s="347"/>
      <c r="S116" s="350"/>
      <c r="T116" s="347"/>
      <c r="U116" s="347"/>
      <c r="V116" s="347"/>
      <c r="W116" s="334"/>
      <c r="X116" s="334"/>
      <c r="Y116" s="347"/>
      <c r="Z116" s="347"/>
      <c r="AA116" s="347"/>
      <c r="AB116" s="347"/>
      <c r="AC116" s="347"/>
      <c r="AD116" s="347"/>
      <c r="AE116" s="347"/>
      <c r="AF116" s="347">
        <v>38.5</v>
      </c>
      <c r="AG116" s="347"/>
      <c r="AH116" s="347"/>
      <c r="AI116" s="347"/>
      <c r="AJ116" s="347"/>
      <c r="AK116" s="347"/>
      <c r="AL116" s="347"/>
      <c r="AM116" s="334"/>
      <c r="AN116" s="334"/>
      <c r="AO116" s="347">
        <v>27.5</v>
      </c>
    </row>
    <row r="117" spans="1:41" s="27" customFormat="1" ht="21" customHeight="1" x14ac:dyDescent="0.3">
      <c r="A117" s="45"/>
      <c r="B117" s="125" t="s">
        <v>387</v>
      </c>
      <c r="C117" s="91" t="s">
        <v>306</v>
      </c>
      <c r="D117" s="91"/>
      <c r="E117" s="91" t="s">
        <v>16</v>
      </c>
      <c r="F117" s="91">
        <f t="shared" si="4"/>
        <v>6</v>
      </c>
      <c r="G117" s="60">
        <f t="shared" si="5"/>
        <v>20.5</v>
      </c>
      <c r="H117" s="126">
        <f t="shared" si="6"/>
        <v>309.3966666666667</v>
      </c>
      <c r="I117" s="60">
        <f t="shared" si="7"/>
        <v>462</v>
      </c>
      <c r="J117" s="347"/>
      <c r="K117" s="347"/>
      <c r="L117" s="347">
        <v>203.88</v>
      </c>
      <c r="M117" s="347"/>
      <c r="N117" s="334"/>
      <c r="O117" s="347"/>
      <c r="P117" s="347"/>
      <c r="Q117" s="347"/>
      <c r="R117" s="347"/>
      <c r="S117" s="350"/>
      <c r="T117" s="347"/>
      <c r="U117" s="347"/>
      <c r="V117" s="347"/>
      <c r="W117" s="334"/>
      <c r="X117" s="334"/>
      <c r="Y117" s="347">
        <v>300</v>
      </c>
      <c r="Z117" s="347"/>
      <c r="AA117" s="347"/>
      <c r="AB117" s="347">
        <v>445</v>
      </c>
      <c r="AC117" s="347"/>
      <c r="AD117" s="347"/>
      <c r="AE117" s="347"/>
      <c r="AF117" s="347">
        <v>462</v>
      </c>
      <c r="AG117" s="347"/>
      <c r="AH117" s="347"/>
      <c r="AI117" s="347"/>
      <c r="AJ117" s="347"/>
      <c r="AK117" s="347"/>
      <c r="AL117" s="347"/>
      <c r="AM117" s="334"/>
      <c r="AN117" s="334">
        <v>425</v>
      </c>
      <c r="AO117" s="347">
        <v>20.5</v>
      </c>
    </row>
    <row r="118" spans="1:41" s="27" customFormat="1" ht="21" customHeight="1" x14ac:dyDescent="0.3">
      <c r="A118" s="45"/>
      <c r="B118" s="125" t="s">
        <v>387</v>
      </c>
      <c r="C118" s="91" t="s">
        <v>306</v>
      </c>
      <c r="D118" s="91"/>
      <c r="E118" s="91" t="s">
        <v>17</v>
      </c>
      <c r="F118" s="91">
        <f t="shared" si="4"/>
        <v>5</v>
      </c>
      <c r="G118" s="60">
        <f t="shared" si="5"/>
        <v>16.5</v>
      </c>
      <c r="H118" s="126">
        <f t="shared" si="6"/>
        <v>203.27600000000001</v>
      </c>
      <c r="I118" s="60">
        <f t="shared" si="7"/>
        <v>385</v>
      </c>
      <c r="J118" s="347"/>
      <c r="K118" s="347"/>
      <c r="L118" s="347">
        <v>179.88</v>
      </c>
      <c r="M118" s="347"/>
      <c r="N118" s="334"/>
      <c r="O118" s="347"/>
      <c r="P118" s="347"/>
      <c r="Q118" s="347"/>
      <c r="R118" s="347"/>
      <c r="S118" s="350"/>
      <c r="T118" s="347"/>
      <c r="U118" s="347"/>
      <c r="V118" s="347"/>
      <c r="W118" s="334"/>
      <c r="X118" s="334"/>
      <c r="Y118" s="347">
        <v>210</v>
      </c>
      <c r="Z118" s="347"/>
      <c r="AA118" s="347"/>
      <c r="AB118" s="347">
        <v>225</v>
      </c>
      <c r="AC118" s="347"/>
      <c r="AD118" s="347"/>
      <c r="AE118" s="347"/>
      <c r="AF118" s="347"/>
      <c r="AG118" s="347"/>
      <c r="AH118" s="347"/>
      <c r="AI118" s="347"/>
      <c r="AJ118" s="347"/>
      <c r="AK118" s="347"/>
      <c r="AL118" s="347"/>
      <c r="AM118" s="334"/>
      <c r="AN118" s="334">
        <v>385</v>
      </c>
      <c r="AO118" s="347">
        <v>16.5</v>
      </c>
    </row>
    <row r="119" spans="1:41" s="27" customFormat="1" ht="21" customHeight="1" x14ac:dyDescent="0.3">
      <c r="A119" s="45"/>
      <c r="B119" s="125" t="s">
        <v>387</v>
      </c>
      <c r="C119" s="91" t="s">
        <v>306</v>
      </c>
      <c r="D119" s="91"/>
      <c r="E119" s="91" t="s">
        <v>168</v>
      </c>
      <c r="F119" s="91">
        <f t="shared" si="4"/>
        <v>5</v>
      </c>
      <c r="G119" s="60">
        <f t="shared" si="5"/>
        <v>16.5</v>
      </c>
      <c r="H119" s="126">
        <f t="shared" si="6"/>
        <v>203.976</v>
      </c>
      <c r="I119" s="60">
        <f t="shared" si="7"/>
        <v>330</v>
      </c>
      <c r="J119" s="347"/>
      <c r="K119" s="347"/>
      <c r="L119" s="347">
        <v>203.88</v>
      </c>
      <c r="M119" s="347"/>
      <c r="N119" s="334"/>
      <c r="O119" s="347"/>
      <c r="P119" s="347"/>
      <c r="Q119" s="347"/>
      <c r="R119" s="347"/>
      <c r="S119" s="350"/>
      <c r="T119" s="347"/>
      <c r="U119" s="347"/>
      <c r="V119" s="347"/>
      <c r="W119" s="334"/>
      <c r="X119" s="334"/>
      <c r="Y119" s="347">
        <v>210</v>
      </c>
      <c r="Z119" s="347"/>
      <c r="AA119" s="347"/>
      <c r="AB119" s="347"/>
      <c r="AC119" s="347"/>
      <c r="AD119" s="347"/>
      <c r="AE119" s="347"/>
      <c r="AF119" s="347">
        <v>330</v>
      </c>
      <c r="AG119" s="347"/>
      <c r="AH119" s="347"/>
      <c r="AI119" s="347"/>
      <c r="AJ119" s="347"/>
      <c r="AK119" s="347"/>
      <c r="AL119" s="347"/>
      <c r="AM119" s="334"/>
      <c r="AN119" s="334">
        <v>259.5</v>
      </c>
      <c r="AO119" s="347">
        <v>16.5</v>
      </c>
    </row>
    <row r="120" spans="1:41" s="27" customFormat="1" ht="21" customHeight="1" x14ac:dyDescent="0.3">
      <c r="A120" s="45"/>
      <c r="B120" s="125" t="s">
        <v>387</v>
      </c>
      <c r="C120" s="91" t="s">
        <v>306</v>
      </c>
      <c r="D120" s="91"/>
      <c r="E120" s="91" t="s">
        <v>143</v>
      </c>
      <c r="F120" s="91">
        <f t="shared" si="4"/>
        <v>5</v>
      </c>
      <c r="G120" s="60">
        <f t="shared" si="5"/>
        <v>16.5</v>
      </c>
      <c r="H120" s="126">
        <f t="shared" si="6"/>
        <v>187.976</v>
      </c>
      <c r="I120" s="60">
        <f t="shared" si="7"/>
        <v>330</v>
      </c>
      <c r="J120" s="347"/>
      <c r="K120" s="347"/>
      <c r="L120" s="347">
        <v>203.88</v>
      </c>
      <c r="M120" s="347"/>
      <c r="N120" s="334"/>
      <c r="O120" s="347"/>
      <c r="P120" s="347"/>
      <c r="Q120" s="347"/>
      <c r="R120" s="347"/>
      <c r="S120" s="350"/>
      <c r="T120" s="347"/>
      <c r="U120" s="347"/>
      <c r="V120" s="347"/>
      <c r="W120" s="334"/>
      <c r="X120" s="334"/>
      <c r="Y120" s="347">
        <v>210</v>
      </c>
      <c r="Z120" s="347"/>
      <c r="AA120" s="347"/>
      <c r="AB120" s="347"/>
      <c r="AC120" s="347"/>
      <c r="AD120" s="347"/>
      <c r="AE120" s="347"/>
      <c r="AF120" s="347">
        <v>330</v>
      </c>
      <c r="AG120" s="347"/>
      <c r="AH120" s="347"/>
      <c r="AI120" s="347"/>
      <c r="AJ120" s="347"/>
      <c r="AK120" s="347"/>
      <c r="AL120" s="347"/>
      <c r="AM120" s="334"/>
      <c r="AN120" s="334">
        <v>179.5</v>
      </c>
      <c r="AO120" s="347">
        <v>16.5</v>
      </c>
    </row>
    <row r="121" spans="1:41" s="27" customFormat="1" ht="21" customHeight="1" x14ac:dyDescent="0.3">
      <c r="A121" s="45"/>
      <c r="B121" s="125" t="s">
        <v>297</v>
      </c>
      <c r="C121" s="91" t="s">
        <v>381</v>
      </c>
      <c r="D121" s="91"/>
      <c r="E121" s="91" t="s">
        <v>16</v>
      </c>
      <c r="F121" s="91">
        <f t="shared" si="4"/>
        <v>7</v>
      </c>
      <c r="G121" s="60">
        <f t="shared" si="5"/>
        <v>16.989999999999998</v>
      </c>
      <c r="H121" s="126">
        <f t="shared" si="6"/>
        <v>30.427142857142858</v>
      </c>
      <c r="I121" s="60">
        <f t="shared" si="7"/>
        <v>44.5</v>
      </c>
      <c r="J121" s="347">
        <v>35</v>
      </c>
      <c r="K121" s="347"/>
      <c r="L121" s="347">
        <v>16.989999999999998</v>
      </c>
      <c r="M121" s="347"/>
      <c r="N121" s="334"/>
      <c r="O121" s="347"/>
      <c r="P121" s="347"/>
      <c r="Q121" s="347"/>
      <c r="R121" s="347"/>
      <c r="S121" s="350"/>
      <c r="T121" s="347"/>
      <c r="U121" s="347"/>
      <c r="V121" s="347"/>
      <c r="W121" s="334"/>
      <c r="X121" s="334"/>
      <c r="Y121" s="347">
        <v>30</v>
      </c>
      <c r="Z121" s="347"/>
      <c r="AA121" s="347"/>
      <c r="AB121" s="347">
        <v>44.5</v>
      </c>
      <c r="AC121" s="347"/>
      <c r="AD121" s="347"/>
      <c r="AE121" s="347"/>
      <c r="AF121" s="347">
        <v>27.5</v>
      </c>
      <c r="AG121" s="347"/>
      <c r="AH121" s="347"/>
      <c r="AI121" s="347"/>
      <c r="AJ121" s="347"/>
      <c r="AK121" s="347"/>
      <c r="AL121" s="347"/>
      <c r="AM121" s="334"/>
      <c r="AN121" s="334">
        <v>38.5</v>
      </c>
      <c r="AO121" s="347">
        <v>20.5</v>
      </c>
    </row>
    <row r="122" spans="1:41" s="27" customFormat="1" ht="21" customHeight="1" x14ac:dyDescent="0.3">
      <c r="A122" s="45"/>
      <c r="B122" s="125" t="s">
        <v>297</v>
      </c>
      <c r="C122" s="91" t="s">
        <v>381</v>
      </c>
      <c r="D122" s="91"/>
      <c r="E122" s="91" t="s">
        <v>17</v>
      </c>
      <c r="F122" s="91">
        <f t="shared" si="4"/>
        <v>6</v>
      </c>
      <c r="G122" s="60">
        <f t="shared" si="5"/>
        <v>14.99</v>
      </c>
      <c r="H122" s="126">
        <f t="shared" si="6"/>
        <v>21.823333333333334</v>
      </c>
      <c r="I122" s="60">
        <f t="shared" si="7"/>
        <v>34.950000000000003</v>
      </c>
      <c r="J122" s="347">
        <v>21</v>
      </c>
      <c r="K122" s="347"/>
      <c r="L122" s="347">
        <v>14.99</v>
      </c>
      <c r="M122" s="347"/>
      <c r="N122" s="334"/>
      <c r="O122" s="347"/>
      <c r="P122" s="347"/>
      <c r="Q122" s="347"/>
      <c r="R122" s="347"/>
      <c r="S122" s="350"/>
      <c r="T122" s="347"/>
      <c r="U122" s="347"/>
      <c r="V122" s="347"/>
      <c r="W122" s="334"/>
      <c r="X122" s="334"/>
      <c r="Y122" s="347">
        <v>21</v>
      </c>
      <c r="Z122" s="347"/>
      <c r="AA122" s="347"/>
      <c r="AB122" s="347">
        <v>22.5</v>
      </c>
      <c r="AC122" s="347"/>
      <c r="AD122" s="347"/>
      <c r="AE122" s="347"/>
      <c r="AF122" s="347"/>
      <c r="AG122" s="347"/>
      <c r="AH122" s="347"/>
      <c r="AI122" s="347"/>
      <c r="AJ122" s="347"/>
      <c r="AK122" s="347"/>
      <c r="AL122" s="347"/>
      <c r="AM122" s="334"/>
      <c r="AN122" s="334">
        <v>34.950000000000003</v>
      </c>
      <c r="AO122" s="347">
        <v>16.5</v>
      </c>
    </row>
    <row r="123" spans="1:41" s="27" customFormat="1" ht="21" customHeight="1" x14ac:dyDescent="0.3">
      <c r="A123" s="45"/>
      <c r="B123" s="125" t="s">
        <v>297</v>
      </c>
      <c r="C123" s="91" t="s">
        <v>381</v>
      </c>
      <c r="D123" s="91"/>
      <c r="E123" s="91" t="s">
        <v>168</v>
      </c>
      <c r="F123" s="91">
        <f t="shared" si="4"/>
        <v>6</v>
      </c>
      <c r="G123" s="60">
        <f t="shared" si="5"/>
        <v>16.5</v>
      </c>
      <c r="H123" s="126">
        <f t="shared" si="6"/>
        <v>21.49</v>
      </c>
      <c r="I123" s="60">
        <f t="shared" si="7"/>
        <v>27.5</v>
      </c>
      <c r="J123" s="347">
        <v>21</v>
      </c>
      <c r="K123" s="347"/>
      <c r="L123" s="347">
        <v>16.989999999999998</v>
      </c>
      <c r="M123" s="347"/>
      <c r="N123" s="334"/>
      <c r="O123" s="347"/>
      <c r="P123" s="347"/>
      <c r="Q123" s="347"/>
      <c r="R123" s="347"/>
      <c r="S123" s="350"/>
      <c r="T123" s="347"/>
      <c r="U123" s="347"/>
      <c r="V123" s="347"/>
      <c r="W123" s="334"/>
      <c r="X123" s="334"/>
      <c r="Y123" s="347">
        <v>21</v>
      </c>
      <c r="Z123" s="347"/>
      <c r="AA123" s="347"/>
      <c r="AB123" s="347"/>
      <c r="AC123" s="347"/>
      <c r="AD123" s="347"/>
      <c r="AE123" s="347"/>
      <c r="AF123" s="347">
        <v>27.5</v>
      </c>
      <c r="AG123" s="347"/>
      <c r="AH123" s="347"/>
      <c r="AI123" s="347"/>
      <c r="AJ123" s="347"/>
      <c r="AK123" s="347"/>
      <c r="AL123" s="347"/>
      <c r="AM123" s="334"/>
      <c r="AN123" s="334">
        <v>25.95</v>
      </c>
      <c r="AO123" s="347">
        <v>16.5</v>
      </c>
    </row>
    <row r="124" spans="1:41" s="27" customFormat="1" ht="21" customHeight="1" x14ac:dyDescent="0.3">
      <c r="A124" s="45"/>
      <c r="B124" s="125" t="s">
        <v>297</v>
      </c>
      <c r="C124" s="91" t="s">
        <v>381</v>
      </c>
      <c r="D124" s="91"/>
      <c r="E124" s="91" t="s">
        <v>143</v>
      </c>
      <c r="F124" s="91">
        <f t="shared" si="4"/>
        <v>6</v>
      </c>
      <c r="G124" s="60">
        <f t="shared" si="5"/>
        <v>14</v>
      </c>
      <c r="H124" s="126">
        <f t="shared" si="6"/>
        <v>18.989999999999998</v>
      </c>
      <c r="I124" s="60">
        <f t="shared" si="7"/>
        <v>27.5</v>
      </c>
      <c r="J124" s="347">
        <v>14</v>
      </c>
      <c r="K124" s="347"/>
      <c r="L124" s="347">
        <v>16.989999999999998</v>
      </c>
      <c r="M124" s="347"/>
      <c r="N124" s="334"/>
      <c r="O124" s="347"/>
      <c r="P124" s="347"/>
      <c r="Q124" s="347"/>
      <c r="R124" s="347"/>
      <c r="S124" s="350"/>
      <c r="T124" s="347"/>
      <c r="U124" s="347"/>
      <c r="V124" s="347"/>
      <c r="W124" s="334"/>
      <c r="X124" s="334"/>
      <c r="Y124" s="347">
        <v>21</v>
      </c>
      <c r="Z124" s="347"/>
      <c r="AA124" s="347"/>
      <c r="AB124" s="347"/>
      <c r="AC124" s="347"/>
      <c r="AD124" s="347"/>
      <c r="AE124" s="347"/>
      <c r="AF124" s="347">
        <v>27.5</v>
      </c>
      <c r="AG124" s="347"/>
      <c r="AH124" s="347"/>
      <c r="AI124" s="347"/>
      <c r="AJ124" s="347"/>
      <c r="AK124" s="347"/>
      <c r="AL124" s="347"/>
      <c r="AM124" s="334"/>
      <c r="AN124" s="334">
        <v>17.95</v>
      </c>
      <c r="AO124" s="347">
        <v>16.5</v>
      </c>
    </row>
    <row r="125" spans="1:41" s="27" customFormat="1" ht="21" customHeight="1" x14ac:dyDescent="0.3">
      <c r="A125" s="45"/>
      <c r="B125" s="125" t="s">
        <v>297</v>
      </c>
      <c r="C125" s="91" t="s">
        <v>382</v>
      </c>
      <c r="D125" s="91"/>
      <c r="E125" s="91" t="s">
        <v>16</v>
      </c>
      <c r="F125" s="91">
        <f t="shared" si="4"/>
        <v>3</v>
      </c>
      <c r="G125" s="60">
        <f t="shared" si="5"/>
        <v>462</v>
      </c>
      <c r="H125" s="126">
        <f t="shared" si="6"/>
        <v>655.33333333333337</v>
      </c>
      <c r="I125" s="60">
        <f t="shared" si="7"/>
        <v>791</v>
      </c>
      <c r="J125" s="347"/>
      <c r="K125" s="347"/>
      <c r="L125" s="347"/>
      <c r="M125" s="347"/>
      <c r="N125" s="334"/>
      <c r="O125" s="347"/>
      <c r="P125" s="347"/>
      <c r="Q125" s="347"/>
      <c r="R125" s="347"/>
      <c r="S125" s="350"/>
      <c r="T125" s="347"/>
      <c r="U125" s="347"/>
      <c r="V125" s="347"/>
      <c r="W125" s="334"/>
      <c r="X125" s="334"/>
      <c r="Y125" s="347"/>
      <c r="Z125" s="347"/>
      <c r="AA125" s="347"/>
      <c r="AB125" s="347">
        <v>791</v>
      </c>
      <c r="AC125" s="347"/>
      <c r="AD125" s="347"/>
      <c r="AE125" s="347"/>
      <c r="AF125" s="347">
        <v>462</v>
      </c>
      <c r="AG125" s="347"/>
      <c r="AH125" s="347"/>
      <c r="AI125" s="347"/>
      <c r="AJ125" s="347"/>
      <c r="AK125" s="347"/>
      <c r="AL125" s="347"/>
      <c r="AM125" s="334"/>
      <c r="AN125" s="334">
        <v>713</v>
      </c>
      <c r="AO125" s="347"/>
    </row>
    <row r="126" spans="1:41" s="27" customFormat="1" ht="21" customHeight="1" x14ac:dyDescent="0.3">
      <c r="A126" s="45"/>
      <c r="B126" s="125" t="s">
        <v>297</v>
      </c>
      <c r="C126" s="91" t="s">
        <v>383</v>
      </c>
      <c r="D126" s="91"/>
      <c r="E126" s="91" t="s">
        <v>16</v>
      </c>
      <c r="F126" s="91">
        <f t="shared" si="4"/>
        <v>4</v>
      </c>
      <c r="G126" s="60">
        <f t="shared" si="5"/>
        <v>20.5</v>
      </c>
      <c r="H126" s="126">
        <f t="shared" si="6"/>
        <v>52.349999999999994</v>
      </c>
      <c r="I126" s="60">
        <f t="shared" si="7"/>
        <v>79.099999999999994</v>
      </c>
      <c r="J126" s="347"/>
      <c r="K126" s="347"/>
      <c r="L126" s="347"/>
      <c r="M126" s="347"/>
      <c r="N126" s="334"/>
      <c r="O126" s="347"/>
      <c r="P126" s="347"/>
      <c r="Q126" s="347"/>
      <c r="R126" s="347"/>
      <c r="S126" s="350"/>
      <c r="T126" s="347"/>
      <c r="U126" s="347"/>
      <c r="V126" s="347"/>
      <c r="W126" s="334"/>
      <c r="X126" s="334"/>
      <c r="Y126" s="347"/>
      <c r="Z126" s="347"/>
      <c r="AA126" s="347"/>
      <c r="AB126" s="347">
        <v>79.099999999999994</v>
      </c>
      <c r="AC126" s="347"/>
      <c r="AD126" s="347"/>
      <c r="AE126" s="347"/>
      <c r="AF126" s="347">
        <v>38.5</v>
      </c>
      <c r="AG126" s="347"/>
      <c r="AH126" s="347"/>
      <c r="AI126" s="347"/>
      <c r="AJ126" s="347"/>
      <c r="AK126" s="347"/>
      <c r="AL126" s="347"/>
      <c r="AM126" s="334"/>
      <c r="AN126" s="334">
        <v>71.3</v>
      </c>
      <c r="AO126" s="347">
        <v>20.5</v>
      </c>
    </row>
    <row r="127" spans="1:41" s="27" customFormat="1" ht="21" customHeight="1" x14ac:dyDescent="0.3">
      <c r="A127" s="45"/>
      <c r="B127" s="125" t="s">
        <v>297</v>
      </c>
      <c r="C127" s="91" t="s">
        <v>384</v>
      </c>
      <c r="D127" s="91"/>
      <c r="E127" s="91" t="s">
        <v>385</v>
      </c>
      <c r="F127" s="91">
        <f t="shared" si="4"/>
        <v>1</v>
      </c>
      <c r="G127" s="60">
        <f t="shared" si="5"/>
        <v>462</v>
      </c>
      <c r="H127" s="126">
        <f t="shared" si="6"/>
        <v>462</v>
      </c>
      <c r="I127" s="60">
        <f t="shared" si="7"/>
        <v>462</v>
      </c>
      <c r="J127" s="347"/>
      <c r="K127" s="347"/>
      <c r="L127" s="347"/>
      <c r="M127" s="347"/>
      <c r="N127" s="334"/>
      <c r="O127" s="347"/>
      <c r="P127" s="347"/>
      <c r="Q127" s="347"/>
      <c r="R127" s="347"/>
      <c r="S127" s="350"/>
      <c r="T127" s="347"/>
      <c r="U127" s="347"/>
      <c r="V127" s="347"/>
      <c r="W127" s="334"/>
      <c r="X127" s="334"/>
      <c r="Y127" s="347"/>
      <c r="Z127" s="347"/>
      <c r="AA127" s="347"/>
      <c r="AB127" s="347"/>
      <c r="AC127" s="347"/>
      <c r="AD127" s="347"/>
      <c r="AE127" s="347"/>
      <c r="AF127" s="347">
        <v>462</v>
      </c>
      <c r="AG127" s="347"/>
      <c r="AH127" s="347"/>
      <c r="AI127" s="347"/>
      <c r="AJ127" s="347"/>
      <c r="AK127" s="347"/>
      <c r="AL127" s="347"/>
      <c r="AM127" s="334"/>
      <c r="AN127" s="334"/>
      <c r="AO127" s="347"/>
    </row>
    <row r="128" spans="1:41" s="27" customFormat="1" ht="21" customHeight="1" x14ac:dyDescent="0.3">
      <c r="A128" s="45"/>
      <c r="B128" s="125" t="s">
        <v>297</v>
      </c>
      <c r="C128" s="91" t="s">
        <v>386</v>
      </c>
      <c r="D128" s="91"/>
      <c r="E128" s="91" t="s">
        <v>385</v>
      </c>
      <c r="F128" s="91">
        <f t="shared" si="4"/>
        <v>2</v>
      </c>
      <c r="G128" s="60">
        <f t="shared" si="5"/>
        <v>27.5</v>
      </c>
      <c r="H128" s="126">
        <f t="shared" si="6"/>
        <v>33</v>
      </c>
      <c r="I128" s="60">
        <f t="shared" si="7"/>
        <v>38.5</v>
      </c>
      <c r="J128" s="347"/>
      <c r="K128" s="347"/>
      <c r="L128" s="347"/>
      <c r="M128" s="347"/>
      <c r="N128" s="334"/>
      <c r="O128" s="347"/>
      <c r="P128" s="347"/>
      <c r="Q128" s="347"/>
      <c r="R128" s="347"/>
      <c r="S128" s="350"/>
      <c r="T128" s="347"/>
      <c r="U128" s="347"/>
      <c r="V128" s="347"/>
      <c r="W128" s="334"/>
      <c r="X128" s="334"/>
      <c r="Y128" s="347"/>
      <c r="Z128" s="347"/>
      <c r="AA128" s="347"/>
      <c r="AB128" s="347"/>
      <c r="AC128" s="347"/>
      <c r="AD128" s="347"/>
      <c r="AE128" s="347"/>
      <c r="AF128" s="347">
        <v>38.5</v>
      </c>
      <c r="AG128" s="347"/>
      <c r="AH128" s="347"/>
      <c r="AI128" s="347"/>
      <c r="AJ128" s="347"/>
      <c r="AK128" s="347"/>
      <c r="AL128" s="347"/>
      <c r="AM128" s="334"/>
      <c r="AN128" s="334"/>
      <c r="AO128" s="347">
        <v>27.5</v>
      </c>
    </row>
    <row r="129" spans="1:41" s="27" customFormat="1" ht="21" customHeight="1" x14ac:dyDescent="0.3">
      <c r="A129" s="45"/>
      <c r="B129" s="125" t="s">
        <v>388</v>
      </c>
      <c r="C129" s="91" t="s">
        <v>306</v>
      </c>
      <c r="D129" s="91"/>
      <c r="E129" s="91" t="s">
        <v>16</v>
      </c>
      <c r="F129" s="91">
        <f t="shared" si="4"/>
        <v>8</v>
      </c>
      <c r="G129" s="60">
        <f t="shared" si="5"/>
        <v>300</v>
      </c>
      <c r="H129" s="126">
        <f t="shared" si="6"/>
        <v>345.875</v>
      </c>
      <c r="I129" s="60">
        <f t="shared" si="7"/>
        <v>429</v>
      </c>
      <c r="J129" s="347"/>
      <c r="K129" s="347"/>
      <c r="L129" s="347"/>
      <c r="M129" s="347"/>
      <c r="N129" s="334">
        <v>366</v>
      </c>
      <c r="O129" s="347"/>
      <c r="P129" s="347"/>
      <c r="Q129" s="347">
        <v>348</v>
      </c>
      <c r="R129" s="347"/>
      <c r="S129" s="350"/>
      <c r="T129" s="347"/>
      <c r="U129" s="347"/>
      <c r="V129" s="347"/>
      <c r="W129" s="334"/>
      <c r="X129" s="334"/>
      <c r="Y129" s="347">
        <v>300</v>
      </c>
      <c r="Z129" s="347"/>
      <c r="AA129" s="347"/>
      <c r="AB129" s="347"/>
      <c r="AC129" s="347"/>
      <c r="AD129" s="347">
        <v>320</v>
      </c>
      <c r="AE129" s="347">
        <v>374</v>
      </c>
      <c r="AF129" s="347">
        <v>330</v>
      </c>
      <c r="AG129" s="347">
        <v>429</v>
      </c>
      <c r="AH129" s="347"/>
      <c r="AI129" s="347"/>
      <c r="AJ129" s="347">
        <v>300</v>
      </c>
      <c r="AK129" s="347"/>
      <c r="AL129" s="347"/>
      <c r="AM129" s="334"/>
      <c r="AN129" s="334"/>
      <c r="AO129" s="347"/>
    </row>
    <row r="130" spans="1:41" s="27" customFormat="1" ht="21" customHeight="1" x14ac:dyDescent="0.3">
      <c r="A130" s="45"/>
      <c r="B130" s="125" t="s">
        <v>388</v>
      </c>
      <c r="C130" s="91" t="s">
        <v>306</v>
      </c>
      <c r="D130" s="91"/>
      <c r="E130" s="91" t="s">
        <v>17</v>
      </c>
      <c r="F130" s="91">
        <f t="shared" si="4"/>
        <v>5</v>
      </c>
      <c r="G130" s="60">
        <f t="shared" si="5"/>
        <v>190</v>
      </c>
      <c r="H130" s="126">
        <f t="shared" si="6"/>
        <v>204.72</v>
      </c>
      <c r="I130" s="60">
        <f t="shared" si="7"/>
        <v>216</v>
      </c>
      <c r="J130" s="347"/>
      <c r="K130" s="347"/>
      <c r="L130" s="347"/>
      <c r="M130" s="347"/>
      <c r="N130" s="334"/>
      <c r="O130" s="347"/>
      <c r="P130" s="347"/>
      <c r="Q130" s="347">
        <v>216</v>
      </c>
      <c r="R130" s="347"/>
      <c r="S130" s="350"/>
      <c r="T130" s="347"/>
      <c r="U130" s="347"/>
      <c r="V130" s="347"/>
      <c r="W130" s="334"/>
      <c r="X130" s="334"/>
      <c r="Y130" s="347">
        <v>210</v>
      </c>
      <c r="Z130" s="347"/>
      <c r="AA130" s="347"/>
      <c r="AB130" s="347"/>
      <c r="AC130" s="347"/>
      <c r="AD130" s="347">
        <v>203</v>
      </c>
      <c r="AE130" s="347">
        <v>190</v>
      </c>
      <c r="AF130" s="347"/>
      <c r="AG130" s="347">
        <v>204.6</v>
      </c>
      <c r="AH130" s="347"/>
      <c r="AI130" s="347"/>
      <c r="AJ130" s="347"/>
      <c r="AK130" s="347"/>
      <c r="AL130" s="347"/>
      <c r="AM130" s="334"/>
      <c r="AN130" s="334"/>
      <c r="AO130" s="347"/>
    </row>
    <row r="131" spans="1:41" s="27" customFormat="1" ht="21" customHeight="1" x14ac:dyDescent="0.3">
      <c r="A131" s="45"/>
      <c r="B131" s="125" t="s">
        <v>388</v>
      </c>
      <c r="C131" s="91" t="s">
        <v>306</v>
      </c>
      <c r="D131" s="91"/>
      <c r="E131" s="91" t="s">
        <v>168</v>
      </c>
      <c r="F131" s="91">
        <f t="shared" si="4"/>
        <v>6</v>
      </c>
      <c r="G131" s="60">
        <f t="shared" si="5"/>
        <v>60</v>
      </c>
      <c r="H131" s="126">
        <f t="shared" si="6"/>
        <v>244.60833333333335</v>
      </c>
      <c r="I131" s="60">
        <f t="shared" si="7"/>
        <v>364.65</v>
      </c>
      <c r="J131" s="347"/>
      <c r="K131" s="347"/>
      <c r="L131" s="347"/>
      <c r="M131" s="347"/>
      <c r="N131" s="334"/>
      <c r="O131" s="347"/>
      <c r="P131" s="347"/>
      <c r="Q131" s="347"/>
      <c r="R131" s="347"/>
      <c r="S131" s="350"/>
      <c r="T131" s="347"/>
      <c r="U131" s="347"/>
      <c r="V131" s="347"/>
      <c r="W131" s="334"/>
      <c r="X131" s="334"/>
      <c r="Y131" s="347">
        <v>210</v>
      </c>
      <c r="Z131" s="347"/>
      <c r="AA131" s="347"/>
      <c r="AB131" s="347"/>
      <c r="AC131" s="347"/>
      <c r="AD131" s="347">
        <v>203</v>
      </c>
      <c r="AE131" s="347">
        <v>60</v>
      </c>
      <c r="AF131" s="347">
        <v>330</v>
      </c>
      <c r="AG131" s="347">
        <v>364.65</v>
      </c>
      <c r="AH131" s="347"/>
      <c r="AI131" s="347"/>
      <c r="AJ131" s="347">
        <v>300</v>
      </c>
      <c r="AK131" s="347"/>
      <c r="AL131" s="347"/>
      <c r="AM131" s="334"/>
      <c r="AN131" s="334"/>
      <c r="AO131" s="347"/>
    </row>
    <row r="132" spans="1:41" s="27" customFormat="1" ht="21" customHeight="1" x14ac:dyDescent="0.3">
      <c r="A132" s="45"/>
      <c r="B132" s="125" t="s">
        <v>388</v>
      </c>
      <c r="C132" s="91" t="s">
        <v>306</v>
      </c>
      <c r="D132" s="91"/>
      <c r="E132" s="91" t="s">
        <v>143</v>
      </c>
      <c r="F132" s="91">
        <f t="shared" si="4"/>
        <v>7</v>
      </c>
      <c r="G132" s="60">
        <f t="shared" si="5"/>
        <v>203</v>
      </c>
      <c r="H132" s="126">
        <f t="shared" si="6"/>
        <v>255.07857142857142</v>
      </c>
      <c r="I132" s="60">
        <f t="shared" si="7"/>
        <v>330</v>
      </c>
      <c r="J132" s="347"/>
      <c r="K132" s="347"/>
      <c r="L132" s="347"/>
      <c r="M132" s="347"/>
      <c r="N132" s="334"/>
      <c r="O132" s="347"/>
      <c r="P132" s="347"/>
      <c r="Q132" s="347">
        <v>240</v>
      </c>
      <c r="R132" s="347"/>
      <c r="S132" s="350"/>
      <c r="T132" s="347"/>
      <c r="U132" s="347"/>
      <c r="V132" s="347"/>
      <c r="W132" s="334"/>
      <c r="X132" s="334"/>
      <c r="Y132" s="347">
        <v>210</v>
      </c>
      <c r="Z132" s="347"/>
      <c r="AA132" s="347"/>
      <c r="AB132" s="347"/>
      <c r="AC132" s="347"/>
      <c r="AD132" s="347">
        <v>203</v>
      </c>
      <c r="AE132" s="347">
        <v>260</v>
      </c>
      <c r="AF132" s="347">
        <v>330</v>
      </c>
      <c r="AG132" s="347">
        <v>242.55</v>
      </c>
      <c r="AH132" s="347"/>
      <c r="AI132" s="347"/>
      <c r="AJ132" s="347">
        <v>300</v>
      </c>
      <c r="AK132" s="347"/>
      <c r="AL132" s="347"/>
      <c r="AM132" s="334"/>
      <c r="AN132" s="334"/>
      <c r="AO132" s="347"/>
    </row>
    <row r="133" spans="1:41" s="27" customFormat="1" ht="21" customHeight="1" x14ac:dyDescent="0.3">
      <c r="A133" s="45"/>
      <c r="B133" s="125" t="s">
        <v>298</v>
      </c>
      <c r="C133" s="91" t="s">
        <v>381</v>
      </c>
      <c r="D133" s="91"/>
      <c r="E133" s="91" t="s">
        <v>16</v>
      </c>
      <c r="F133" s="91">
        <f t="shared" ref="F133:F196" si="8">COUNT(J133:AO133)</f>
        <v>13</v>
      </c>
      <c r="G133" s="60">
        <f t="shared" ref="G133:G196" si="9">MIN(J133:AO133)</f>
        <v>20.5</v>
      </c>
      <c r="H133" s="126">
        <f t="shared" ref="H133:H196" si="10">IF(SUM(J133:AO133)&gt;0,AVERAGE(J133:AO133),0)</f>
        <v>29.691538461538464</v>
      </c>
      <c r="I133" s="60">
        <f t="shared" ref="I133:I196" si="11">MAX(J133:AO133)</f>
        <v>39</v>
      </c>
      <c r="J133" s="347">
        <v>35</v>
      </c>
      <c r="K133" s="347"/>
      <c r="L133" s="347"/>
      <c r="M133" s="347"/>
      <c r="N133" s="334">
        <v>30.5</v>
      </c>
      <c r="O133" s="347"/>
      <c r="P133" s="347"/>
      <c r="Q133" s="347">
        <v>29</v>
      </c>
      <c r="R133" s="347"/>
      <c r="S133" s="351">
        <v>26.5</v>
      </c>
      <c r="T133" s="347">
        <v>22</v>
      </c>
      <c r="U133" s="347"/>
      <c r="V133" s="347"/>
      <c r="W133" s="334">
        <v>29</v>
      </c>
      <c r="X133" s="334"/>
      <c r="Y133" s="347">
        <v>30</v>
      </c>
      <c r="Z133" s="347"/>
      <c r="AA133" s="347"/>
      <c r="AB133" s="347"/>
      <c r="AC133" s="347"/>
      <c r="AD133" s="347">
        <v>32</v>
      </c>
      <c r="AE133" s="347">
        <v>34.99</v>
      </c>
      <c r="AF133" s="347">
        <v>27.5</v>
      </c>
      <c r="AG133" s="347">
        <v>39</v>
      </c>
      <c r="AH133" s="347"/>
      <c r="AI133" s="347"/>
      <c r="AJ133" s="347">
        <v>30</v>
      </c>
      <c r="AK133" s="347"/>
      <c r="AL133" s="347"/>
      <c r="AM133" s="334"/>
      <c r="AN133" s="334"/>
      <c r="AO133" s="347">
        <v>20.5</v>
      </c>
    </row>
    <row r="134" spans="1:41" s="27" customFormat="1" ht="21" customHeight="1" x14ac:dyDescent="0.3">
      <c r="A134" s="45"/>
      <c r="B134" s="125" t="s">
        <v>298</v>
      </c>
      <c r="C134" s="91" t="s">
        <v>381</v>
      </c>
      <c r="D134" s="91"/>
      <c r="E134" s="91" t="s">
        <v>17</v>
      </c>
      <c r="F134" s="91">
        <f t="shared" si="8"/>
        <v>10</v>
      </c>
      <c r="G134" s="60">
        <f t="shared" si="9"/>
        <v>15</v>
      </c>
      <c r="H134" s="126">
        <f t="shared" si="10"/>
        <v>18.14</v>
      </c>
      <c r="I134" s="60">
        <f t="shared" si="11"/>
        <v>21</v>
      </c>
      <c r="J134" s="347">
        <v>21</v>
      </c>
      <c r="K134" s="347"/>
      <c r="L134" s="347"/>
      <c r="M134" s="347"/>
      <c r="N134" s="334"/>
      <c r="O134" s="347"/>
      <c r="P134" s="347"/>
      <c r="Q134" s="347">
        <v>18</v>
      </c>
      <c r="R134" s="347"/>
      <c r="S134" s="351">
        <v>19</v>
      </c>
      <c r="T134" s="347">
        <v>15</v>
      </c>
      <c r="U134" s="347"/>
      <c r="V134" s="347"/>
      <c r="W134" s="334">
        <v>15</v>
      </c>
      <c r="X134" s="334"/>
      <c r="Y134" s="347">
        <v>21</v>
      </c>
      <c r="Z134" s="347"/>
      <c r="AA134" s="347"/>
      <c r="AB134" s="347"/>
      <c r="AC134" s="347"/>
      <c r="AD134" s="347">
        <v>20.3</v>
      </c>
      <c r="AE134" s="347">
        <v>17</v>
      </c>
      <c r="AF134" s="347"/>
      <c r="AG134" s="347">
        <v>18.600000000000001</v>
      </c>
      <c r="AH134" s="347"/>
      <c r="AI134" s="347"/>
      <c r="AJ134" s="347"/>
      <c r="AK134" s="347"/>
      <c r="AL134" s="347"/>
      <c r="AM134" s="334"/>
      <c r="AN134" s="334"/>
      <c r="AO134" s="347">
        <v>16.5</v>
      </c>
    </row>
    <row r="135" spans="1:41" s="27" customFormat="1" ht="21" customHeight="1" x14ac:dyDescent="0.3">
      <c r="A135" s="45"/>
      <c r="B135" s="125" t="s">
        <v>298</v>
      </c>
      <c r="C135" s="91" t="s">
        <v>381</v>
      </c>
      <c r="D135" s="91"/>
      <c r="E135" s="91" t="s">
        <v>168</v>
      </c>
      <c r="F135" s="91">
        <f t="shared" si="8"/>
        <v>11</v>
      </c>
      <c r="G135" s="60">
        <f t="shared" si="9"/>
        <v>16.5</v>
      </c>
      <c r="H135" s="126">
        <f t="shared" si="10"/>
        <v>23.484545454545458</v>
      </c>
      <c r="I135" s="60">
        <f t="shared" si="11"/>
        <v>33.15</v>
      </c>
      <c r="J135" s="347">
        <v>21</v>
      </c>
      <c r="K135" s="347"/>
      <c r="L135" s="347"/>
      <c r="M135" s="347"/>
      <c r="N135" s="334">
        <v>22.88</v>
      </c>
      <c r="O135" s="347"/>
      <c r="P135" s="347"/>
      <c r="Q135" s="347"/>
      <c r="R135" s="347"/>
      <c r="S135" s="351">
        <v>21</v>
      </c>
      <c r="T135" s="347">
        <v>20</v>
      </c>
      <c r="U135" s="347"/>
      <c r="V135" s="347"/>
      <c r="W135" s="334">
        <v>25</v>
      </c>
      <c r="X135" s="334"/>
      <c r="Y135" s="347">
        <v>21</v>
      </c>
      <c r="Z135" s="347"/>
      <c r="AA135" s="347"/>
      <c r="AB135" s="347"/>
      <c r="AC135" s="347"/>
      <c r="AD135" s="347">
        <v>20.3</v>
      </c>
      <c r="AE135" s="347"/>
      <c r="AF135" s="347">
        <v>27.5</v>
      </c>
      <c r="AG135" s="347">
        <v>33.15</v>
      </c>
      <c r="AH135" s="347"/>
      <c r="AI135" s="347"/>
      <c r="AJ135" s="347">
        <v>30</v>
      </c>
      <c r="AK135" s="347"/>
      <c r="AL135" s="347"/>
      <c r="AM135" s="334"/>
      <c r="AN135" s="334"/>
      <c r="AO135" s="347">
        <v>16.5</v>
      </c>
    </row>
    <row r="136" spans="1:41" s="27" customFormat="1" ht="21" customHeight="1" x14ac:dyDescent="0.3">
      <c r="A136" s="45"/>
      <c r="B136" s="125" t="s">
        <v>298</v>
      </c>
      <c r="C136" s="91" t="s">
        <v>381</v>
      </c>
      <c r="D136" s="91"/>
      <c r="E136" s="91" t="s">
        <v>143</v>
      </c>
      <c r="F136" s="91">
        <f t="shared" si="8"/>
        <v>13</v>
      </c>
      <c r="G136" s="60">
        <f t="shared" si="9"/>
        <v>13.3</v>
      </c>
      <c r="H136" s="126">
        <f t="shared" si="10"/>
        <v>21.153846153846153</v>
      </c>
      <c r="I136" s="60">
        <f t="shared" si="11"/>
        <v>30</v>
      </c>
      <c r="J136" s="347">
        <v>14</v>
      </c>
      <c r="K136" s="347"/>
      <c r="L136" s="347"/>
      <c r="M136" s="347"/>
      <c r="N136" s="334">
        <v>21.35</v>
      </c>
      <c r="O136" s="347"/>
      <c r="P136" s="347"/>
      <c r="Q136" s="347">
        <v>20</v>
      </c>
      <c r="R136" s="347"/>
      <c r="S136" s="351">
        <v>13.3</v>
      </c>
      <c r="T136" s="347">
        <v>20</v>
      </c>
      <c r="U136" s="347"/>
      <c r="V136" s="347"/>
      <c r="W136" s="334">
        <v>25</v>
      </c>
      <c r="X136" s="334"/>
      <c r="Y136" s="347">
        <v>21</v>
      </c>
      <c r="Z136" s="347"/>
      <c r="AA136" s="347"/>
      <c r="AB136" s="347"/>
      <c r="AC136" s="347"/>
      <c r="AD136" s="347">
        <v>20.3</v>
      </c>
      <c r="AE136" s="347">
        <v>24</v>
      </c>
      <c r="AF136" s="347">
        <v>27.5</v>
      </c>
      <c r="AG136" s="347">
        <v>22.05</v>
      </c>
      <c r="AH136" s="347"/>
      <c r="AI136" s="347"/>
      <c r="AJ136" s="347">
        <v>30</v>
      </c>
      <c r="AK136" s="347"/>
      <c r="AL136" s="347"/>
      <c r="AM136" s="334"/>
      <c r="AN136" s="334"/>
      <c r="AO136" s="347">
        <v>16.5</v>
      </c>
    </row>
    <row r="137" spans="1:41" s="27" customFormat="1" ht="21" customHeight="1" x14ac:dyDescent="0.3">
      <c r="A137" s="45"/>
      <c r="B137" s="125" t="s">
        <v>298</v>
      </c>
      <c r="C137" s="91" t="s">
        <v>382</v>
      </c>
      <c r="D137" s="91"/>
      <c r="E137" s="91" t="s">
        <v>16</v>
      </c>
      <c r="F137" s="91">
        <f t="shared" si="8"/>
        <v>4</v>
      </c>
      <c r="G137" s="60">
        <f t="shared" si="9"/>
        <v>462</v>
      </c>
      <c r="H137" s="126">
        <f t="shared" si="10"/>
        <v>623.82500000000005</v>
      </c>
      <c r="I137" s="60">
        <f t="shared" si="11"/>
        <v>729.3</v>
      </c>
      <c r="J137" s="347"/>
      <c r="K137" s="347"/>
      <c r="L137" s="347"/>
      <c r="M137" s="347"/>
      <c r="N137" s="334"/>
      <c r="O137" s="347"/>
      <c r="P137" s="347"/>
      <c r="Q137" s="347"/>
      <c r="R137" s="347"/>
      <c r="S137" s="350"/>
      <c r="T137" s="347"/>
      <c r="U137" s="347"/>
      <c r="V137" s="347"/>
      <c r="W137" s="334"/>
      <c r="X137" s="334"/>
      <c r="Y137" s="347"/>
      <c r="Z137" s="347"/>
      <c r="AA137" s="347"/>
      <c r="AB137" s="347"/>
      <c r="AC137" s="347"/>
      <c r="AD137" s="347"/>
      <c r="AE137" s="347">
        <v>704</v>
      </c>
      <c r="AF137" s="347">
        <v>462</v>
      </c>
      <c r="AG137" s="347">
        <v>729.3</v>
      </c>
      <c r="AH137" s="347"/>
      <c r="AI137" s="347"/>
      <c r="AJ137" s="347">
        <v>600</v>
      </c>
      <c r="AK137" s="347"/>
      <c r="AL137" s="347"/>
      <c r="AM137" s="334"/>
      <c r="AN137" s="334"/>
      <c r="AO137" s="347"/>
    </row>
    <row r="138" spans="1:41" s="343" customFormat="1" ht="21" customHeight="1" x14ac:dyDescent="0.3">
      <c r="A138" s="344"/>
      <c r="B138" s="337" t="s">
        <v>298</v>
      </c>
      <c r="C138" s="338" t="s">
        <v>383</v>
      </c>
      <c r="D138" s="338"/>
      <c r="E138" s="338" t="s">
        <v>16</v>
      </c>
      <c r="F138" s="338">
        <f t="shared" si="8"/>
        <v>5</v>
      </c>
      <c r="G138" s="339">
        <f t="shared" si="9"/>
        <v>20.5</v>
      </c>
      <c r="H138" s="340">
        <f t="shared" si="10"/>
        <v>49.660000000000004</v>
      </c>
      <c r="I138" s="339">
        <f t="shared" si="11"/>
        <v>66.3</v>
      </c>
      <c r="J138" s="347"/>
      <c r="K138" s="347"/>
      <c r="L138" s="347"/>
      <c r="M138" s="347"/>
      <c r="N138" s="334"/>
      <c r="O138" s="347"/>
      <c r="P138" s="347"/>
      <c r="Q138" s="347"/>
      <c r="R138" s="347"/>
      <c r="S138" s="350"/>
      <c r="T138" s="347"/>
      <c r="U138" s="347"/>
      <c r="V138" s="347"/>
      <c r="W138" s="334"/>
      <c r="X138" s="334"/>
      <c r="Y138" s="347"/>
      <c r="Z138" s="347"/>
      <c r="AA138" s="347"/>
      <c r="AB138" s="347"/>
      <c r="AC138" s="347"/>
      <c r="AD138" s="347"/>
      <c r="AE138" s="347">
        <v>63</v>
      </c>
      <c r="AF138" s="347">
        <v>38.5</v>
      </c>
      <c r="AG138" s="347">
        <v>66.3</v>
      </c>
      <c r="AH138" s="347"/>
      <c r="AI138" s="347"/>
      <c r="AJ138" s="347">
        <v>60</v>
      </c>
      <c r="AK138" s="347"/>
      <c r="AL138" s="347"/>
      <c r="AM138" s="342"/>
      <c r="AN138" s="334"/>
      <c r="AO138" s="347">
        <v>20.5</v>
      </c>
    </row>
    <row r="139" spans="1:41" s="27" customFormat="1" ht="21" customHeight="1" x14ac:dyDescent="0.3">
      <c r="A139" s="45"/>
      <c r="B139" s="125" t="s">
        <v>298</v>
      </c>
      <c r="C139" s="91" t="s">
        <v>384</v>
      </c>
      <c r="D139" s="91"/>
      <c r="E139" s="91" t="s">
        <v>385</v>
      </c>
      <c r="F139" s="91">
        <f t="shared" si="8"/>
        <v>1</v>
      </c>
      <c r="G139" s="60">
        <f t="shared" si="9"/>
        <v>462</v>
      </c>
      <c r="H139" s="126">
        <f t="shared" si="10"/>
        <v>462</v>
      </c>
      <c r="I139" s="60">
        <f t="shared" si="11"/>
        <v>462</v>
      </c>
      <c r="J139" s="347"/>
      <c r="K139" s="347"/>
      <c r="L139" s="347"/>
      <c r="M139" s="347"/>
      <c r="N139" s="334"/>
      <c r="O139" s="347"/>
      <c r="P139" s="347"/>
      <c r="Q139" s="347"/>
      <c r="R139" s="347"/>
      <c r="S139" s="350"/>
      <c r="T139" s="347"/>
      <c r="U139" s="347"/>
      <c r="V139" s="347"/>
      <c r="W139" s="334"/>
      <c r="X139" s="334"/>
      <c r="Y139" s="347"/>
      <c r="Z139" s="347"/>
      <c r="AA139" s="347"/>
      <c r="AB139" s="347"/>
      <c r="AC139" s="347"/>
      <c r="AD139" s="347"/>
      <c r="AE139" s="347"/>
      <c r="AF139" s="347">
        <v>462</v>
      </c>
      <c r="AG139" s="347"/>
      <c r="AH139" s="347"/>
      <c r="AI139" s="347"/>
      <c r="AJ139" s="347"/>
      <c r="AK139" s="347"/>
      <c r="AL139" s="347"/>
      <c r="AM139" s="334"/>
      <c r="AN139" s="334"/>
      <c r="AO139" s="347"/>
    </row>
    <row r="140" spans="1:41" s="27" customFormat="1" ht="21" customHeight="1" x14ac:dyDescent="0.3">
      <c r="A140" s="45"/>
      <c r="B140" s="125" t="s">
        <v>298</v>
      </c>
      <c r="C140" s="91" t="s">
        <v>386</v>
      </c>
      <c r="D140" s="91"/>
      <c r="E140" s="91" t="s">
        <v>385</v>
      </c>
      <c r="F140" s="91">
        <f t="shared" si="8"/>
        <v>2</v>
      </c>
      <c r="G140" s="60">
        <f t="shared" si="9"/>
        <v>27.5</v>
      </c>
      <c r="H140" s="126">
        <f t="shared" si="10"/>
        <v>33</v>
      </c>
      <c r="I140" s="60">
        <f t="shared" si="11"/>
        <v>38.5</v>
      </c>
      <c r="J140" s="347"/>
      <c r="K140" s="347"/>
      <c r="L140" s="347"/>
      <c r="M140" s="347"/>
      <c r="N140" s="334"/>
      <c r="O140" s="347"/>
      <c r="P140" s="347"/>
      <c r="Q140" s="347"/>
      <c r="R140" s="347"/>
      <c r="S140" s="350"/>
      <c r="T140" s="347"/>
      <c r="U140" s="347"/>
      <c r="V140" s="347"/>
      <c r="W140" s="334"/>
      <c r="X140" s="334"/>
      <c r="Y140" s="347"/>
      <c r="Z140" s="347"/>
      <c r="AA140" s="347"/>
      <c r="AB140" s="347"/>
      <c r="AC140" s="347"/>
      <c r="AD140" s="347"/>
      <c r="AE140" s="347"/>
      <c r="AF140" s="347">
        <v>38.5</v>
      </c>
      <c r="AG140" s="347"/>
      <c r="AH140" s="347"/>
      <c r="AI140" s="347"/>
      <c r="AJ140" s="347"/>
      <c r="AK140" s="347"/>
      <c r="AL140" s="347"/>
      <c r="AM140" s="334"/>
      <c r="AN140" s="334"/>
      <c r="AO140" s="347">
        <v>27.5</v>
      </c>
    </row>
    <row r="141" spans="1:41" s="27" customFormat="1" ht="21" customHeight="1" x14ac:dyDescent="0.3">
      <c r="A141" s="45"/>
      <c r="B141" s="125" t="s">
        <v>389</v>
      </c>
      <c r="C141" s="91" t="s">
        <v>306</v>
      </c>
      <c r="D141" s="91"/>
      <c r="E141" s="91" t="s">
        <v>16</v>
      </c>
      <c r="F141" s="91">
        <f t="shared" si="8"/>
        <v>18</v>
      </c>
      <c r="G141" s="60">
        <f t="shared" si="9"/>
        <v>288</v>
      </c>
      <c r="H141" s="126">
        <f t="shared" si="10"/>
        <v>375.37666666666667</v>
      </c>
      <c r="I141" s="60">
        <f t="shared" si="11"/>
        <v>720</v>
      </c>
      <c r="J141" s="347">
        <v>288</v>
      </c>
      <c r="K141" s="347">
        <v>352</v>
      </c>
      <c r="L141" s="347">
        <v>299.88</v>
      </c>
      <c r="M141" s="347"/>
      <c r="N141" s="334"/>
      <c r="O141" s="347">
        <v>348</v>
      </c>
      <c r="P141" s="347">
        <v>720</v>
      </c>
      <c r="Q141" s="347"/>
      <c r="R141" s="347"/>
      <c r="S141" s="352">
        <v>291.5</v>
      </c>
      <c r="T141" s="347"/>
      <c r="U141" s="347"/>
      <c r="V141" s="347">
        <v>437</v>
      </c>
      <c r="W141" s="334"/>
      <c r="X141" s="334">
        <v>370</v>
      </c>
      <c r="Y141" s="347">
        <v>300</v>
      </c>
      <c r="Z141" s="347">
        <v>319.2</v>
      </c>
      <c r="AA141" s="347"/>
      <c r="AB141" s="347">
        <v>483</v>
      </c>
      <c r="AC141" s="347">
        <v>288</v>
      </c>
      <c r="AD141" s="347"/>
      <c r="AE141" s="347"/>
      <c r="AF141" s="347">
        <v>330</v>
      </c>
      <c r="AG141" s="347">
        <v>497.2</v>
      </c>
      <c r="AH141" s="347"/>
      <c r="AI141" s="347">
        <v>354</v>
      </c>
      <c r="AJ141" s="347"/>
      <c r="AK141" s="347">
        <v>324</v>
      </c>
      <c r="AL141" s="347">
        <v>330</v>
      </c>
      <c r="AM141" s="334"/>
      <c r="AN141" s="334">
        <v>425</v>
      </c>
      <c r="AO141" s="347"/>
    </row>
    <row r="142" spans="1:41" s="27" customFormat="1" ht="21" customHeight="1" x14ac:dyDescent="0.3">
      <c r="A142" s="45"/>
      <c r="B142" s="125" t="s">
        <v>389</v>
      </c>
      <c r="C142" s="91" t="s">
        <v>306</v>
      </c>
      <c r="D142" s="91"/>
      <c r="E142" s="91" t="s">
        <v>17</v>
      </c>
      <c r="F142" s="91">
        <f t="shared" si="8"/>
        <v>15</v>
      </c>
      <c r="G142" s="60">
        <f t="shared" si="9"/>
        <v>162</v>
      </c>
      <c r="H142" s="126">
        <f t="shared" si="10"/>
        <v>258.79200000000003</v>
      </c>
      <c r="I142" s="60">
        <f t="shared" si="11"/>
        <v>385</v>
      </c>
      <c r="J142" s="347"/>
      <c r="K142" s="347">
        <v>275</v>
      </c>
      <c r="L142" s="347">
        <v>179.88</v>
      </c>
      <c r="M142" s="347"/>
      <c r="N142" s="334"/>
      <c r="O142" s="347">
        <v>192</v>
      </c>
      <c r="P142" s="347">
        <v>180</v>
      </c>
      <c r="Q142" s="347"/>
      <c r="R142" s="347"/>
      <c r="S142" s="352">
        <v>228</v>
      </c>
      <c r="T142" s="347"/>
      <c r="U142" s="347"/>
      <c r="V142" s="347">
        <v>297</v>
      </c>
      <c r="W142" s="334"/>
      <c r="X142" s="334"/>
      <c r="Y142" s="347">
        <v>210</v>
      </c>
      <c r="Z142" s="347">
        <v>319.2</v>
      </c>
      <c r="AA142" s="347"/>
      <c r="AB142" s="347">
        <v>242</v>
      </c>
      <c r="AC142" s="347">
        <v>288</v>
      </c>
      <c r="AD142" s="347"/>
      <c r="AE142" s="347"/>
      <c r="AF142" s="347"/>
      <c r="AG142" s="347">
        <v>272.8</v>
      </c>
      <c r="AH142" s="347"/>
      <c r="AI142" s="347">
        <v>354</v>
      </c>
      <c r="AJ142" s="347"/>
      <c r="AK142" s="347">
        <v>162</v>
      </c>
      <c r="AL142" s="347">
        <v>297</v>
      </c>
      <c r="AM142" s="334"/>
      <c r="AN142" s="334">
        <v>385</v>
      </c>
      <c r="AO142" s="347"/>
    </row>
    <row r="143" spans="1:41" s="27" customFormat="1" ht="21" customHeight="1" x14ac:dyDescent="0.3">
      <c r="A143" s="45"/>
      <c r="B143" s="125" t="s">
        <v>389</v>
      </c>
      <c r="C143" s="91" t="s">
        <v>306</v>
      </c>
      <c r="D143" s="91"/>
      <c r="E143" s="91" t="s">
        <v>168</v>
      </c>
      <c r="F143" s="91">
        <f t="shared" si="8"/>
        <v>17</v>
      </c>
      <c r="G143" s="60">
        <f t="shared" si="9"/>
        <v>162</v>
      </c>
      <c r="H143" s="126">
        <f t="shared" si="10"/>
        <v>300.60647058823525</v>
      </c>
      <c r="I143" s="60">
        <f t="shared" si="11"/>
        <v>503.88</v>
      </c>
      <c r="J143" s="347"/>
      <c r="K143" s="347">
        <v>275</v>
      </c>
      <c r="L143" s="347">
        <v>299.88</v>
      </c>
      <c r="M143" s="347"/>
      <c r="N143" s="334"/>
      <c r="O143" s="347">
        <v>180</v>
      </c>
      <c r="P143" s="347">
        <v>503.88</v>
      </c>
      <c r="Q143" s="347"/>
      <c r="R143" s="347"/>
      <c r="S143" s="352">
        <v>231</v>
      </c>
      <c r="T143" s="347"/>
      <c r="U143" s="347"/>
      <c r="V143" s="347">
        <v>297</v>
      </c>
      <c r="W143" s="334"/>
      <c r="X143" s="334">
        <v>370</v>
      </c>
      <c r="Y143" s="347">
        <v>210</v>
      </c>
      <c r="Z143" s="347">
        <v>319.2</v>
      </c>
      <c r="AA143" s="347"/>
      <c r="AB143" s="347">
        <v>312</v>
      </c>
      <c r="AC143" s="347">
        <v>288</v>
      </c>
      <c r="AD143" s="347"/>
      <c r="AE143" s="347"/>
      <c r="AF143" s="347">
        <v>330</v>
      </c>
      <c r="AG143" s="347">
        <v>432.85</v>
      </c>
      <c r="AH143" s="347"/>
      <c r="AI143" s="347">
        <v>354</v>
      </c>
      <c r="AJ143" s="347"/>
      <c r="AK143" s="347">
        <v>162</v>
      </c>
      <c r="AL143" s="347">
        <v>286</v>
      </c>
      <c r="AM143" s="334"/>
      <c r="AN143" s="334">
        <v>259.5</v>
      </c>
      <c r="AO143" s="347"/>
    </row>
    <row r="144" spans="1:41" s="27" customFormat="1" ht="21" customHeight="1" x14ac:dyDescent="0.3">
      <c r="A144" s="45"/>
      <c r="B144" s="125" t="s">
        <v>389</v>
      </c>
      <c r="C144" s="91" t="s">
        <v>306</v>
      </c>
      <c r="D144" s="91"/>
      <c r="E144" s="91" t="s">
        <v>143</v>
      </c>
      <c r="F144" s="91">
        <f t="shared" si="8"/>
        <v>9</v>
      </c>
      <c r="G144" s="60">
        <f t="shared" si="9"/>
        <v>159.6</v>
      </c>
      <c r="H144" s="126">
        <f t="shared" si="10"/>
        <v>282.35888888888888</v>
      </c>
      <c r="I144" s="60">
        <f t="shared" si="11"/>
        <v>370</v>
      </c>
      <c r="J144" s="347"/>
      <c r="K144" s="347">
        <v>275</v>
      </c>
      <c r="L144" s="347">
        <v>299.88</v>
      </c>
      <c r="M144" s="347"/>
      <c r="N144" s="334"/>
      <c r="O144" s="347">
        <v>300</v>
      </c>
      <c r="P144" s="347"/>
      <c r="Q144" s="347"/>
      <c r="R144" s="347"/>
      <c r="S144" s="352">
        <v>159.6</v>
      </c>
      <c r="T144" s="347"/>
      <c r="U144" s="347"/>
      <c r="V144" s="347"/>
      <c r="W144" s="334"/>
      <c r="X144" s="334">
        <v>370</v>
      </c>
      <c r="Y144" s="347">
        <v>210</v>
      </c>
      <c r="Z144" s="347"/>
      <c r="AA144" s="347"/>
      <c r="AB144" s="347"/>
      <c r="AC144" s="347"/>
      <c r="AD144" s="347"/>
      <c r="AE144" s="347"/>
      <c r="AF144" s="347">
        <v>330</v>
      </c>
      <c r="AG144" s="347">
        <v>310.75</v>
      </c>
      <c r="AH144" s="347"/>
      <c r="AI144" s="347"/>
      <c r="AJ144" s="347"/>
      <c r="AK144" s="347"/>
      <c r="AL144" s="347">
        <v>286</v>
      </c>
      <c r="AM144" s="334"/>
      <c r="AN144" s="334"/>
      <c r="AO144" s="347"/>
    </row>
    <row r="145" spans="1:41" s="27" customFormat="1" ht="21" customHeight="1" x14ac:dyDescent="0.3">
      <c r="A145" s="45"/>
      <c r="B145" s="125" t="s">
        <v>299</v>
      </c>
      <c r="C145" s="91" t="s">
        <v>381</v>
      </c>
      <c r="D145" s="91"/>
      <c r="E145" s="91" t="s">
        <v>16</v>
      </c>
      <c r="F145" s="91">
        <f t="shared" si="8"/>
        <v>21</v>
      </c>
      <c r="G145" s="60">
        <f t="shared" si="9"/>
        <v>20.5</v>
      </c>
      <c r="H145" s="126">
        <f t="shared" si="10"/>
        <v>33.279523809523816</v>
      </c>
      <c r="I145" s="60">
        <f t="shared" si="11"/>
        <v>59.99</v>
      </c>
      <c r="J145" s="347">
        <v>35</v>
      </c>
      <c r="K145" s="347">
        <v>32</v>
      </c>
      <c r="L145" s="347">
        <v>24.99</v>
      </c>
      <c r="M145" s="347">
        <v>33.5</v>
      </c>
      <c r="N145" s="334"/>
      <c r="O145" s="347">
        <v>29</v>
      </c>
      <c r="P145" s="347">
        <v>59.99</v>
      </c>
      <c r="Q145" s="347"/>
      <c r="R145" s="347"/>
      <c r="S145" s="351">
        <v>26.5</v>
      </c>
      <c r="T145" s="347"/>
      <c r="U145" s="347"/>
      <c r="V145" s="347">
        <v>39.799999999999997</v>
      </c>
      <c r="W145" s="334"/>
      <c r="X145" s="334">
        <v>37</v>
      </c>
      <c r="Y145" s="347">
        <v>30</v>
      </c>
      <c r="Z145" s="347">
        <v>26.6</v>
      </c>
      <c r="AA145" s="347">
        <v>29.99</v>
      </c>
      <c r="AB145" s="347">
        <v>48.3</v>
      </c>
      <c r="AC145" s="347">
        <v>24</v>
      </c>
      <c r="AD145" s="347"/>
      <c r="AE145" s="347"/>
      <c r="AF145" s="347">
        <v>27.5</v>
      </c>
      <c r="AG145" s="347">
        <v>45.2</v>
      </c>
      <c r="AH145" s="347"/>
      <c r="AI145" s="347">
        <v>29.5</v>
      </c>
      <c r="AJ145" s="347"/>
      <c r="AK145" s="347">
        <v>27</v>
      </c>
      <c r="AL145" s="347">
        <v>30</v>
      </c>
      <c r="AM145" s="334"/>
      <c r="AN145" s="334">
        <v>42.5</v>
      </c>
      <c r="AO145" s="347">
        <v>20.5</v>
      </c>
    </row>
    <row r="146" spans="1:41" s="27" customFormat="1" ht="21" customHeight="1" x14ac:dyDescent="0.3">
      <c r="A146" s="45"/>
      <c r="B146" s="125" t="s">
        <v>299</v>
      </c>
      <c r="C146" s="91" t="s">
        <v>381</v>
      </c>
      <c r="D146" s="91"/>
      <c r="E146" s="91" t="s">
        <v>17</v>
      </c>
      <c r="F146" s="91">
        <f t="shared" si="8"/>
        <v>19</v>
      </c>
      <c r="G146" s="60">
        <f t="shared" si="9"/>
        <v>9</v>
      </c>
      <c r="H146" s="126">
        <f t="shared" si="10"/>
        <v>21.843157894736841</v>
      </c>
      <c r="I146" s="60">
        <f t="shared" si="11"/>
        <v>34.950000000000003</v>
      </c>
      <c r="J146" s="347">
        <v>21</v>
      </c>
      <c r="K146" s="347">
        <v>25</v>
      </c>
      <c r="L146" s="347">
        <v>14.99</v>
      </c>
      <c r="M146" s="347">
        <v>9</v>
      </c>
      <c r="N146" s="334"/>
      <c r="O146" s="347">
        <v>16</v>
      </c>
      <c r="P146" s="347">
        <v>14.99</v>
      </c>
      <c r="Q146" s="347"/>
      <c r="R146" s="347"/>
      <c r="S146" s="351">
        <v>19</v>
      </c>
      <c r="T146" s="347"/>
      <c r="U146" s="347"/>
      <c r="V146" s="347">
        <v>27</v>
      </c>
      <c r="W146" s="334"/>
      <c r="X146" s="334"/>
      <c r="Y146" s="347">
        <v>21</v>
      </c>
      <c r="Z146" s="347">
        <v>26.6</v>
      </c>
      <c r="AA146" s="347">
        <v>25.99</v>
      </c>
      <c r="AB146" s="347">
        <v>24.2</v>
      </c>
      <c r="AC146" s="347">
        <v>24</v>
      </c>
      <c r="AD146" s="347"/>
      <c r="AE146" s="347"/>
      <c r="AF146" s="347"/>
      <c r="AG146" s="347">
        <v>24.8</v>
      </c>
      <c r="AH146" s="347"/>
      <c r="AI146" s="347">
        <v>29.5</v>
      </c>
      <c r="AJ146" s="347"/>
      <c r="AK146" s="347">
        <v>13.5</v>
      </c>
      <c r="AL146" s="347">
        <v>27</v>
      </c>
      <c r="AM146" s="334"/>
      <c r="AN146" s="334">
        <v>34.950000000000003</v>
      </c>
      <c r="AO146" s="347">
        <v>16.5</v>
      </c>
    </row>
    <row r="147" spans="1:41" s="27" customFormat="1" ht="21" customHeight="1" x14ac:dyDescent="0.3">
      <c r="A147" s="45"/>
      <c r="B147" s="125" t="s">
        <v>299</v>
      </c>
      <c r="C147" s="91" t="s">
        <v>381</v>
      </c>
      <c r="D147" s="91"/>
      <c r="E147" s="91" t="s">
        <v>168</v>
      </c>
      <c r="F147" s="91">
        <f t="shared" si="8"/>
        <v>20</v>
      </c>
      <c r="G147" s="60">
        <f t="shared" si="9"/>
        <v>13.5</v>
      </c>
      <c r="H147" s="126">
        <f t="shared" si="10"/>
        <v>26.154000000000003</v>
      </c>
      <c r="I147" s="60">
        <f t="shared" si="11"/>
        <v>41.99</v>
      </c>
      <c r="J147" s="347">
        <v>21</v>
      </c>
      <c r="K147" s="347">
        <v>25</v>
      </c>
      <c r="L147" s="347">
        <v>24.99</v>
      </c>
      <c r="M147" s="347">
        <v>29</v>
      </c>
      <c r="N147" s="334"/>
      <c r="O147" s="347">
        <v>15</v>
      </c>
      <c r="P147" s="347">
        <v>41.99</v>
      </c>
      <c r="Q147" s="347"/>
      <c r="R147" s="347"/>
      <c r="S147" s="351">
        <v>21</v>
      </c>
      <c r="T147" s="347"/>
      <c r="U147" s="347"/>
      <c r="V147" s="347">
        <v>27</v>
      </c>
      <c r="W147" s="334"/>
      <c r="X147" s="334">
        <v>37</v>
      </c>
      <c r="Y147" s="347">
        <v>21</v>
      </c>
      <c r="Z147" s="347">
        <v>26.6</v>
      </c>
      <c r="AA147" s="347"/>
      <c r="AB147" s="347">
        <v>31.2</v>
      </c>
      <c r="AC147" s="347">
        <v>24</v>
      </c>
      <c r="AD147" s="347"/>
      <c r="AE147" s="347"/>
      <c r="AF147" s="347">
        <v>27.5</v>
      </c>
      <c r="AG147" s="347">
        <v>39.35</v>
      </c>
      <c r="AH147" s="347"/>
      <c r="AI147" s="347">
        <v>29.5</v>
      </c>
      <c r="AJ147" s="347"/>
      <c r="AK147" s="347">
        <v>13.5</v>
      </c>
      <c r="AL147" s="347">
        <v>26</v>
      </c>
      <c r="AM147" s="334"/>
      <c r="AN147" s="334">
        <v>25.95</v>
      </c>
      <c r="AO147" s="347">
        <v>16.5</v>
      </c>
    </row>
    <row r="148" spans="1:41" s="27" customFormat="1" ht="21" customHeight="1" x14ac:dyDescent="0.3">
      <c r="A148" s="45"/>
      <c r="B148" s="125" t="s">
        <v>299</v>
      </c>
      <c r="C148" s="91" t="s">
        <v>381</v>
      </c>
      <c r="D148" s="91"/>
      <c r="E148" s="91" t="s">
        <v>143</v>
      </c>
      <c r="F148" s="91">
        <f t="shared" si="8"/>
        <v>12</v>
      </c>
      <c r="G148" s="60">
        <f t="shared" si="9"/>
        <v>13.3</v>
      </c>
      <c r="H148" s="126">
        <f t="shared" si="10"/>
        <v>23.040833333333335</v>
      </c>
      <c r="I148" s="60">
        <f t="shared" si="11"/>
        <v>37</v>
      </c>
      <c r="J148" s="347">
        <v>14</v>
      </c>
      <c r="K148" s="347">
        <v>25</v>
      </c>
      <c r="L148" s="347">
        <v>24.99</v>
      </c>
      <c r="M148" s="347"/>
      <c r="N148" s="334"/>
      <c r="O148" s="347">
        <v>25</v>
      </c>
      <c r="P148" s="347"/>
      <c r="Q148" s="347"/>
      <c r="R148" s="347"/>
      <c r="S148" s="351">
        <v>13.3</v>
      </c>
      <c r="T148" s="347"/>
      <c r="U148" s="347"/>
      <c r="V148" s="347"/>
      <c r="W148" s="334"/>
      <c r="X148" s="334">
        <v>37</v>
      </c>
      <c r="Y148" s="347">
        <v>21</v>
      </c>
      <c r="Z148" s="347"/>
      <c r="AA148" s="347"/>
      <c r="AB148" s="347"/>
      <c r="AC148" s="347"/>
      <c r="AD148" s="347"/>
      <c r="AE148" s="347"/>
      <c r="AF148" s="347">
        <v>27.5</v>
      </c>
      <c r="AG148" s="347">
        <v>28.25</v>
      </c>
      <c r="AH148" s="347"/>
      <c r="AI148" s="347"/>
      <c r="AJ148" s="347"/>
      <c r="AK148" s="347"/>
      <c r="AL148" s="347">
        <v>26</v>
      </c>
      <c r="AM148" s="334"/>
      <c r="AN148" s="334">
        <v>17.95</v>
      </c>
      <c r="AO148" s="347">
        <v>16.5</v>
      </c>
    </row>
    <row r="149" spans="1:41" s="27" customFormat="1" ht="21" customHeight="1" x14ac:dyDescent="0.3">
      <c r="A149" s="45"/>
      <c r="B149" s="125" t="s">
        <v>299</v>
      </c>
      <c r="C149" s="91" t="s">
        <v>382</v>
      </c>
      <c r="D149" s="91"/>
      <c r="E149" s="91" t="s">
        <v>16</v>
      </c>
      <c r="F149" s="91">
        <f t="shared" si="8"/>
        <v>11</v>
      </c>
      <c r="G149" s="60">
        <f t="shared" si="9"/>
        <v>275</v>
      </c>
      <c r="H149" s="126">
        <f t="shared" si="10"/>
        <v>676.5272727272727</v>
      </c>
      <c r="I149" s="60">
        <f t="shared" si="11"/>
        <v>1296</v>
      </c>
      <c r="J149" s="347"/>
      <c r="K149" s="347">
        <v>275</v>
      </c>
      <c r="L149" s="347"/>
      <c r="M149" s="347"/>
      <c r="N149" s="334"/>
      <c r="O149" s="347">
        <v>600</v>
      </c>
      <c r="P149" s="347">
        <v>1296</v>
      </c>
      <c r="Q149" s="347"/>
      <c r="R149" s="347"/>
      <c r="S149" s="350"/>
      <c r="T149" s="347"/>
      <c r="U149" s="347"/>
      <c r="V149" s="347"/>
      <c r="W149" s="334"/>
      <c r="X149" s="334">
        <v>665</v>
      </c>
      <c r="Y149" s="347"/>
      <c r="Z149" s="347">
        <v>479.9</v>
      </c>
      <c r="AA149" s="347"/>
      <c r="AB149" s="347">
        <v>854</v>
      </c>
      <c r="AC149" s="347"/>
      <c r="AD149" s="347"/>
      <c r="AE149" s="347"/>
      <c r="AF149" s="347">
        <v>462</v>
      </c>
      <c r="AG149" s="347">
        <v>865.7</v>
      </c>
      <c r="AH149" s="347"/>
      <c r="AI149" s="347">
        <v>561</v>
      </c>
      <c r="AJ149" s="347"/>
      <c r="AK149" s="347">
        <v>583.20000000000005</v>
      </c>
      <c r="AL149" s="347"/>
      <c r="AM149" s="334"/>
      <c r="AN149" s="334">
        <v>800</v>
      </c>
      <c r="AO149" s="347"/>
    </row>
    <row r="150" spans="1:41" s="27" customFormat="1" ht="21" customHeight="1" x14ac:dyDescent="0.3">
      <c r="A150" s="45"/>
      <c r="B150" s="125" t="s">
        <v>299</v>
      </c>
      <c r="C150" s="91" t="s">
        <v>383</v>
      </c>
      <c r="D150" s="91"/>
      <c r="E150" s="91" t="s">
        <v>16</v>
      </c>
      <c r="F150" s="91">
        <f t="shared" si="8"/>
        <v>12</v>
      </c>
      <c r="G150" s="60">
        <f t="shared" si="9"/>
        <v>25</v>
      </c>
      <c r="H150" s="126">
        <f t="shared" si="10"/>
        <v>57.910833333333329</v>
      </c>
      <c r="I150" s="60">
        <f t="shared" si="11"/>
        <v>107.99</v>
      </c>
      <c r="J150" s="347"/>
      <c r="K150" s="347">
        <v>25</v>
      </c>
      <c r="L150" s="347"/>
      <c r="M150" s="347"/>
      <c r="N150" s="334"/>
      <c r="O150" s="347">
        <v>50</v>
      </c>
      <c r="P150" s="347">
        <v>107.99</v>
      </c>
      <c r="Q150" s="347"/>
      <c r="R150" s="347"/>
      <c r="S150" s="350"/>
      <c r="T150" s="347"/>
      <c r="U150" s="347"/>
      <c r="V150" s="347"/>
      <c r="W150" s="334"/>
      <c r="X150" s="334">
        <v>66.5</v>
      </c>
      <c r="Y150" s="347"/>
      <c r="Z150" s="347">
        <v>39.99</v>
      </c>
      <c r="AA150" s="347"/>
      <c r="AB150" s="347">
        <v>85.4</v>
      </c>
      <c r="AC150" s="347"/>
      <c r="AD150" s="347"/>
      <c r="AE150" s="347"/>
      <c r="AF150" s="347">
        <v>38.5</v>
      </c>
      <c r="AG150" s="347">
        <v>78.7</v>
      </c>
      <c r="AH150" s="347"/>
      <c r="AI150" s="347">
        <v>46.75</v>
      </c>
      <c r="AJ150" s="347"/>
      <c r="AK150" s="347">
        <v>48.6</v>
      </c>
      <c r="AL150" s="347"/>
      <c r="AM150" s="334"/>
      <c r="AN150" s="334">
        <v>80</v>
      </c>
      <c r="AO150" s="347">
        <v>27.5</v>
      </c>
    </row>
    <row r="151" spans="1:41" s="27" customFormat="1" ht="21" customHeight="1" x14ac:dyDescent="0.3">
      <c r="A151" s="45"/>
      <c r="B151" s="125" t="s">
        <v>299</v>
      </c>
      <c r="C151" s="91" t="s">
        <v>384</v>
      </c>
      <c r="D151" s="91"/>
      <c r="E151" s="91" t="s">
        <v>385</v>
      </c>
      <c r="F151" s="91">
        <f t="shared" si="8"/>
        <v>6</v>
      </c>
      <c r="G151" s="60">
        <f t="shared" si="9"/>
        <v>275</v>
      </c>
      <c r="H151" s="126">
        <f t="shared" si="10"/>
        <v>444.29666666666662</v>
      </c>
      <c r="I151" s="60">
        <f t="shared" si="11"/>
        <v>561</v>
      </c>
      <c r="J151" s="347"/>
      <c r="K151" s="347">
        <v>275</v>
      </c>
      <c r="L151" s="347">
        <v>479.88</v>
      </c>
      <c r="M151" s="347"/>
      <c r="N151" s="334"/>
      <c r="O151" s="347"/>
      <c r="P151" s="347"/>
      <c r="Q151" s="347"/>
      <c r="R151" s="347"/>
      <c r="S151" s="350"/>
      <c r="T151" s="347"/>
      <c r="U151" s="347"/>
      <c r="V151" s="347"/>
      <c r="W151" s="334"/>
      <c r="X151" s="334"/>
      <c r="Y151" s="347"/>
      <c r="Z151" s="347">
        <v>479.9</v>
      </c>
      <c r="AA151" s="347"/>
      <c r="AB151" s="347"/>
      <c r="AC151" s="347">
        <v>408</v>
      </c>
      <c r="AD151" s="347"/>
      <c r="AE151" s="347"/>
      <c r="AF151" s="347">
        <v>462</v>
      </c>
      <c r="AG151" s="347"/>
      <c r="AH151" s="347"/>
      <c r="AI151" s="347">
        <v>561</v>
      </c>
      <c r="AJ151" s="347"/>
      <c r="AK151" s="347"/>
      <c r="AL151" s="347"/>
      <c r="AM151" s="334"/>
      <c r="AN151" s="334"/>
      <c r="AO151" s="347"/>
    </row>
    <row r="152" spans="1:41" s="27" customFormat="1" ht="21" customHeight="1" x14ac:dyDescent="0.3">
      <c r="A152" s="45"/>
      <c r="B152" s="125" t="s">
        <v>299</v>
      </c>
      <c r="C152" s="91" t="s">
        <v>386</v>
      </c>
      <c r="D152" s="91"/>
      <c r="E152" s="91" t="s">
        <v>385</v>
      </c>
      <c r="F152" s="91">
        <f t="shared" si="8"/>
        <v>7</v>
      </c>
      <c r="G152" s="60">
        <f t="shared" si="9"/>
        <v>25</v>
      </c>
      <c r="H152" s="126">
        <f t="shared" si="10"/>
        <v>35.961428571428577</v>
      </c>
      <c r="I152" s="60">
        <f t="shared" si="11"/>
        <v>46.75</v>
      </c>
      <c r="J152" s="347"/>
      <c r="K152" s="347">
        <v>25</v>
      </c>
      <c r="L152" s="347">
        <v>39.99</v>
      </c>
      <c r="M152" s="347"/>
      <c r="N152" s="334"/>
      <c r="O152" s="347"/>
      <c r="P152" s="347"/>
      <c r="Q152" s="347"/>
      <c r="R152" s="347"/>
      <c r="S152" s="350"/>
      <c r="T152" s="347"/>
      <c r="U152" s="347"/>
      <c r="V152" s="347"/>
      <c r="W152" s="334"/>
      <c r="X152" s="334"/>
      <c r="Y152" s="347"/>
      <c r="Z152" s="347">
        <v>39.99</v>
      </c>
      <c r="AA152" s="347"/>
      <c r="AB152" s="347"/>
      <c r="AC152" s="347">
        <v>34</v>
      </c>
      <c r="AD152" s="347"/>
      <c r="AE152" s="347"/>
      <c r="AF152" s="347">
        <v>38.5</v>
      </c>
      <c r="AG152" s="347"/>
      <c r="AH152" s="347"/>
      <c r="AI152" s="347">
        <v>46.75</v>
      </c>
      <c r="AJ152" s="347"/>
      <c r="AK152" s="347"/>
      <c r="AL152" s="347"/>
      <c r="AM152" s="334"/>
      <c r="AN152" s="334"/>
      <c r="AO152" s="347">
        <v>27.5</v>
      </c>
    </row>
    <row r="153" spans="1:41" s="27" customFormat="1" ht="21" customHeight="1" x14ac:dyDescent="0.3">
      <c r="A153" s="45"/>
      <c r="B153" s="125" t="s">
        <v>390</v>
      </c>
      <c r="C153" s="91" t="s">
        <v>391</v>
      </c>
      <c r="D153" s="91" t="s">
        <v>95</v>
      </c>
      <c r="E153" s="91" t="s">
        <v>16</v>
      </c>
      <c r="F153" s="91">
        <f t="shared" si="8"/>
        <v>2</v>
      </c>
      <c r="G153" s="60">
        <f t="shared" si="9"/>
        <v>1.7</v>
      </c>
      <c r="H153" s="126">
        <f t="shared" si="10"/>
        <v>4.05</v>
      </c>
      <c r="I153" s="60">
        <f t="shared" si="11"/>
        <v>6.4</v>
      </c>
      <c r="J153" s="347"/>
      <c r="K153" s="347"/>
      <c r="L153" s="347"/>
      <c r="M153" s="347"/>
      <c r="N153" s="334"/>
      <c r="O153" s="347"/>
      <c r="P153" s="347"/>
      <c r="Q153" s="347"/>
      <c r="R153" s="347"/>
      <c r="S153" s="350"/>
      <c r="T153" s="347"/>
      <c r="U153" s="347"/>
      <c r="V153" s="347"/>
      <c r="W153" s="334"/>
      <c r="X153" s="334"/>
      <c r="Y153" s="347">
        <v>1.7</v>
      </c>
      <c r="Z153" s="347"/>
      <c r="AA153" s="347"/>
      <c r="AB153" s="347"/>
      <c r="AC153" s="347">
        <v>6.4</v>
      </c>
      <c r="AD153" s="347"/>
      <c r="AE153" s="347"/>
      <c r="AF153" s="347"/>
      <c r="AG153" s="347"/>
      <c r="AH153" s="347"/>
      <c r="AI153" s="347"/>
      <c r="AJ153" s="347"/>
      <c r="AK153" s="347"/>
      <c r="AL153" s="347"/>
      <c r="AM153" s="334"/>
      <c r="AN153" s="334"/>
      <c r="AO153" s="347"/>
    </row>
    <row r="154" spans="1:41" s="27" customFormat="1" ht="21" customHeight="1" x14ac:dyDescent="0.3">
      <c r="A154" s="45"/>
      <c r="B154" s="125" t="s">
        <v>390</v>
      </c>
      <c r="C154" s="91" t="s">
        <v>391</v>
      </c>
      <c r="D154" s="91" t="s">
        <v>95</v>
      </c>
      <c r="E154" s="91" t="s">
        <v>17</v>
      </c>
      <c r="F154" s="91">
        <f t="shared" si="8"/>
        <v>2</v>
      </c>
      <c r="G154" s="60">
        <f t="shared" si="9"/>
        <v>1.2</v>
      </c>
      <c r="H154" s="126">
        <f t="shared" si="10"/>
        <v>2.2000000000000002</v>
      </c>
      <c r="I154" s="60">
        <f t="shared" si="11"/>
        <v>3.2</v>
      </c>
      <c r="J154" s="347"/>
      <c r="K154" s="347"/>
      <c r="L154" s="347"/>
      <c r="M154" s="347"/>
      <c r="N154" s="334"/>
      <c r="O154" s="347"/>
      <c r="P154" s="347"/>
      <c r="Q154" s="347"/>
      <c r="R154" s="347"/>
      <c r="S154" s="350"/>
      <c r="T154" s="347"/>
      <c r="U154" s="347"/>
      <c r="V154" s="347"/>
      <c r="W154" s="334"/>
      <c r="X154" s="334"/>
      <c r="Y154" s="347">
        <v>1.2</v>
      </c>
      <c r="Z154" s="347"/>
      <c r="AA154" s="347"/>
      <c r="AB154" s="347"/>
      <c r="AC154" s="347">
        <v>3.2</v>
      </c>
      <c r="AD154" s="347"/>
      <c r="AE154" s="347"/>
      <c r="AF154" s="347"/>
      <c r="AG154" s="347"/>
      <c r="AH154" s="347"/>
      <c r="AI154" s="347"/>
      <c r="AJ154" s="347"/>
      <c r="AK154" s="347"/>
      <c r="AL154" s="347"/>
      <c r="AM154" s="334"/>
      <c r="AN154" s="334"/>
      <c r="AO154" s="347"/>
    </row>
    <row r="155" spans="1:41" s="27" customFormat="1" ht="21" customHeight="1" x14ac:dyDescent="0.3">
      <c r="A155" s="45"/>
      <c r="B155" s="125" t="s">
        <v>390</v>
      </c>
      <c r="C155" s="91" t="s">
        <v>391</v>
      </c>
      <c r="D155" s="91" t="s">
        <v>95</v>
      </c>
      <c r="E155" s="91" t="s">
        <v>168</v>
      </c>
      <c r="F155" s="91">
        <f t="shared" si="8"/>
        <v>2</v>
      </c>
      <c r="G155" s="60">
        <f t="shared" si="9"/>
        <v>1.2</v>
      </c>
      <c r="H155" s="126">
        <f t="shared" si="10"/>
        <v>2.2000000000000002</v>
      </c>
      <c r="I155" s="60">
        <f t="shared" si="11"/>
        <v>3.2</v>
      </c>
      <c r="J155" s="347"/>
      <c r="K155" s="347"/>
      <c r="L155" s="347"/>
      <c r="M155" s="347"/>
      <c r="N155" s="334"/>
      <c r="O155" s="347"/>
      <c r="P155" s="347"/>
      <c r="Q155" s="347"/>
      <c r="R155" s="347"/>
      <c r="S155" s="350"/>
      <c r="T155" s="347"/>
      <c r="U155" s="347"/>
      <c r="V155" s="347"/>
      <c r="W155" s="334"/>
      <c r="X155" s="334"/>
      <c r="Y155" s="347">
        <v>1.2</v>
      </c>
      <c r="Z155" s="347"/>
      <c r="AA155" s="347"/>
      <c r="AB155" s="347"/>
      <c r="AC155" s="347">
        <v>3.2</v>
      </c>
      <c r="AD155" s="347"/>
      <c r="AE155" s="347"/>
      <c r="AF155" s="347"/>
      <c r="AG155" s="347"/>
      <c r="AH155" s="347"/>
      <c r="AI155" s="347"/>
      <c r="AJ155" s="347"/>
      <c r="AK155" s="347"/>
      <c r="AL155" s="347"/>
      <c r="AM155" s="334"/>
      <c r="AN155" s="334"/>
      <c r="AO155" s="347"/>
    </row>
    <row r="156" spans="1:41" s="27" customFormat="1" ht="21" customHeight="1" x14ac:dyDescent="0.3">
      <c r="A156" s="45"/>
      <c r="B156" s="125" t="s">
        <v>390</v>
      </c>
      <c r="C156" s="91" t="s">
        <v>391</v>
      </c>
      <c r="D156" s="91" t="s">
        <v>95</v>
      </c>
      <c r="E156" s="91" t="s">
        <v>143</v>
      </c>
      <c r="F156" s="91">
        <f t="shared" si="8"/>
        <v>1</v>
      </c>
      <c r="G156" s="60">
        <f t="shared" si="9"/>
        <v>1.2</v>
      </c>
      <c r="H156" s="126">
        <f t="shared" si="10"/>
        <v>1.2</v>
      </c>
      <c r="I156" s="60">
        <f t="shared" si="11"/>
        <v>1.2</v>
      </c>
      <c r="J156" s="347"/>
      <c r="K156" s="347"/>
      <c r="L156" s="347"/>
      <c r="M156" s="347"/>
      <c r="N156" s="334"/>
      <c r="O156" s="347"/>
      <c r="P156" s="347"/>
      <c r="Q156" s="347"/>
      <c r="R156" s="347"/>
      <c r="S156" s="350"/>
      <c r="T156" s="347"/>
      <c r="U156" s="347"/>
      <c r="V156" s="347"/>
      <c r="W156" s="334"/>
      <c r="X156" s="334"/>
      <c r="Y156" s="347">
        <v>1.2</v>
      </c>
      <c r="Z156" s="347"/>
      <c r="AA156" s="347"/>
      <c r="AB156" s="347"/>
      <c r="AC156" s="347"/>
      <c r="AD156" s="347"/>
      <c r="AE156" s="347"/>
      <c r="AF156" s="347"/>
      <c r="AG156" s="347"/>
      <c r="AH156" s="347"/>
      <c r="AI156" s="347"/>
      <c r="AJ156" s="347"/>
      <c r="AK156" s="347"/>
      <c r="AL156" s="347"/>
      <c r="AM156" s="334"/>
      <c r="AN156" s="334"/>
      <c r="AO156" s="347"/>
    </row>
    <row r="157" spans="1:41" s="27" customFormat="1" ht="21" customHeight="1" x14ac:dyDescent="0.3">
      <c r="A157" s="45"/>
      <c r="B157" s="125" t="s">
        <v>392</v>
      </c>
      <c r="C157" s="91" t="s">
        <v>393</v>
      </c>
      <c r="D157" s="91" t="s">
        <v>95</v>
      </c>
      <c r="E157" s="91" t="s">
        <v>16</v>
      </c>
      <c r="F157" s="91">
        <f t="shared" si="8"/>
        <v>4</v>
      </c>
      <c r="G157" s="60">
        <f t="shared" si="9"/>
        <v>1.7</v>
      </c>
      <c r="H157" s="126">
        <f t="shared" si="10"/>
        <v>6.0875000000000004</v>
      </c>
      <c r="I157" s="60">
        <f t="shared" si="11"/>
        <v>9.5</v>
      </c>
      <c r="J157" s="347"/>
      <c r="K157" s="347"/>
      <c r="L157" s="347"/>
      <c r="M157" s="347"/>
      <c r="N157" s="334">
        <v>9.5</v>
      </c>
      <c r="O157" s="347"/>
      <c r="P157" s="347"/>
      <c r="Q157" s="347"/>
      <c r="R157" s="347"/>
      <c r="S157" s="350"/>
      <c r="T157" s="347"/>
      <c r="U157" s="347"/>
      <c r="V157" s="347"/>
      <c r="W157" s="334"/>
      <c r="X157" s="334">
        <v>6.75</v>
      </c>
      <c r="Y157" s="347">
        <v>1.7</v>
      </c>
      <c r="Z157" s="347"/>
      <c r="AA157" s="347"/>
      <c r="AB157" s="347"/>
      <c r="AC157" s="347">
        <v>6.4</v>
      </c>
      <c r="AD157" s="347"/>
      <c r="AE157" s="347"/>
      <c r="AF157" s="347"/>
      <c r="AG157" s="347"/>
      <c r="AH157" s="347"/>
      <c r="AI157" s="347"/>
      <c r="AJ157" s="347"/>
      <c r="AK157" s="347"/>
      <c r="AL157" s="347"/>
      <c r="AM157" s="334"/>
      <c r="AN157" s="334"/>
      <c r="AO157" s="347"/>
    </row>
    <row r="158" spans="1:41" s="27" customFormat="1" ht="21" customHeight="1" x14ac:dyDescent="0.3">
      <c r="A158" s="45"/>
      <c r="B158" s="125" t="s">
        <v>392</v>
      </c>
      <c r="C158" s="91" t="s">
        <v>393</v>
      </c>
      <c r="D158" s="91" t="s">
        <v>95</v>
      </c>
      <c r="E158" s="91" t="s">
        <v>17</v>
      </c>
      <c r="F158" s="91">
        <f t="shared" si="8"/>
        <v>3</v>
      </c>
      <c r="G158" s="60">
        <f t="shared" si="9"/>
        <v>1.2</v>
      </c>
      <c r="H158" s="126">
        <f t="shared" si="10"/>
        <v>3.0500000000000003</v>
      </c>
      <c r="I158" s="60">
        <f t="shared" si="11"/>
        <v>4.75</v>
      </c>
      <c r="J158" s="347"/>
      <c r="K158" s="347"/>
      <c r="L158" s="347"/>
      <c r="M158" s="347"/>
      <c r="N158" s="334">
        <v>4.75</v>
      </c>
      <c r="O158" s="347"/>
      <c r="P158" s="347"/>
      <c r="Q158" s="347"/>
      <c r="R158" s="347"/>
      <c r="S158" s="350"/>
      <c r="T158" s="347"/>
      <c r="U158" s="347"/>
      <c r="V158" s="347"/>
      <c r="W158" s="334"/>
      <c r="X158" s="334"/>
      <c r="Y158" s="347">
        <v>1.2</v>
      </c>
      <c r="Z158" s="347"/>
      <c r="AA158" s="347"/>
      <c r="AB158" s="347"/>
      <c r="AC158" s="347">
        <v>3.2</v>
      </c>
      <c r="AD158" s="347"/>
      <c r="AE158" s="347"/>
      <c r="AF158" s="347"/>
      <c r="AG158" s="347"/>
      <c r="AH158" s="347"/>
      <c r="AI158" s="347"/>
      <c r="AJ158" s="347"/>
      <c r="AK158" s="347"/>
      <c r="AL158" s="347"/>
      <c r="AM158" s="334"/>
      <c r="AN158" s="334"/>
      <c r="AO158" s="347"/>
    </row>
    <row r="159" spans="1:41" s="27" customFormat="1" ht="21" customHeight="1" x14ac:dyDescent="0.3">
      <c r="A159" s="45"/>
      <c r="B159" s="125" t="s">
        <v>392</v>
      </c>
      <c r="C159" s="91" t="s">
        <v>393</v>
      </c>
      <c r="D159" s="91" t="s">
        <v>95</v>
      </c>
      <c r="E159" s="91" t="s">
        <v>168</v>
      </c>
      <c r="F159" s="91">
        <f t="shared" si="8"/>
        <v>4</v>
      </c>
      <c r="G159" s="60">
        <f t="shared" si="9"/>
        <v>1.2</v>
      </c>
      <c r="H159" s="126">
        <f t="shared" si="10"/>
        <v>4.7874999999999996</v>
      </c>
      <c r="I159" s="60">
        <f t="shared" si="11"/>
        <v>8</v>
      </c>
      <c r="J159" s="347"/>
      <c r="K159" s="347"/>
      <c r="L159" s="347"/>
      <c r="M159" s="347"/>
      <c r="N159" s="334">
        <v>8</v>
      </c>
      <c r="O159" s="347"/>
      <c r="P159" s="347"/>
      <c r="Q159" s="347"/>
      <c r="R159" s="347"/>
      <c r="S159" s="350"/>
      <c r="T159" s="347"/>
      <c r="U159" s="347"/>
      <c r="V159" s="347"/>
      <c r="W159" s="334"/>
      <c r="X159" s="334">
        <v>6.75</v>
      </c>
      <c r="Y159" s="347">
        <v>1.2</v>
      </c>
      <c r="Z159" s="347"/>
      <c r="AA159" s="347"/>
      <c r="AB159" s="347"/>
      <c r="AC159" s="347">
        <v>3.2</v>
      </c>
      <c r="AD159" s="347"/>
      <c r="AE159" s="347"/>
      <c r="AF159" s="347"/>
      <c r="AG159" s="347"/>
      <c r="AH159" s="347"/>
      <c r="AI159" s="347"/>
      <c r="AJ159" s="347"/>
      <c r="AK159" s="347"/>
      <c r="AL159" s="347"/>
      <c r="AM159" s="334"/>
      <c r="AN159" s="334"/>
      <c r="AO159" s="347"/>
    </row>
    <row r="160" spans="1:41" s="27" customFormat="1" ht="21" customHeight="1" x14ac:dyDescent="0.3">
      <c r="A160" s="45"/>
      <c r="B160" s="125" t="s">
        <v>392</v>
      </c>
      <c r="C160" s="91" t="s">
        <v>393</v>
      </c>
      <c r="D160" s="91" t="s">
        <v>95</v>
      </c>
      <c r="E160" s="91" t="s">
        <v>143</v>
      </c>
      <c r="F160" s="91">
        <f t="shared" si="8"/>
        <v>3</v>
      </c>
      <c r="G160" s="60">
        <f t="shared" si="9"/>
        <v>1.2</v>
      </c>
      <c r="H160" s="126">
        <f t="shared" si="10"/>
        <v>4.2333333333333334</v>
      </c>
      <c r="I160" s="60">
        <f t="shared" si="11"/>
        <v>6.75</v>
      </c>
      <c r="J160" s="347"/>
      <c r="K160" s="347"/>
      <c r="L160" s="347"/>
      <c r="M160" s="347"/>
      <c r="N160" s="334">
        <v>4.75</v>
      </c>
      <c r="O160" s="347"/>
      <c r="P160" s="347"/>
      <c r="Q160" s="347"/>
      <c r="R160" s="347"/>
      <c r="S160" s="350"/>
      <c r="T160" s="347"/>
      <c r="U160" s="347"/>
      <c r="V160" s="347"/>
      <c r="W160" s="334"/>
      <c r="X160" s="334">
        <v>6.75</v>
      </c>
      <c r="Y160" s="347">
        <v>1.2</v>
      </c>
      <c r="Z160" s="347"/>
      <c r="AA160" s="347"/>
      <c r="AB160" s="347"/>
      <c r="AC160" s="347"/>
      <c r="AD160" s="347"/>
      <c r="AE160" s="347"/>
      <c r="AF160" s="347"/>
      <c r="AG160" s="347"/>
      <c r="AH160" s="347"/>
      <c r="AI160" s="347"/>
      <c r="AJ160" s="347"/>
      <c r="AK160" s="347"/>
      <c r="AL160" s="347"/>
      <c r="AM160" s="334"/>
      <c r="AN160" s="334"/>
      <c r="AO160" s="347"/>
    </row>
    <row r="161" spans="1:41" s="27" customFormat="1" ht="21" customHeight="1" x14ac:dyDescent="0.3">
      <c r="A161" s="45"/>
      <c r="B161" s="125" t="s">
        <v>201</v>
      </c>
      <c r="C161" s="91"/>
      <c r="D161" s="91"/>
      <c r="E161" s="91" t="s">
        <v>16</v>
      </c>
      <c r="F161" s="91">
        <f t="shared" si="8"/>
        <v>2</v>
      </c>
      <c r="G161" s="60">
        <f t="shared" si="9"/>
        <v>2</v>
      </c>
      <c r="H161" s="126">
        <f t="shared" si="10"/>
        <v>11</v>
      </c>
      <c r="I161" s="60">
        <f t="shared" si="11"/>
        <v>20</v>
      </c>
      <c r="J161" s="347"/>
      <c r="K161" s="347"/>
      <c r="L161" s="347"/>
      <c r="M161" s="347"/>
      <c r="N161" s="334"/>
      <c r="O161" s="347"/>
      <c r="P161" s="347"/>
      <c r="Q161" s="347"/>
      <c r="R161" s="347"/>
      <c r="S161" s="350"/>
      <c r="T161" s="347"/>
      <c r="U161" s="347"/>
      <c r="V161" s="347">
        <v>2</v>
      </c>
      <c r="W161" s="334"/>
      <c r="X161" s="334"/>
      <c r="Y161" s="347"/>
      <c r="Z161" s="347"/>
      <c r="AA161" s="347"/>
      <c r="AB161" s="347"/>
      <c r="AC161" s="347"/>
      <c r="AD161" s="347"/>
      <c r="AE161" s="347"/>
      <c r="AF161" s="347"/>
      <c r="AG161" s="347">
        <v>20</v>
      </c>
      <c r="AH161" s="347"/>
      <c r="AI161" s="347"/>
      <c r="AJ161" s="347"/>
      <c r="AK161" s="347"/>
      <c r="AL161" s="347"/>
      <c r="AM161" s="334"/>
      <c r="AN161" s="334"/>
      <c r="AO161" s="347"/>
    </row>
    <row r="162" spans="1:41" s="27" customFormat="1" ht="21" customHeight="1" x14ac:dyDescent="0.3">
      <c r="A162" s="45"/>
      <c r="B162" s="125" t="s">
        <v>201</v>
      </c>
      <c r="C162" s="91"/>
      <c r="D162" s="91"/>
      <c r="E162" s="91" t="s">
        <v>17</v>
      </c>
      <c r="F162" s="91">
        <f t="shared" si="8"/>
        <v>1</v>
      </c>
      <c r="G162" s="60">
        <f t="shared" si="9"/>
        <v>2</v>
      </c>
      <c r="H162" s="126">
        <f t="shared" si="10"/>
        <v>2</v>
      </c>
      <c r="I162" s="60">
        <f t="shared" si="11"/>
        <v>2</v>
      </c>
      <c r="J162" s="347"/>
      <c r="K162" s="347"/>
      <c r="L162" s="347"/>
      <c r="M162" s="347"/>
      <c r="N162" s="334"/>
      <c r="O162" s="347"/>
      <c r="P162" s="347"/>
      <c r="Q162" s="347"/>
      <c r="R162" s="347"/>
      <c r="S162" s="350"/>
      <c r="T162" s="347"/>
      <c r="U162" s="347"/>
      <c r="V162" s="347">
        <v>2</v>
      </c>
      <c r="W162" s="334"/>
      <c r="X162" s="334"/>
      <c r="Y162" s="347"/>
      <c r="Z162" s="347"/>
      <c r="AA162" s="347"/>
      <c r="AB162" s="347"/>
      <c r="AC162" s="347"/>
      <c r="AD162" s="347"/>
      <c r="AE162" s="347"/>
      <c r="AF162" s="347"/>
      <c r="AG162" s="347"/>
      <c r="AH162" s="347"/>
      <c r="AI162" s="347"/>
      <c r="AJ162" s="347"/>
      <c r="AK162" s="347"/>
      <c r="AL162" s="347"/>
      <c r="AM162" s="334"/>
      <c r="AN162" s="334"/>
      <c r="AO162" s="347"/>
    </row>
    <row r="163" spans="1:41" s="27" customFormat="1" ht="21" customHeight="1" x14ac:dyDescent="0.3">
      <c r="A163" s="45"/>
      <c r="B163" s="125" t="s">
        <v>201</v>
      </c>
      <c r="C163" s="91"/>
      <c r="D163" s="91"/>
      <c r="E163" s="91" t="s">
        <v>168</v>
      </c>
      <c r="F163" s="91">
        <f t="shared" si="8"/>
        <v>2</v>
      </c>
      <c r="G163" s="60">
        <f t="shared" si="9"/>
        <v>2</v>
      </c>
      <c r="H163" s="126">
        <f t="shared" si="10"/>
        <v>10</v>
      </c>
      <c r="I163" s="60">
        <f t="shared" si="11"/>
        <v>18</v>
      </c>
      <c r="J163" s="347"/>
      <c r="K163" s="347">
        <v>18</v>
      </c>
      <c r="L163" s="347"/>
      <c r="M163" s="347"/>
      <c r="N163" s="334"/>
      <c r="O163" s="347"/>
      <c r="P163" s="347"/>
      <c r="Q163" s="347"/>
      <c r="R163" s="347"/>
      <c r="S163" s="350"/>
      <c r="T163" s="347"/>
      <c r="U163" s="347"/>
      <c r="V163" s="347">
        <v>2</v>
      </c>
      <c r="W163" s="334"/>
      <c r="X163" s="334"/>
      <c r="Y163" s="347"/>
      <c r="Z163" s="347"/>
      <c r="AA163" s="347"/>
      <c r="AB163" s="347"/>
      <c r="AC163" s="347"/>
      <c r="AD163" s="347"/>
      <c r="AE163" s="347"/>
      <c r="AF163" s="347"/>
      <c r="AG163" s="347"/>
      <c r="AH163" s="347"/>
      <c r="AI163" s="347"/>
      <c r="AJ163" s="347"/>
      <c r="AK163" s="347"/>
      <c r="AL163" s="347"/>
      <c r="AM163" s="334"/>
      <c r="AN163" s="334"/>
      <c r="AO163" s="347"/>
    </row>
    <row r="164" spans="1:41" s="27" customFormat="1" ht="21" customHeight="1" x14ac:dyDescent="0.3">
      <c r="A164" s="45"/>
      <c r="B164" s="125" t="s">
        <v>201</v>
      </c>
      <c r="C164" s="91"/>
      <c r="D164" s="91"/>
      <c r="E164" s="91" t="s">
        <v>143</v>
      </c>
      <c r="F164" s="91">
        <f t="shared" si="8"/>
        <v>2</v>
      </c>
      <c r="G164" s="60">
        <f t="shared" si="9"/>
        <v>2</v>
      </c>
      <c r="H164" s="126">
        <f t="shared" si="10"/>
        <v>10</v>
      </c>
      <c r="I164" s="60">
        <f t="shared" si="11"/>
        <v>18</v>
      </c>
      <c r="J164" s="347"/>
      <c r="K164" s="347">
        <v>18</v>
      </c>
      <c r="L164" s="347"/>
      <c r="M164" s="347"/>
      <c r="N164" s="334"/>
      <c r="O164" s="347"/>
      <c r="P164" s="347"/>
      <c r="Q164" s="347"/>
      <c r="R164" s="347"/>
      <c r="S164" s="350"/>
      <c r="T164" s="347"/>
      <c r="U164" s="347"/>
      <c r="V164" s="347">
        <v>2</v>
      </c>
      <c r="W164" s="334"/>
      <c r="X164" s="334"/>
      <c r="Y164" s="347"/>
      <c r="Z164" s="347"/>
      <c r="AA164" s="347"/>
      <c r="AB164" s="347"/>
      <c r="AC164" s="347"/>
      <c r="AD164" s="347"/>
      <c r="AE164" s="347"/>
      <c r="AF164" s="347"/>
      <c r="AG164" s="347"/>
      <c r="AH164" s="347"/>
      <c r="AI164" s="347"/>
      <c r="AJ164" s="347"/>
      <c r="AK164" s="347"/>
      <c r="AL164" s="347"/>
      <c r="AM164" s="334"/>
      <c r="AN164" s="334"/>
      <c r="AO164" s="347"/>
    </row>
    <row r="165" spans="1:41" s="27" customFormat="1" ht="21" customHeight="1" x14ac:dyDescent="0.3">
      <c r="A165" s="45"/>
      <c r="B165" s="125" t="s">
        <v>394</v>
      </c>
      <c r="C165" s="91" t="s">
        <v>395</v>
      </c>
      <c r="D165" s="91" t="s">
        <v>95</v>
      </c>
      <c r="E165" s="91" t="s">
        <v>16</v>
      </c>
      <c r="F165" s="91">
        <f t="shared" si="8"/>
        <v>0</v>
      </c>
      <c r="G165" s="127">
        <f t="shared" si="9"/>
        <v>0</v>
      </c>
      <c r="H165" s="261">
        <f t="shared" si="10"/>
        <v>0</v>
      </c>
      <c r="I165" s="127">
        <f t="shared" si="11"/>
        <v>0</v>
      </c>
      <c r="J165" s="347"/>
      <c r="K165" s="347"/>
      <c r="L165" s="347"/>
      <c r="M165" s="347"/>
      <c r="N165" s="334"/>
      <c r="O165" s="347"/>
      <c r="P165" s="347"/>
      <c r="Q165" s="347"/>
      <c r="R165" s="347"/>
      <c r="S165" s="350"/>
      <c r="T165" s="347"/>
      <c r="U165" s="347"/>
      <c r="V165" s="347"/>
      <c r="W165" s="334"/>
      <c r="X165" s="334"/>
      <c r="Y165" s="347"/>
      <c r="Z165" s="347"/>
      <c r="AA165" s="347"/>
      <c r="AB165" s="347"/>
      <c r="AC165" s="347"/>
      <c r="AD165" s="347"/>
      <c r="AE165" s="347"/>
      <c r="AF165" s="347"/>
      <c r="AG165" s="347"/>
      <c r="AH165" s="347"/>
      <c r="AI165" s="347"/>
      <c r="AJ165" s="347"/>
      <c r="AK165" s="347"/>
      <c r="AL165" s="347"/>
      <c r="AM165" s="334"/>
      <c r="AN165" s="334"/>
      <c r="AO165" s="347"/>
    </row>
    <row r="166" spans="1:41" s="27" customFormat="1" ht="21" customHeight="1" x14ac:dyDescent="0.3">
      <c r="A166" s="45"/>
      <c r="B166" s="125" t="s">
        <v>394</v>
      </c>
      <c r="C166" s="91" t="s">
        <v>395</v>
      </c>
      <c r="D166" s="91" t="s">
        <v>95</v>
      </c>
      <c r="E166" s="91" t="s">
        <v>17</v>
      </c>
      <c r="F166" s="91">
        <f t="shared" si="8"/>
        <v>4</v>
      </c>
      <c r="G166" s="127">
        <f t="shared" si="9"/>
        <v>4</v>
      </c>
      <c r="H166" s="261">
        <f t="shared" si="10"/>
        <v>5.125</v>
      </c>
      <c r="I166" s="127">
        <f t="shared" si="11"/>
        <v>8</v>
      </c>
      <c r="J166" s="347"/>
      <c r="K166" s="347"/>
      <c r="L166" s="347"/>
      <c r="M166" s="347"/>
      <c r="N166" s="334"/>
      <c r="O166" s="347"/>
      <c r="P166" s="347"/>
      <c r="Q166" s="347"/>
      <c r="R166" s="347"/>
      <c r="S166" s="350"/>
      <c r="T166" s="347"/>
      <c r="U166" s="347"/>
      <c r="V166" s="347"/>
      <c r="W166" s="334"/>
      <c r="X166" s="334">
        <v>4</v>
      </c>
      <c r="Y166" s="347"/>
      <c r="Z166" s="347">
        <v>4.2</v>
      </c>
      <c r="AA166" s="347"/>
      <c r="AB166" s="347"/>
      <c r="AC166" s="347"/>
      <c r="AD166" s="347"/>
      <c r="AE166" s="347"/>
      <c r="AF166" s="347"/>
      <c r="AG166" s="347"/>
      <c r="AH166" s="347"/>
      <c r="AI166" s="347"/>
      <c r="AJ166" s="347"/>
      <c r="AK166" s="347">
        <v>4.3</v>
      </c>
      <c r="AL166" s="347"/>
      <c r="AM166" s="334"/>
      <c r="AN166" s="334">
        <v>8</v>
      </c>
      <c r="AO166" s="347"/>
    </row>
    <row r="167" spans="1:41" s="27" customFormat="1" ht="21" customHeight="1" x14ac:dyDescent="0.3">
      <c r="A167" s="45"/>
      <c r="B167" s="125" t="s">
        <v>394</v>
      </c>
      <c r="C167" s="91" t="s">
        <v>395</v>
      </c>
      <c r="D167" s="91" t="s">
        <v>95</v>
      </c>
      <c r="E167" s="91" t="s">
        <v>168</v>
      </c>
      <c r="F167" s="91">
        <f t="shared" si="8"/>
        <v>0</v>
      </c>
      <c r="G167" s="60">
        <f t="shared" si="9"/>
        <v>0</v>
      </c>
      <c r="H167" s="126">
        <f t="shared" si="10"/>
        <v>0</v>
      </c>
      <c r="I167" s="60">
        <f t="shared" si="11"/>
        <v>0</v>
      </c>
      <c r="J167" s="347"/>
      <c r="K167" s="347"/>
      <c r="L167" s="347"/>
      <c r="M167" s="347"/>
      <c r="N167" s="334"/>
      <c r="O167" s="347"/>
      <c r="P167" s="347"/>
      <c r="Q167" s="347"/>
      <c r="R167" s="347"/>
      <c r="S167" s="350"/>
      <c r="T167" s="347"/>
      <c r="U167" s="347"/>
      <c r="V167" s="347"/>
      <c r="W167" s="334"/>
      <c r="X167" s="334"/>
      <c r="Y167" s="347"/>
      <c r="Z167" s="347"/>
      <c r="AA167" s="347"/>
      <c r="AB167" s="347"/>
      <c r="AC167" s="347"/>
      <c r="AD167" s="347"/>
      <c r="AE167" s="347"/>
      <c r="AF167" s="347"/>
      <c r="AG167" s="347"/>
      <c r="AH167" s="347"/>
      <c r="AI167" s="347"/>
      <c r="AJ167" s="347"/>
      <c r="AK167" s="347"/>
      <c r="AL167" s="347"/>
      <c r="AM167" s="334"/>
      <c r="AN167" s="334"/>
      <c r="AO167" s="347"/>
    </row>
    <row r="168" spans="1:41" s="27" customFormat="1" ht="21" customHeight="1" x14ac:dyDescent="0.3">
      <c r="A168" s="45"/>
      <c r="B168" s="125" t="s">
        <v>394</v>
      </c>
      <c r="C168" s="91" t="s">
        <v>395</v>
      </c>
      <c r="D168" s="91" t="s">
        <v>95</v>
      </c>
      <c r="E168" s="91" t="s">
        <v>143</v>
      </c>
      <c r="F168" s="91">
        <f t="shared" si="8"/>
        <v>0</v>
      </c>
      <c r="G168" s="60">
        <f t="shared" si="9"/>
        <v>0</v>
      </c>
      <c r="H168" s="126">
        <f t="shared" si="10"/>
        <v>0</v>
      </c>
      <c r="I168" s="60">
        <f t="shared" si="11"/>
        <v>0</v>
      </c>
      <c r="J168" s="347"/>
      <c r="K168" s="347"/>
      <c r="L168" s="347"/>
      <c r="M168" s="347"/>
      <c r="N168" s="334"/>
      <c r="O168" s="347"/>
      <c r="P168" s="347"/>
      <c r="Q168" s="347"/>
      <c r="R168" s="347"/>
      <c r="S168" s="350"/>
      <c r="T168" s="347"/>
      <c r="U168" s="347"/>
      <c r="V168" s="347"/>
      <c r="W168" s="334"/>
      <c r="X168" s="334"/>
      <c r="Y168" s="347"/>
      <c r="Z168" s="347"/>
      <c r="AA168" s="347"/>
      <c r="AB168" s="347"/>
      <c r="AC168" s="347"/>
      <c r="AD168" s="347"/>
      <c r="AE168" s="347"/>
      <c r="AF168" s="347"/>
      <c r="AG168" s="347"/>
      <c r="AH168" s="347"/>
      <c r="AI168" s="347"/>
      <c r="AJ168" s="347"/>
      <c r="AK168" s="347"/>
      <c r="AL168" s="347"/>
      <c r="AM168" s="334"/>
      <c r="AN168" s="334"/>
      <c r="AO168" s="347"/>
    </row>
    <row r="169" spans="1:41" s="27" customFormat="1" ht="21" customHeight="1" x14ac:dyDescent="0.3">
      <c r="A169" s="45"/>
      <c r="B169" s="125" t="s">
        <v>205</v>
      </c>
      <c r="C169" s="91" t="s">
        <v>396</v>
      </c>
      <c r="D169" s="91"/>
      <c r="E169" s="91" t="s">
        <v>17</v>
      </c>
      <c r="F169" s="91">
        <f t="shared" si="8"/>
        <v>11</v>
      </c>
      <c r="G169" s="60">
        <f t="shared" si="9"/>
        <v>2.85</v>
      </c>
      <c r="H169" s="126">
        <f t="shared" si="10"/>
        <v>5.004545454545454</v>
      </c>
      <c r="I169" s="60">
        <f t="shared" si="11"/>
        <v>8.5</v>
      </c>
      <c r="J169" s="347"/>
      <c r="K169" s="347"/>
      <c r="L169" s="347">
        <v>4</v>
      </c>
      <c r="M169" s="347">
        <v>4</v>
      </c>
      <c r="N169" s="334"/>
      <c r="O169" s="347"/>
      <c r="P169" s="347">
        <v>8.5</v>
      </c>
      <c r="Q169" s="347">
        <v>7</v>
      </c>
      <c r="R169" s="347"/>
      <c r="S169" s="350"/>
      <c r="T169" s="347"/>
      <c r="U169" s="347"/>
      <c r="V169" s="347">
        <v>5</v>
      </c>
      <c r="W169" s="334"/>
      <c r="X169" s="334">
        <v>7</v>
      </c>
      <c r="Y169" s="347">
        <v>2.85</v>
      </c>
      <c r="Z169" s="347"/>
      <c r="AA169" s="347"/>
      <c r="AB169" s="347">
        <v>4.4000000000000004</v>
      </c>
      <c r="AC169" s="347"/>
      <c r="AD169" s="347"/>
      <c r="AE169" s="347"/>
      <c r="AF169" s="347">
        <v>4.25</v>
      </c>
      <c r="AG169" s="347">
        <v>3.3</v>
      </c>
      <c r="AH169" s="347"/>
      <c r="AI169" s="347"/>
      <c r="AJ169" s="347"/>
      <c r="AK169" s="347">
        <v>4.75</v>
      </c>
      <c r="AL169" s="347"/>
      <c r="AM169" s="334"/>
      <c r="AN169" s="334"/>
      <c r="AO169" s="347"/>
    </row>
    <row r="170" spans="1:41" s="27" customFormat="1" ht="21" customHeight="1" x14ac:dyDescent="0.3">
      <c r="A170" s="45"/>
      <c r="B170" s="125" t="s">
        <v>397</v>
      </c>
      <c r="C170" s="91" t="s">
        <v>398</v>
      </c>
      <c r="D170" s="91" t="s">
        <v>95</v>
      </c>
      <c r="E170" s="91" t="s">
        <v>16</v>
      </c>
      <c r="F170" s="91">
        <f t="shared" si="8"/>
        <v>8</v>
      </c>
      <c r="G170" s="60">
        <f t="shared" si="9"/>
        <v>24.99</v>
      </c>
      <c r="H170" s="126">
        <f t="shared" si="10"/>
        <v>33.161249999999995</v>
      </c>
      <c r="I170" s="60">
        <f t="shared" si="11"/>
        <v>40</v>
      </c>
      <c r="J170" s="347"/>
      <c r="K170" s="347"/>
      <c r="L170" s="347">
        <v>24.99</v>
      </c>
      <c r="M170" s="347"/>
      <c r="N170" s="334"/>
      <c r="O170" s="347"/>
      <c r="P170" s="347"/>
      <c r="Q170" s="347">
        <v>40</v>
      </c>
      <c r="R170" s="347"/>
      <c r="S170" s="350"/>
      <c r="T170" s="347">
        <v>25</v>
      </c>
      <c r="U170" s="347"/>
      <c r="V170" s="347"/>
      <c r="W170" s="334"/>
      <c r="X170" s="334"/>
      <c r="Y170" s="347">
        <v>39.4</v>
      </c>
      <c r="Z170" s="347"/>
      <c r="AA170" s="347"/>
      <c r="AB170" s="347"/>
      <c r="AC170" s="347"/>
      <c r="AD170" s="347"/>
      <c r="AE170" s="347"/>
      <c r="AF170" s="347">
        <v>36.4</v>
      </c>
      <c r="AG170" s="347">
        <v>40</v>
      </c>
      <c r="AH170" s="347"/>
      <c r="AI170" s="347"/>
      <c r="AJ170" s="347"/>
      <c r="AK170" s="347">
        <v>32</v>
      </c>
      <c r="AL170" s="347">
        <v>27.5</v>
      </c>
      <c r="AM170" s="334"/>
      <c r="AN170" s="334"/>
      <c r="AO170" s="347"/>
    </row>
    <row r="171" spans="1:41" s="27" customFormat="1" ht="21" customHeight="1" x14ac:dyDescent="0.3">
      <c r="A171" s="45"/>
      <c r="B171" s="125" t="s">
        <v>397</v>
      </c>
      <c r="C171" s="91" t="s">
        <v>398</v>
      </c>
      <c r="D171" s="91" t="s">
        <v>95</v>
      </c>
      <c r="E171" s="91" t="s">
        <v>17</v>
      </c>
      <c r="F171" s="91">
        <f t="shared" si="8"/>
        <v>4</v>
      </c>
      <c r="G171" s="60">
        <f t="shared" si="9"/>
        <v>27.5</v>
      </c>
      <c r="H171" s="126">
        <f t="shared" si="10"/>
        <v>34.725000000000001</v>
      </c>
      <c r="I171" s="60">
        <f t="shared" si="11"/>
        <v>40</v>
      </c>
      <c r="J171" s="347"/>
      <c r="K171" s="347"/>
      <c r="L171" s="347"/>
      <c r="M171" s="347"/>
      <c r="N171" s="334"/>
      <c r="O171" s="347"/>
      <c r="P171" s="347"/>
      <c r="Q171" s="347">
        <v>40</v>
      </c>
      <c r="R171" s="347"/>
      <c r="S171" s="350"/>
      <c r="T171" s="347"/>
      <c r="U171" s="347"/>
      <c r="V171" s="347"/>
      <c r="W171" s="334"/>
      <c r="X171" s="334"/>
      <c r="Y171" s="347">
        <v>39.4</v>
      </c>
      <c r="Z171" s="347"/>
      <c r="AA171" s="347"/>
      <c r="AB171" s="347"/>
      <c r="AC171" s="347"/>
      <c r="AD171" s="347"/>
      <c r="AE171" s="347"/>
      <c r="AF171" s="347"/>
      <c r="AG171" s="347"/>
      <c r="AH171" s="347"/>
      <c r="AI171" s="347"/>
      <c r="AJ171" s="347"/>
      <c r="AK171" s="347">
        <v>32</v>
      </c>
      <c r="AL171" s="347">
        <v>27.5</v>
      </c>
      <c r="AM171" s="334"/>
      <c r="AN171" s="334"/>
      <c r="AO171" s="347"/>
    </row>
    <row r="172" spans="1:41" s="27" customFormat="1" ht="21" customHeight="1" x14ac:dyDescent="0.3">
      <c r="A172" s="45"/>
      <c r="B172" s="125" t="s">
        <v>397</v>
      </c>
      <c r="C172" s="91" t="s">
        <v>398</v>
      </c>
      <c r="D172" s="91" t="s">
        <v>95</v>
      </c>
      <c r="E172" s="91" t="s">
        <v>168</v>
      </c>
      <c r="F172" s="91">
        <f t="shared" si="8"/>
        <v>4</v>
      </c>
      <c r="G172" s="60">
        <f t="shared" si="9"/>
        <v>24.99</v>
      </c>
      <c r="H172" s="126">
        <f t="shared" si="10"/>
        <v>30.9725</v>
      </c>
      <c r="I172" s="60">
        <f t="shared" si="11"/>
        <v>39.4</v>
      </c>
      <c r="J172" s="347"/>
      <c r="K172" s="347"/>
      <c r="L172" s="347">
        <v>24.99</v>
      </c>
      <c r="M172" s="347"/>
      <c r="N172" s="334"/>
      <c r="O172" s="347"/>
      <c r="P172" s="347"/>
      <c r="Q172" s="347"/>
      <c r="R172" s="347"/>
      <c r="S172" s="350"/>
      <c r="T172" s="347"/>
      <c r="U172" s="347"/>
      <c r="V172" s="347"/>
      <c r="W172" s="334"/>
      <c r="X172" s="334"/>
      <c r="Y172" s="347">
        <v>39.4</v>
      </c>
      <c r="Z172" s="347"/>
      <c r="AA172" s="347"/>
      <c r="AB172" s="347"/>
      <c r="AC172" s="347"/>
      <c r="AD172" s="347"/>
      <c r="AE172" s="347"/>
      <c r="AF172" s="347"/>
      <c r="AG172" s="347"/>
      <c r="AH172" s="347"/>
      <c r="AI172" s="347"/>
      <c r="AJ172" s="347"/>
      <c r="AK172" s="347">
        <v>32</v>
      </c>
      <c r="AL172" s="347">
        <v>27.5</v>
      </c>
      <c r="AM172" s="334"/>
      <c r="AN172" s="334"/>
      <c r="AO172" s="347"/>
    </row>
    <row r="173" spans="1:41" s="27" customFormat="1" ht="21" customHeight="1" x14ac:dyDescent="0.3">
      <c r="A173" s="45"/>
      <c r="B173" s="125" t="s">
        <v>397</v>
      </c>
      <c r="C173" s="91" t="s">
        <v>398</v>
      </c>
      <c r="D173" s="91" t="s">
        <v>95</v>
      </c>
      <c r="E173" s="91" t="s">
        <v>143</v>
      </c>
      <c r="F173" s="91">
        <f t="shared" si="8"/>
        <v>4</v>
      </c>
      <c r="G173" s="60">
        <f t="shared" si="9"/>
        <v>24.99</v>
      </c>
      <c r="H173" s="126">
        <f t="shared" si="10"/>
        <v>32.972499999999997</v>
      </c>
      <c r="I173" s="60">
        <f t="shared" si="11"/>
        <v>40</v>
      </c>
      <c r="J173" s="347"/>
      <c r="K173" s="347"/>
      <c r="L173" s="347">
        <v>24.99</v>
      </c>
      <c r="M173" s="347"/>
      <c r="N173" s="334"/>
      <c r="O173" s="347"/>
      <c r="P173" s="347"/>
      <c r="Q173" s="347">
        <v>40</v>
      </c>
      <c r="R173" s="347"/>
      <c r="S173" s="350"/>
      <c r="T173" s="347"/>
      <c r="U173" s="347"/>
      <c r="V173" s="347"/>
      <c r="W173" s="334"/>
      <c r="X173" s="334"/>
      <c r="Y173" s="347">
        <v>39.4</v>
      </c>
      <c r="Z173" s="347"/>
      <c r="AA173" s="347"/>
      <c r="AB173" s="347"/>
      <c r="AC173" s="347"/>
      <c r="AD173" s="347"/>
      <c r="AE173" s="347"/>
      <c r="AF173" s="347"/>
      <c r="AG173" s="347"/>
      <c r="AH173" s="347"/>
      <c r="AI173" s="347"/>
      <c r="AJ173" s="347"/>
      <c r="AK173" s="347"/>
      <c r="AL173" s="347">
        <v>27.5</v>
      </c>
      <c r="AM173" s="334"/>
      <c r="AN173" s="334"/>
      <c r="AO173" s="347"/>
    </row>
    <row r="174" spans="1:41" s="27" customFormat="1" ht="21" customHeight="1" x14ac:dyDescent="0.3">
      <c r="A174" s="45"/>
      <c r="B174" s="125" t="s">
        <v>399</v>
      </c>
      <c r="C174" s="91" t="s">
        <v>162</v>
      </c>
      <c r="D174" s="91" t="s">
        <v>95</v>
      </c>
      <c r="E174" s="91" t="s">
        <v>16</v>
      </c>
      <c r="F174" s="91">
        <f t="shared" si="8"/>
        <v>8</v>
      </c>
      <c r="G174" s="60">
        <f t="shared" si="9"/>
        <v>5.5</v>
      </c>
      <c r="H174" s="126">
        <f t="shared" si="10"/>
        <v>9.0124999999999993</v>
      </c>
      <c r="I174" s="60">
        <f t="shared" si="11"/>
        <v>26.6</v>
      </c>
      <c r="J174" s="347"/>
      <c r="K174" s="347">
        <v>6</v>
      </c>
      <c r="L174" s="347">
        <v>7</v>
      </c>
      <c r="M174" s="347"/>
      <c r="N174" s="334"/>
      <c r="O174" s="347">
        <v>5.5</v>
      </c>
      <c r="P174" s="347"/>
      <c r="Q174" s="347"/>
      <c r="R174" s="347"/>
      <c r="S174" s="351">
        <v>6.2</v>
      </c>
      <c r="T174" s="347"/>
      <c r="U174" s="347"/>
      <c r="V174" s="347">
        <v>7.3</v>
      </c>
      <c r="W174" s="334">
        <v>5.5</v>
      </c>
      <c r="X174" s="334"/>
      <c r="Y174" s="347"/>
      <c r="Z174" s="347">
        <v>8</v>
      </c>
      <c r="AA174" s="347"/>
      <c r="AB174" s="347"/>
      <c r="AC174" s="347"/>
      <c r="AD174" s="347"/>
      <c r="AE174" s="347"/>
      <c r="AF174" s="347"/>
      <c r="AG174" s="347"/>
      <c r="AH174" s="347"/>
      <c r="AI174" s="347">
        <v>26.6</v>
      </c>
      <c r="AJ174" s="347"/>
      <c r="AK174" s="347"/>
      <c r="AL174" s="347"/>
      <c r="AM174" s="334"/>
      <c r="AN174" s="334"/>
      <c r="AO174" s="347"/>
    </row>
    <row r="175" spans="1:41" s="27" customFormat="1" ht="21" customHeight="1" x14ac:dyDescent="0.3">
      <c r="A175" s="45"/>
      <c r="B175" s="125" t="s">
        <v>399</v>
      </c>
      <c r="C175" s="91" t="s">
        <v>162</v>
      </c>
      <c r="D175" s="91" t="s">
        <v>95</v>
      </c>
      <c r="E175" s="91" t="s">
        <v>17</v>
      </c>
      <c r="F175" s="91">
        <f t="shared" si="8"/>
        <v>12</v>
      </c>
      <c r="G175" s="60">
        <f t="shared" si="9"/>
        <v>3.6</v>
      </c>
      <c r="H175" s="126">
        <f t="shared" si="10"/>
        <v>6.59</v>
      </c>
      <c r="I175" s="60">
        <f t="shared" si="11"/>
        <v>26.6</v>
      </c>
      <c r="J175" s="347"/>
      <c r="K175" s="347">
        <v>4</v>
      </c>
      <c r="L175" s="347">
        <v>3.6</v>
      </c>
      <c r="M175" s="347"/>
      <c r="N175" s="334"/>
      <c r="O175" s="347">
        <v>4.2</v>
      </c>
      <c r="P175" s="347"/>
      <c r="Q175" s="347"/>
      <c r="R175" s="347"/>
      <c r="S175" s="351">
        <v>5.2</v>
      </c>
      <c r="T175" s="347">
        <v>4</v>
      </c>
      <c r="U175" s="347"/>
      <c r="V175" s="347">
        <v>5.2</v>
      </c>
      <c r="W175" s="334">
        <v>3.9</v>
      </c>
      <c r="X175" s="334">
        <v>4.95</v>
      </c>
      <c r="Y175" s="347"/>
      <c r="Z175" s="347">
        <v>4.8</v>
      </c>
      <c r="AA175" s="347">
        <v>6.4</v>
      </c>
      <c r="AB175" s="347"/>
      <c r="AC175" s="347"/>
      <c r="AD175" s="347"/>
      <c r="AE175" s="347"/>
      <c r="AF175" s="347"/>
      <c r="AG175" s="347"/>
      <c r="AH175" s="347"/>
      <c r="AI175" s="347">
        <v>26.6</v>
      </c>
      <c r="AJ175" s="347"/>
      <c r="AK175" s="347"/>
      <c r="AL175" s="347"/>
      <c r="AM175" s="334"/>
      <c r="AN175" s="334">
        <v>6.23</v>
      </c>
      <c r="AO175" s="347"/>
    </row>
    <row r="176" spans="1:41" s="27" customFormat="1" ht="21" customHeight="1" x14ac:dyDescent="0.3">
      <c r="A176" s="45"/>
      <c r="B176" s="125" t="s">
        <v>399</v>
      </c>
      <c r="C176" s="91" t="s">
        <v>162</v>
      </c>
      <c r="D176" s="91" t="s">
        <v>95</v>
      </c>
      <c r="E176" s="91" t="s">
        <v>168</v>
      </c>
      <c r="F176" s="91">
        <f t="shared" si="8"/>
        <v>8</v>
      </c>
      <c r="G176" s="60">
        <f t="shared" si="9"/>
        <v>3.6</v>
      </c>
      <c r="H176" s="126">
        <f t="shared" si="10"/>
        <v>7.3249999999999993</v>
      </c>
      <c r="I176" s="60">
        <f t="shared" si="11"/>
        <v>26.6</v>
      </c>
      <c r="J176" s="347"/>
      <c r="K176" s="347">
        <v>4</v>
      </c>
      <c r="L176" s="347">
        <v>3.6</v>
      </c>
      <c r="M176" s="347"/>
      <c r="N176" s="334"/>
      <c r="O176" s="347">
        <v>4.3</v>
      </c>
      <c r="P176" s="347"/>
      <c r="Q176" s="347"/>
      <c r="R176" s="347"/>
      <c r="S176" s="351">
        <v>6.2</v>
      </c>
      <c r="T176" s="347"/>
      <c r="U176" s="347"/>
      <c r="V176" s="347">
        <v>5.2</v>
      </c>
      <c r="W176" s="334">
        <v>3.9</v>
      </c>
      <c r="X176" s="334"/>
      <c r="Y176" s="347"/>
      <c r="Z176" s="347">
        <v>4.8</v>
      </c>
      <c r="AA176" s="347"/>
      <c r="AB176" s="347"/>
      <c r="AC176" s="347"/>
      <c r="AD176" s="347"/>
      <c r="AE176" s="347"/>
      <c r="AF176" s="347"/>
      <c r="AG176" s="347"/>
      <c r="AH176" s="347"/>
      <c r="AI176" s="347">
        <v>26.6</v>
      </c>
      <c r="AJ176" s="347"/>
      <c r="AK176" s="347"/>
      <c r="AL176" s="347"/>
      <c r="AM176" s="334"/>
      <c r="AN176" s="334"/>
      <c r="AO176" s="347"/>
    </row>
    <row r="177" spans="1:88" s="27" customFormat="1" ht="21" customHeight="1" x14ac:dyDescent="0.3">
      <c r="A177" s="45"/>
      <c r="B177" s="125" t="s">
        <v>399</v>
      </c>
      <c r="C177" s="91" t="s">
        <v>162</v>
      </c>
      <c r="D177" s="91" t="s">
        <v>95</v>
      </c>
      <c r="E177" s="91" t="s">
        <v>143</v>
      </c>
      <c r="F177" s="91">
        <f t="shared" si="8"/>
        <v>7</v>
      </c>
      <c r="G177" s="60">
        <f t="shared" si="9"/>
        <v>0.5</v>
      </c>
      <c r="H177" s="126">
        <f t="shared" si="10"/>
        <v>3.0571428571428569</v>
      </c>
      <c r="I177" s="60">
        <f t="shared" si="11"/>
        <v>4.3</v>
      </c>
      <c r="J177" s="347"/>
      <c r="K177" s="347">
        <v>4</v>
      </c>
      <c r="L177" s="347">
        <v>3.6</v>
      </c>
      <c r="M177" s="347"/>
      <c r="N177" s="334"/>
      <c r="O177" s="347">
        <v>4.3</v>
      </c>
      <c r="P177" s="347"/>
      <c r="Q177" s="347"/>
      <c r="R177" s="347"/>
      <c r="S177" s="351">
        <v>3.1</v>
      </c>
      <c r="T177" s="347"/>
      <c r="U177" s="347"/>
      <c r="V177" s="347"/>
      <c r="W177" s="334">
        <v>3.9</v>
      </c>
      <c r="X177" s="334"/>
      <c r="Y177" s="347"/>
      <c r="Z177" s="347">
        <v>0.5</v>
      </c>
      <c r="AA177" s="347"/>
      <c r="AB177" s="347"/>
      <c r="AC177" s="347"/>
      <c r="AD177" s="347"/>
      <c r="AE177" s="347"/>
      <c r="AF177" s="347"/>
      <c r="AG177" s="347"/>
      <c r="AH177" s="347"/>
      <c r="AI177" s="347"/>
      <c r="AJ177" s="347"/>
      <c r="AK177" s="347"/>
      <c r="AL177" s="347"/>
      <c r="AM177" s="334"/>
      <c r="AN177" s="334">
        <v>2</v>
      </c>
      <c r="AO177" s="347"/>
    </row>
    <row r="178" spans="1:88" s="27" customFormat="1" ht="21" customHeight="1" x14ac:dyDescent="0.3">
      <c r="A178" s="45"/>
      <c r="B178" s="125" t="s">
        <v>400</v>
      </c>
      <c r="C178" s="91"/>
      <c r="D178" s="91"/>
      <c r="E178" s="91" t="s">
        <v>16</v>
      </c>
      <c r="F178" s="91">
        <f t="shared" si="8"/>
        <v>5</v>
      </c>
      <c r="G178" s="60">
        <f t="shared" si="9"/>
        <v>17.5</v>
      </c>
      <c r="H178" s="126">
        <f t="shared" si="10"/>
        <v>23.880000000000003</v>
      </c>
      <c r="I178" s="60">
        <f t="shared" si="11"/>
        <v>31.9</v>
      </c>
      <c r="J178" s="347"/>
      <c r="K178" s="347"/>
      <c r="L178" s="347"/>
      <c r="M178" s="347"/>
      <c r="N178" s="334"/>
      <c r="O178" s="347"/>
      <c r="P178" s="347"/>
      <c r="Q178" s="347"/>
      <c r="R178" s="347"/>
      <c r="S178" s="350"/>
      <c r="T178" s="347"/>
      <c r="U178" s="347"/>
      <c r="V178" s="347"/>
      <c r="W178" s="334">
        <v>20</v>
      </c>
      <c r="X178" s="334">
        <v>17.5</v>
      </c>
      <c r="Y178" s="347"/>
      <c r="Z178" s="347"/>
      <c r="AA178" s="347"/>
      <c r="AB178" s="347">
        <v>31.9</v>
      </c>
      <c r="AC178" s="347"/>
      <c r="AD178" s="347"/>
      <c r="AE178" s="347"/>
      <c r="AF178" s="347"/>
      <c r="AG178" s="347"/>
      <c r="AH178" s="347">
        <v>30</v>
      </c>
      <c r="AI178" s="347"/>
      <c r="AJ178" s="347"/>
      <c r="AK178" s="347"/>
      <c r="AL178" s="347"/>
      <c r="AM178" s="334"/>
      <c r="AN178" s="334">
        <v>20</v>
      </c>
      <c r="AO178" s="347"/>
    </row>
    <row r="179" spans="1:88" s="27" customFormat="1" ht="21" customHeight="1" x14ac:dyDescent="0.3">
      <c r="A179" s="45"/>
      <c r="B179" s="125" t="s">
        <v>400</v>
      </c>
      <c r="C179" s="91"/>
      <c r="D179" s="91"/>
      <c r="E179" s="91" t="s">
        <v>17</v>
      </c>
      <c r="F179" s="91">
        <f t="shared" si="8"/>
        <v>4</v>
      </c>
      <c r="G179" s="60">
        <f t="shared" si="9"/>
        <v>11.3</v>
      </c>
      <c r="H179" s="126">
        <f t="shared" si="10"/>
        <v>14.45</v>
      </c>
      <c r="I179" s="60">
        <f t="shared" si="11"/>
        <v>20</v>
      </c>
      <c r="J179" s="347"/>
      <c r="K179" s="347"/>
      <c r="L179" s="347"/>
      <c r="M179" s="347"/>
      <c r="N179" s="334"/>
      <c r="O179" s="347"/>
      <c r="P179" s="347"/>
      <c r="Q179" s="347"/>
      <c r="R179" s="347"/>
      <c r="S179" s="350"/>
      <c r="T179" s="347"/>
      <c r="U179" s="347"/>
      <c r="V179" s="347"/>
      <c r="W179" s="334">
        <v>14</v>
      </c>
      <c r="X179" s="334">
        <v>12.5</v>
      </c>
      <c r="Y179" s="347"/>
      <c r="Z179" s="347"/>
      <c r="AA179" s="347"/>
      <c r="AB179" s="347">
        <v>11.3</v>
      </c>
      <c r="AC179" s="347"/>
      <c r="AD179" s="347"/>
      <c r="AE179" s="347"/>
      <c r="AF179" s="347"/>
      <c r="AG179" s="347"/>
      <c r="AH179" s="347">
        <v>20</v>
      </c>
      <c r="AI179" s="347"/>
      <c r="AJ179" s="347"/>
      <c r="AK179" s="347"/>
      <c r="AL179" s="347"/>
      <c r="AM179" s="334"/>
      <c r="AN179" s="334"/>
      <c r="AO179" s="347"/>
    </row>
    <row r="180" spans="1:88" s="27" customFormat="1" ht="21" customHeight="1" x14ac:dyDescent="0.3">
      <c r="A180" s="45"/>
      <c r="B180" s="125" t="s">
        <v>400</v>
      </c>
      <c r="C180" s="91"/>
      <c r="D180" s="91"/>
      <c r="E180" s="91" t="s">
        <v>168</v>
      </c>
      <c r="F180" s="91">
        <f t="shared" si="8"/>
        <v>4</v>
      </c>
      <c r="G180" s="60">
        <f t="shared" si="9"/>
        <v>11.3</v>
      </c>
      <c r="H180" s="126">
        <f t="shared" si="10"/>
        <v>15.7</v>
      </c>
      <c r="I180" s="60">
        <f t="shared" si="11"/>
        <v>20</v>
      </c>
      <c r="J180" s="347"/>
      <c r="K180" s="347"/>
      <c r="L180" s="347"/>
      <c r="M180" s="347"/>
      <c r="N180" s="334"/>
      <c r="O180" s="347"/>
      <c r="P180" s="347"/>
      <c r="Q180" s="347"/>
      <c r="R180" s="347"/>
      <c r="S180" s="350"/>
      <c r="T180" s="347"/>
      <c r="U180" s="347"/>
      <c r="V180" s="347"/>
      <c r="W180" s="334">
        <v>14</v>
      </c>
      <c r="X180" s="334">
        <v>17.5</v>
      </c>
      <c r="Y180" s="347"/>
      <c r="Z180" s="347"/>
      <c r="AA180" s="347"/>
      <c r="AB180" s="347">
        <v>11.3</v>
      </c>
      <c r="AC180" s="347"/>
      <c r="AD180" s="347"/>
      <c r="AE180" s="347"/>
      <c r="AF180" s="347"/>
      <c r="AG180" s="347"/>
      <c r="AH180" s="347"/>
      <c r="AI180" s="347"/>
      <c r="AJ180" s="347"/>
      <c r="AK180" s="347"/>
      <c r="AL180" s="347"/>
      <c r="AM180" s="334"/>
      <c r="AN180" s="334">
        <v>20</v>
      </c>
      <c r="AO180" s="347"/>
    </row>
    <row r="181" spans="1:88" s="27" customFormat="1" ht="21" customHeight="1" x14ac:dyDescent="0.3">
      <c r="A181" s="45"/>
      <c r="B181" s="125" t="s">
        <v>400</v>
      </c>
      <c r="C181" s="91"/>
      <c r="D181" s="91"/>
      <c r="E181" s="91" t="s">
        <v>143</v>
      </c>
      <c r="F181" s="91">
        <f t="shared" si="8"/>
        <v>3</v>
      </c>
      <c r="G181" s="60">
        <f t="shared" si="9"/>
        <v>11.3</v>
      </c>
      <c r="H181" s="126">
        <f t="shared" si="10"/>
        <v>14.266666666666666</v>
      </c>
      <c r="I181" s="60">
        <f t="shared" si="11"/>
        <v>17.5</v>
      </c>
      <c r="J181" s="347"/>
      <c r="K181" s="347"/>
      <c r="L181" s="347"/>
      <c r="M181" s="347"/>
      <c r="N181" s="334"/>
      <c r="O181" s="347"/>
      <c r="P181" s="347"/>
      <c r="Q181" s="347"/>
      <c r="R181" s="347"/>
      <c r="S181" s="350"/>
      <c r="T181" s="347"/>
      <c r="U181" s="347"/>
      <c r="V181" s="347"/>
      <c r="W181" s="334">
        <v>14</v>
      </c>
      <c r="X181" s="334">
        <v>17.5</v>
      </c>
      <c r="Y181" s="347"/>
      <c r="Z181" s="347"/>
      <c r="AA181" s="347"/>
      <c r="AB181" s="347">
        <v>11.3</v>
      </c>
      <c r="AC181" s="347"/>
      <c r="AD181" s="347"/>
      <c r="AE181" s="347"/>
      <c r="AF181" s="347"/>
      <c r="AG181" s="347"/>
      <c r="AH181" s="347"/>
      <c r="AI181" s="347"/>
      <c r="AJ181" s="347"/>
      <c r="AK181" s="347"/>
      <c r="AL181" s="347"/>
      <c r="AM181" s="334"/>
      <c r="AN181" s="334"/>
      <c r="AO181" s="347"/>
    </row>
    <row r="182" spans="1:88" s="27" customFormat="1" ht="21" customHeight="1" x14ac:dyDescent="0.3">
      <c r="A182" s="45"/>
      <c r="B182" s="125" t="s">
        <v>401</v>
      </c>
      <c r="C182" s="91" t="s">
        <v>360</v>
      </c>
      <c r="D182" s="91" t="s">
        <v>95</v>
      </c>
      <c r="E182" s="91" t="s">
        <v>16</v>
      </c>
      <c r="F182" s="91">
        <f t="shared" si="8"/>
        <v>3</v>
      </c>
      <c r="G182" s="60">
        <f t="shared" si="9"/>
        <v>5</v>
      </c>
      <c r="H182" s="126">
        <f t="shared" si="10"/>
        <v>7.3966666666666674</v>
      </c>
      <c r="I182" s="60">
        <f t="shared" si="11"/>
        <v>10.99</v>
      </c>
      <c r="J182" s="347"/>
      <c r="K182" s="347"/>
      <c r="L182" s="347"/>
      <c r="M182" s="347"/>
      <c r="N182" s="334"/>
      <c r="O182" s="347"/>
      <c r="P182" s="347">
        <v>10.99</v>
      </c>
      <c r="Q182" s="347"/>
      <c r="R182" s="347"/>
      <c r="S182" s="350"/>
      <c r="T182" s="347"/>
      <c r="U182" s="347"/>
      <c r="V182" s="347"/>
      <c r="W182" s="334"/>
      <c r="X182" s="334"/>
      <c r="Y182" s="347"/>
      <c r="Z182" s="347"/>
      <c r="AA182" s="347"/>
      <c r="AB182" s="347"/>
      <c r="AC182" s="347"/>
      <c r="AD182" s="347"/>
      <c r="AE182" s="347"/>
      <c r="AF182" s="347">
        <v>5</v>
      </c>
      <c r="AG182" s="347"/>
      <c r="AH182" s="347"/>
      <c r="AI182" s="347"/>
      <c r="AJ182" s="347"/>
      <c r="AK182" s="347"/>
      <c r="AL182" s="347"/>
      <c r="AM182" s="334"/>
      <c r="AN182" s="334"/>
      <c r="AO182" s="347">
        <v>6.2</v>
      </c>
    </row>
    <row r="183" spans="1:88" s="27" customFormat="1" ht="21" customHeight="1" x14ac:dyDescent="0.3">
      <c r="A183" s="45"/>
      <c r="B183" s="125" t="s">
        <v>401</v>
      </c>
      <c r="C183" s="91" t="s">
        <v>360</v>
      </c>
      <c r="D183" s="91" t="s">
        <v>95</v>
      </c>
      <c r="E183" s="91" t="s">
        <v>17</v>
      </c>
      <c r="F183" s="91">
        <f t="shared" si="8"/>
        <v>3</v>
      </c>
      <c r="G183" s="60">
        <f t="shared" si="9"/>
        <v>2.5499999999999998</v>
      </c>
      <c r="H183" s="126">
        <f t="shared" si="10"/>
        <v>3.7166666666666668</v>
      </c>
      <c r="I183" s="60">
        <f t="shared" si="11"/>
        <v>5.5</v>
      </c>
      <c r="J183" s="347"/>
      <c r="K183" s="347"/>
      <c r="L183" s="347"/>
      <c r="M183" s="347"/>
      <c r="N183" s="334"/>
      <c r="O183" s="347"/>
      <c r="P183" s="347">
        <v>5.5</v>
      </c>
      <c r="Q183" s="347"/>
      <c r="R183" s="347"/>
      <c r="S183" s="350"/>
      <c r="T183" s="347"/>
      <c r="U183" s="347"/>
      <c r="V183" s="347"/>
      <c r="W183" s="334"/>
      <c r="X183" s="334"/>
      <c r="Y183" s="347"/>
      <c r="Z183" s="347"/>
      <c r="AA183" s="347"/>
      <c r="AB183" s="347"/>
      <c r="AC183" s="347"/>
      <c r="AD183" s="347"/>
      <c r="AE183" s="347"/>
      <c r="AF183" s="347">
        <v>2.5499999999999998</v>
      </c>
      <c r="AG183" s="347"/>
      <c r="AH183" s="347"/>
      <c r="AI183" s="347"/>
      <c r="AJ183" s="347"/>
      <c r="AK183" s="347"/>
      <c r="AL183" s="347"/>
      <c r="AM183" s="334"/>
      <c r="AN183" s="334"/>
      <c r="AO183" s="347">
        <v>3.1</v>
      </c>
    </row>
    <row r="184" spans="1:88" s="27" customFormat="1" ht="21" customHeight="1" x14ac:dyDescent="0.3">
      <c r="A184" s="45"/>
      <c r="B184" s="125" t="s">
        <v>401</v>
      </c>
      <c r="C184" s="91" t="s">
        <v>360</v>
      </c>
      <c r="D184" s="91" t="s">
        <v>95</v>
      </c>
      <c r="E184" s="91" t="s">
        <v>168</v>
      </c>
      <c r="F184" s="91">
        <f t="shared" si="8"/>
        <v>2</v>
      </c>
      <c r="G184" s="60">
        <f t="shared" si="9"/>
        <v>3.1</v>
      </c>
      <c r="H184" s="126">
        <f t="shared" si="10"/>
        <v>5.4</v>
      </c>
      <c r="I184" s="60">
        <f t="shared" si="11"/>
        <v>7.7</v>
      </c>
      <c r="J184" s="347"/>
      <c r="K184" s="347"/>
      <c r="L184" s="347"/>
      <c r="M184" s="347"/>
      <c r="N184" s="334"/>
      <c r="O184" s="347"/>
      <c r="P184" s="347">
        <v>7.7</v>
      </c>
      <c r="Q184" s="347"/>
      <c r="R184" s="347"/>
      <c r="S184" s="350"/>
      <c r="T184" s="347"/>
      <c r="U184" s="347"/>
      <c r="V184" s="347"/>
      <c r="W184" s="334"/>
      <c r="X184" s="334"/>
      <c r="Y184" s="347"/>
      <c r="Z184" s="347"/>
      <c r="AA184" s="347"/>
      <c r="AB184" s="347"/>
      <c r="AC184" s="347"/>
      <c r="AD184" s="347"/>
      <c r="AE184" s="347"/>
      <c r="AF184" s="347"/>
      <c r="AG184" s="347"/>
      <c r="AH184" s="347"/>
      <c r="AI184" s="347"/>
      <c r="AJ184" s="347"/>
      <c r="AK184" s="347"/>
      <c r="AL184" s="347"/>
      <c r="AM184" s="334"/>
      <c r="AN184" s="334"/>
      <c r="AO184" s="347">
        <v>3.1</v>
      </c>
    </row>
    <row r="185" spans="1:88" s="27" customFormat="1" ht="21" customHeight="1" x14ac:dyDescent="0.3">
      <c r="A185" s="45"/>
      <c r="B185" s="125" t="s">
        <v>401</v>
      </c>
      <c r="C185" s="91" t="s">
        <v>360</v>
      </c>
      <c r="D185" s="91" t="s">
        <v>95</v>
      </c>
      <c r="E185" s="91" t="s">
        <v>143</v>
      </c>
      <c r="F185" s="91">
        <f t="shared" si="8"/>
        <v>2</v>
      </c>
      <c r="G185" s="60">
        <f t="shared" si="9"/>
        <v>1</v>
      </c>
      <c r="H185" s="126">
        <f t="shared" si="10"/>
        <v>2.0499999999999998</v>
      </c>
      <c r="I185" s="60">
        <f t="shared" si="11"/>
        <v>3.1</v>
      </c>
      <c r="J185" s="347"/>
      <c r="K185" s="347"/>
      <c r="L185" s="347"/>
      <c r="M185" s="347"/>
      <c r="N185" s="334"/>
      <c r="O185" s="347"/>
      <c r="P185" s="347"/>
      <c r="Q185" s="347"/>
      <c r="R185" s="347"/>
      <c r="S185" s="350"/>
      <c r="T185" s="347"/>
      <c r="U185" s="347"/>
      <c r="V185" s="347"/>
      <c r="W185" s="334"/>
      <c r="X185" s="334"/>
      <c r="Y185" s="347"/>
      <c r="Z185" s="347"/>
      <c r="AA185" s="347"/>
      <c r="AB185" s="347"/>
      <c r="AC185" s="347"/>
      <c r="AD185" s="347"/>
      <c r="AE185" s="347"/>
      <c r="AF185" s="347">
        <v>1</v>
      </c>
      <c r="AG185" s="347"/>
      <c r="AH185" s="347"/>
      <c r="AI185" s="347"/>
      <c r="AJ185" s="347"/>
      <c r="AK185" s="347"/>
      <c r="AL185" s="347"/>
      <c r="AM185" s="334"/>
      <c r="AN185" s="334"/>
      <c r="AO185" s="347">
        <v>3.1</v>
      </c>
      <c r="AP185" s="30"/>
      <c r="AQ185" s="46"/>
      <c r="AR185" s="47"/>
      <c r="AS185" s="48"/>
      <c r="AT185" s="48"/>
      <c r="AU185" s="48"/>
      <c r="AV185" s="30"/>
      <c r="AW185" s="51"/>
      <c r="AX185" s="51"/>
      <c r="AY185" s="51"/>
      <c r="AZ185" s="51"/>
      <c r="BA185" s="51"/>
      <c r="BB185" s="51"/>
      <c r="BC185" s="51"/>
      <c r="BD185" s="51"/>
      <c r="BE185" s="51"/>
      <c r="BF185" s="51"/>
      <c r="BG185" s="51"/>
      <c r="BH185" s="51"/>
      <c r="BI185" s="51"/>
      <c r="BJ185" s="51"/>
      <c r="BK185" s="51"/>
      <c r="BL185" s="51"/>
      <c r="BM185" s="51"/>
      <c r="BN185" s="51"/>
      <c r="BO185" s="51"/>
      <c r="BP185" s="51"/>
      <c r="BQ185" s="51"/>
      <c r="BR185" s="51"/>
      <c r="BS185" s="51"/>
      <c r="BT185" s="51"/>
      <c r="BU185" s="51"/>
      <c r="BV185" s="51"/>
      <c r="BW185" s="51"/>
      <c r="BX185" s="52"/>
      <c r="BY185" s="51"/>
      <c r="BZ185" s="52"/>
      <c r="CA185" s="52"/>
      <c r="CB185" s="52"/>
      <c r="CC185" s="30"/>
      <c r="CD185" s="30"/>
      <c r="CE185" s="30"/>
      <c r="CF185" s="30"/>
      <c r="CG185" s="30"/>
      <c r="CH185" s="30"/>
      <c r="CI185" s="30"/>
      <c r="CJ185" s="49"/>
    </row>
    <row r="186" spans="1:88" s="27" customFormat="1" ht="21" customHeight="1" x14ac:dyDescent="0.3">
      <c r="A186" s="45"/>
      <c r="B186" s="125" t="s">
        <v>402</v>
      </c>
      <c r="C186" s="91" t="s">
        <v>398</v>
      </c>
      <c r="D186" s="91" t="s">
        <v>95</v>
      </c>
      <c r="E186" s="91" t="s">
        <v>16</v>
      </c>
      <c r="F186" s="91">
        <f t="shared" si="8"/>
        <v>3</v>
      </c>
      <c r="G186" s="60">
        <f t="shared" si="9"/>
        <v>4.3</v>
      </c>
      <c r="H186" s="126">
        <f t="shared" si="10"/>
        <v>5.6166666666666671</v>
      </c>
      <c r="I186" s="60">
        <f t="shared" si="11"/>
        <v>6.55</v>
      </c>
      <c r="J186" s="347"/>
      <c r="K186" s="347"/>
      <c r="L186" s="347"/>
      <c r="M186" s="347"/>
      <c r="N186" s="334"/>
      <c r="O186" s="347">
        <v>4.3</v>
      </c>
      <c r="P186" s="347"/>
      <c r="Q186" s="347"/>
      <c r="R186" s="347"/>
      <c r="S186" s="350"/>
      <c r="T186" s="347"/>
      <c r="U186" s="347"/>
      <c r="V186" s="347"/>
      <c r="W186" s="334"/>
      <c r="X186" s="334"/>
      <c r="Y186" s="347"/>
      <c r="Z186" s="347"/>
      <c r="AA186" s="347"/>
      <c r="AB186" s="347"/>
      <c r="AC186" s="347"/>
      <c r="AD186" s="347"/>
      <c r="AE186" s="347"/>
      <c r="AF186" s="347"/>
      <c r="AG186" s="347"/>
      <c r="AH186" s="347"/>
      <c r="AI186" s="347">
        <v>6.55</v>
      </c>
      <c r="AJ186" s="347">
        <v>6</v>
      </c>
      <c r="AK186" s="347"/>
      <c r="AL186" s="347"/>
      <c r="AM186" s="334"/>
      <c r="AN186" s="334"/>
      <c r="AO186" s="347"/>
    </row>
    <row r="187" spans="1:88" s="27" customFormat="1" ht="21" customHeight="1" x14ac:dyDescent="0.3">
      <c r="A187" s="45"/>
      <c r="B187" s="125" t="s">
        <v>402</v>
      </c>
      <c r="C187" s="91" t="s">
        <v>398</v>
      </c>
      <c r="D187" s="91" t="s">
        <v>95</v>
      </c>
      <c r="E187" s="91" t="s">
        <v>17</v>
      </c>
      <c r="F187" s="91">
        <f t="shared" si="8"/>
        <v>3</v>
      </c>
      <c r="G187" s="60">
        <f t="shared" si="9"/>
        <v>3.3</v>
      </c>
      <c r="H187" s="126">
        <f t="shared" si="10"/>
        <v>4.7166666666666659</v>
      </c>
      <c r="I187" s="60">
        <f t="shared" si="11"/>
        <v>6.55</v>
      </c>
      <c r="J187" s="347"/>
      <c r="K187" s="347"/>
      <c r="L187" s="347"/>
      <c r="M187" s="347"/>
      <c r="N187" s="334"/>
      <c r="O187" s="347">
        <v>3.3</v>
      </c>
      <c r="P187" s="347"/>
      <c r="Q187" s="347"/>
      <c r="R187" s="347"/>
      <c r="S187" s="350"/>
      <c r="T187" s="347"/>
      <c r="U187" s="347"/>
      <c r="V187" s="347"/>
      <c r="W187" s="334"/>
      <c r="X187" s="334"/>
      <c r="Y187" s="347"/>
      <c r="Z187" s="347"/>
      <c r="AA187" s="347"/>
      <c r="AB187" s="347"/>
      <c r="AC187" s="347"/>
      <c r="AD187" s="347"/>
      <c r="AE187" s="347"/>
      <c r="AF187" s="347"/>
      <c r="AG187" s="347"/>
      <c r="AH187" s="347"/>
      <c r="AI187" s="347">
        <v>6.55</v>
      </c>
      <c r="AJ187" s="347">
        <v>4.3</v>
      </c>
      <c r="AK187" s="347"/>
      <c r="AL187" s="347"/>
      <c r="AM187" s="334"/>
      <c r="AN187" s="334"/>
      <c r="AO187" s="347"/>
    </row>
    <row r="188" spans="1:88" s="27" customFormat="1" ht="21" customHeight="1" x14ac:dyDescent="0.3">
      <c r="B188" s="125" t="s">
        <v>402</v>
      </c>
      <c r="C188" s="91" t="s">
        <v>398</v>
      </c>
      <c r="D188" s="91" t="s">
        <v>95</v>
      </c>
      <c r="E188" s="91" t="s">
        <v>168</v>
      </c>
      <c r="F188" s="91">
        <f t="shared" si="8"/>
        <v>2</v>
      </c>
      <c r="G188" s="60">
        <f t="shared" si="9"/>
        <v>6</v>
      </c>
      <c r="H188" s="126">
        <f t="shared" si="10"/>
        <v>6.2750000000000004</v>
      </c>
      <c r="I188" s="60">
        <f t="shared" si="11"/>
        <v>6.55</v>
      </c>
      <c r="J188" s="347"/>
      <c r="K188" s="347"/>
      <c r="L188" s="347"/>
      <c r="M188" s="347"/>
      <c r="N188" s="334"/>
      <c r="O188" s="347"/>
      <c r="P188" s="347"/>
      <c r="Q188" s="347"/>
      <c r="R188" s="347"/>
      <c r="S188" s="350"/>
      <c r="T188" s="347"/>
      <c r="U188" s="347"/>
      <c r="V188" s="347"/>
      <c r="W188" s="334"/>
      <c r="X188" s="334"/>
      <c r="Y188" s="347"/>
      <c r="Z188" s="347"/>
      <c r="AA188" s="347"/>
      <c r="AB188" s="347"/>
      <c r="AC188" s="347"/>
      <c r="AD188" s="347"/>
      <c r="AE188" s="347"/>
      <c r="AF188" s="347"/>
      <c r="AG188" s="347"/>
      <c r="AH188" s="347"/>
      <c r="AI188" s="347">
        <v>6.55</v>
      </c>
      <c r="AJ188" s="347">
        <v>6</v>
      </c>
      <c r="AK188" s="347"/>
      <c r="AL188" s="347"/>
      <c r="AM188" s="334"/>
      <c r="AN188" s="334"/>
      <c r="AO188" s="347"/>
    </row>
    <row r="189" spans="1:88" s="27" customFormat="1" ht="21" customHeight="1" x14ac:dyDescent="0.3">
      <c r="B189" s="125" t="s">
        <v>402</v>
      </c>
      <c r="C189" s="91" t="s">
        <v>398</v>
      </c>
      <c r="D189" s="91" t="s">
        <v>95</v>
      </c>
      <c r="E189" s="91" t="s">
        <v>143</v>
      </c>
      <c r="F189" s="91">
        <f t="shared" si="8"/>
        <v>2</v>
      </c>
      <c r="G189" s="60">
        <f t="shared" si="9"/>
        <v>1</v>
      </c>
      <c r="H189" s="126">
        <f t="shared" si="10"/>
        <v>3.5</v>
      </c>
      <c r="I189" s="60">
        <f t="shared" si="11"/>
        <v>6</v>
      </c>
      <c r="J189" s="347"/>
      <c r="K189" s="347"/>
      <c r="L189" s="347"/>
      <c r="M189" s="347"/>
      <c r="N189" s="334"/>
      <c r="O189" s="347"/>
      <c r="P189" s="347"/>
      <c r="Q189" s="347"/>
      <c r="R189" s="347"/>
      <c r="S189" s="350"/>
      <c r="T189" s="347"/>
      <c r="U189" s="347"/>
      <c r="V189" s="347"/>
      <c r="W189" s="334"/>
      <c r="X189" s="334"/>
      <c r="Y189" s="347"/>
      <c r="Z189" s="347"/>
      <c r="AA189" s="347"/>
      <c r="AB189" s="347"/>
      <c r="AC189" s="347"/>
      <c r="AD189" s="347"/>
      <c r="AE189" s="347"/>
      <c r="AF189" s="347"/>
      <c r="AG189" s="347"/>
      <c r="AH189" s="347"/>
      <c r="AI189" s="347">
        <v>1</v>
      </c>
      <c r="AJ189" s="347">
        <v>6</v>
      </c>
      <c r="AK189" s="347"/>
      <c r="AL189" s="347"/>
      <c r="AM189" s="334"/>
      <c r="AN189" s="334"/>
      <c r="AO189" s="347"/>
    </row>
    <row r="190" spans="1:88" ht="21" customHeight="1" x14ac:dyDescent="0.3">
      <c r="B190" s="125" t="s">
        <v>403</v>
      </c>
      <c r="C190" s="91" t="s">
        <v>404</v>
      </c>
      <c r="D190" s="91" t="s">
        <v>95</v>
      </c>
      <c r="E190" s="91" t="s">
        <v>16</v>
      </c>
      <c r="F190" s="91">
        <f t="shared" si="8"/>
        <v>24</v>
      </c>
      <c r="G190" s="127">
        <f t="shared" si="9"/>
        <v>17.100000000000001</v>
      </c>
      <c r="H190" s="126">
        <f t="shared" si="10"/>
        <v>62.022500000000001</v>
      </c>
      <c r="I190" s="127">
        <f t="shared" si="11"/>
        <v>175</v>
      </c>
      <c r="J190" s="347">
        <v>37.56</v>
      </c>
      <c r="K190" s="347">
        <v>95</v>
      </c>
      <c r="L190" s="347">
        <v>60.5</v>
      </c>
      <c r="M190" s="347"/>
      <c r="N190" s="334">
        <v>166.5</v>
      </c>
      <c r="O190" s="347">
        <v>33.5</v>
      </c>
      <c r="P190" s="347">
        <v>121.8</v>
      </c>
      <c r="Q190" s="347">
        <v>53</v>
      </c>
      <c r="R190" s="347">
        <v>57.2</v>
      </c>
      <c r="S190" s="351">
        <v>17.3</v>
      </c>
      <c r="T190" s="347"/>
      <c r="U190" s="347">
        <v>39</v>
      </c>
      <c r="V190" s="347">
        <v>17.100000000000001</v>
      </c>
      <c r="W190" s="334">
        <v>58.88</v>
      </c>
      <c r="X190" s="334"/>
      <c r="Y190" s="347">
        <v>61.5</v>
      </c>
      <c r="Z190" s="347">
        <v>65.400000000000006</v>
      </c>
      <c r="AA190" s="347">
        <v>175</v>
      </c>
      <c r="AB190" s="347">
        <v>57.5</v>
      </c>
      <c r="AC190" s="347">
        <v>42.5</v>
      </c>
      <c r="AD190" s="347">
        <v>40</v>
      </c>
      <c r="AE190" s="347"/>
      <c r="AF190" s="347"/>
      <c r="AG190" s="347"/>
      <c r="AH190" s="347">
        <v>45.3</v>
      </c>
      <c r="AI190" s="347">
        <v>58</v>
      </c>
      <c r="AJ190" s="347">
        <v>35</v>
      </c>
      <c r="AK190" s="347">
        <v>49</v>
      </c>
      <c r="AL190" s="347"/>
      <c r="AM190" s="334"/>
      <c r="AN190" s="334">
        <v>50</v>
      </c>
      <c r="AO190" s="347">
        <v>52</v>
      </c>
    </row>
    <row r="191" spans="1:88" ht="21" customHeight="1" x14ac:dyDescent="0.3">
      <c r="B191" s="125" t="s">
        <v>405</v>
      </c>
      <c r="C191" s="91" t="s">
        <v>404</v>
      </c>
      <c r="D191" s="91" t="s">
        <v>95</v>
      </c>
      <c r="E191" s="91" t="s">
        <v>17</v>
      </c>
      <c r="F191" s="91">
        <f t="shared" si="8"/>
        <v>25</v>
      </c>
      <c r="G191" s="127">
        <f t="shared" si="9"/>
        <v>10.199999999999999</v>
      </c>
      <c r="H191" s="126">
        <f t="shared" si="10"/>
        <v>32.992399999999996</v>
      </c>
      <c r="I191" s="127">
        <f t="shared" si="11"/>
        <v>108.5</v>
      </c>
      <c r="J191" s="347">
        <v>24.42</v>
      </c>
      <c r="K191" s="347">
        <v>60</v>
      </c>
      <c r="L191" s="347">
        <v>30.25</v>
      </c>
      <c r="M191" s="347"/>
      <c r="N191" s="334">
        <v>83.25</v>
      </c>
      <c r="O191" s="347">
        <v>19</v>
      </c>
      <c r="P191" s="347">
        <v>60.9</v>
      </c>
      <c r="Q191" s="347">
        <v>26.5</v>
      </c>
      <c r="R191" s="347">
        <v>27.5</v>
      </c>
      <c r="S191" s="351">
        <v>16.2</v>
      </c>
      <c r="T191" s="347"/>
      <c r="U191" s="347">
        <v>20.8</v>
      </c>
      <c r="V191" s="347">
        <v>10.199999999999999</v>
      </c>
      <c r="W191" s="334">
        <v>29.44</v>
      </c>
      <c r="X191" s="334"/>
      <c r="Y191" s="347">
        <v>43.2</v>
      </c>
      <c r="Z191" s="347">
        <v>39.200000000000003</v>
      </c>
      <c r="AA191" s="347">
        <v>108.5</v>
      </c>
      <c r="AB191" s="347">
        <v>28.75</v>
      </c>
      <c r="AC191" s="347">
        <v>15</v>
      </c>
      <c r="AD191" s="347">
        <v>20</v>
      </c>
      <c r="AE191" s="347">
        <v>12.55</v>
      </c>
      <c r="AF191" s="347"/>
      <c r="AG191" s="347"/>
      <c r="AH191" s="347">
        <v>22.65</v>
      </c>
      <c r="AI191" s="347">
        <v>29</v>
      </c>
      <c r="AJ191" s="347">
        <v>22</v>
      </c>
      <c r="AK191" s="347">
        <v>24.5</v>
      </c>
      <c r="AL191" s="347"/>
      <c r="AM191" s="334"/>
      <c r="AN191" s="334">
        <v>25</v>
      </c>
      <c r="AO191" s="347">
        <v>26</v>
      </c>
    </row>
    <row r="192" spans="1:88" ht="21" customHeight="1" x14ac:dyDescent="0.3">
      <c r="B192" s="125" t="s">
        <v>405</v>
      </c>
      <c r="C192" s="91" t="s">
        <v>404</v>
      </c>
      <c r="D192" s="91" t="s">
        <v>95</v>
      </c>
      <c r="E192" s="91" t="s">
        <v>23</v>
      </c>
      <c r="F192" s="91">
        <f t="shared" si="8"/>
        <v>13</v>
      </c>
      <c r="G192" s="127">
        <f t="shared" si="9"/>
        <v>10.199999999999999</v>
      </c>
      <c r="H192" s="126">
        <f t="shared" si="10"/>
        <v>41.06307692307692</v>
      </c>
      <c r="I192" s="127">
        <f t="shared" si="11"/>
        <v>83.25</v>
      </c>
      <c r="J192" s="347">
        <v>24.42</v>
      </c>
      <c r="K192" s="347">
        <v>60</v>
      </c>
      <c r="L192" s="347">
        <v>60.5</v>
      </c>
      <c r="M192" s="347"/>
      <c r="N192" s="334">
        <v>83.25</v>
      </c>
      <c r="O192" s="347">
        <v>33.5</v>
      </c>
      <c r="P192" s="347"/>
      <c r="Q192" s="347"/>
      <c r="R192" s="347">
        <v>27.5</v>
      </c>
      <c r="S192" s="350"/>
      <c r="T192" s="347"/>
      <c r="U192" s="347"/>
      <c r="V192" s="347">
        <v>10.199999999999999</v>
      </c>
      <c r="W192" s="334"/>
      <c r="X192" s="334"/>
      <c r="Y192" s="347">
        <v>61.5</v>
      </c>
      <c r="Z192" s="347">
        <v>39.200000000000003</v>
      </c>
      <c r="AA192" s="347"/>
      <c r="AB192" s="347">
        <v>28.75</v>
      </c>
      <c r="AC192" s="347"/>
      <c r="AD192" s="347"/>
      <c r="AE192" s="347"/>
      <c r="AF192" s="347"/>
      <c r="AG192" s="347"/>
      <c r="AH192" s="347"/>
      <c r="AI192" s="347">
        <v>29</v>
      </c>
      <c r="AJ192" s="347"/>
      <c r="AK192" s="347"/>
      <c r="AL192" s="347"/>
      <c r="AM192" s="334"/>
      <c r="AN192" s="334">
        <v>50</v>
      </c>
      <c r="AO192" s="347">
        <v>26</v>
      </c>
    </row>
    <row r="193" spans="2:41" ht="21" customHeight="1" x14ac:dyDescent="0.3">
      <c r="B193" s="125" t="s">
        <v>405</v>
      </c>
      <c r="C193" s="91" t="s">
        <v>404</v>
      </c>
      <c r="D193" s="91" t="s">
        <v>95</v>
      </c>
      <c r="E193" s="91" t="s">
        <v>143</v>
      </c>
      <c r="F193" s="91">
        <f t="shared" si="8"/>
        <v>13</v>
      </c>
      <c r="G193" s="127">
        <f t="shared" si="9"/>
        <v>15.01</v>
      </c>
      <c r="H193" s="126">
        <f t="shared" si="10"/>
        <v>45.839230769230767</v>
      </c>
      <c r="I193" s="127">
        <f t="shared" si="11"/>
        <v>83.25</v>
      </c>
      <c r="J193" s="347">
        <v>15.01</v>
      </c>
      <c r="K193" s="347">
        <v>60</v>
      </c>
      <c r="L193" s="347">
        <v>60.5</v>
      </c>
      <c r="M193" s="347"/>
      <c r="N193" s="334">
        <v>83.25</v>
      </c>
      <c r="O193" s="347">
        <v>33.5</v>
      </c>
      <c r="P193" s="347"/>
      <c r="Q193" s="347">
        <v>26.5</v>
      </c>
      <c r="R193" s="347">
        <v>27.5</v>
      </c>
      <c r="S193" s="350"/>
      <c r="T193" s="347"/>
      <c r="U193" s="347"/>
      <c r="V193" s="347"/>
      <c r="W193" s="334"/>
      <c r="X193" s="334"/>
      <c r="Y193" s="347">
        <v>61.5</v>
      </c>
      <c r="Z193" s="347">
        <v>65.400000000000006</v>
      </c>
      <c r="AA193" s="347"/>
      <c r="AB193" s="347">
        <v>28.75</v>
      </c>
      <c r="AC193" s="347"/>
      <c r="AD193" s="347"/>
      <c r="AE193" s="347"/>
      <c r="AF193" s="347"/>
      <c r="AG193" s="347"/>
      <c r="AH193" s="347"/>
      <c r="AI193" s="347">
        <v>58</v>
      </c>
      <c r="AJ193" s="347"/>
      <c r="AK193" s="347"/>
      <c r="AL193" s="347"/>
      <c r="AM193" s="334"/>
      <c r="AN193" s="334">
        <v>50</v>
      </c>
      <c r="AO193" s="347">
        <v>26</v>
      </c>
    </row>
    <row r="194" spans="2:41" ht="21" customHeight="1" x14ac:dyDescent="0.3">
      <c r="B194" s="125" t="s">
        <v>406</v>
      </c>
      <c r="C194" s="91"/>
      <c r="D194" s="91" t="s">
        <v>95</v>
      </c>
      <c r="E194" s="91" t="s">
        <v>16</v>
      </c>
      <c r="F194" s="91">
        <f t="shared" si="8"/>
        <v>20</v>
      </c>
      <c r="G194" s="127">
        <f t="shared" si="9"/>
        <v>15</v>
      </c>
      <c r="H194" s="126">
        <f t="shared" si="10"/>
        <v>61.295000000000002</v>
      </c>
      <c r="I194" s="127">
        <f t="shared" si="11"/>
        <v>115</v>
      </c>
      <c r="J194" s="347">
        <v>62.6</v>
      </c>
      <c r="K194" s="347">
        <v>72</v>
      </c>
      <c r="L194" s="347">
        <v>60.5</v>
      </c>
      <c r="M194" s="347"/>
      <c r="N194" s="334"/>
      <c r="O194" s="347">
        <v>61.5</v>
      </c>
      <c r="P194" s="347"/>
      <c r="Q194" s="347">
        <v>80</v>
      </c>
      <c r="R194" s="347">
        <v>57.2</v>
      </c>
      <c r="S194" s="351">
        <v>34.6</v>
      </c>
      <c r="T194" s="347">
        <v>15</v>
      </c>
      <c r="U194" s="347">
        <v>61.9</v>
      </c>
      <c r="V194" s="347">
        <v>23.7</v>
      </c>
      <c r="W194" s="334"/>
      <c r="X194" s="334">
        <v>60</v>
      </c>
      <c r="Y194" s="347">
        <v>61.5</v>
      </c>
      <c r="Z194" s="347">
        <v>75.2</v>
      </c>
      <c r="AA194" s="347"/>
      <c r="AB194" s="347">
        <v>115</v>
      </c>
      <c r="AC194" s="347">
        <v>75</v>
      </c>
      <c r="AD194" s="347"/>
      <c r="AE194" s="347">
        <v>50.3</v>
      </c>
      <c r="AF194" s="347"/>
      <c r="AG194" s="347"/>
      <c r="AH194" s="347"/>
      <c r="AI194" s="347">
        <v>74</v>
      </c>
      <c r="AJ194" s="347"/>
      <c r="AK194" s="347">
        <v>77.900000000000006</v>
      </c>
      <c r="AL194" s="347"/>
      <c r="AM194" s="334"/>
      <c r="AN194" s="334">
        <v>60</v>
      </c>
      <c r="AO194" s="347">
        <v>48</v>
      </c>
    </row>
    <row r="195" spans="2:41" ht="21" customHeight="1" x14ac:dyDescent="0.3">
      <c r="B195" s="125" t="s">
        <v>406</v>
      </c>
      <c r="C195" s="91"/>
      <c r="D195" s="91" t="s">
        <v>95</v>
      </c>
      <c r="E195" s="91" t="s">
        <v>17</v>
      </c>
      <c r="F195" s="91">
        <f t="shared" si="8"/>
        <v>20</v>
      </c>
      <c r="G195" s="127">
        <f t="shared" si="9"/>
        <v>10</v>
      </c>
      <c r="H195" s="126">
        <f t="shared" si="10"/>
        <v>32.856499999999997</v>
      </c>
      <c r="I195" s="127">
        <f t="shared" si="11"/>
        <v>57.5</v>
      </c>
      <c r="J195" s="347">
        <v>40.68</v>
      </c>
      <c r="K195" s="347">
        <v>39</v>
      </c>
      <c r="L195" s="347">
        <v>30.25</v>
      </c>
      <c r="M195" s="347"/>
      <c r="N195" s="334"/>
      <c r="O195" s="347">
        <v>35</v>
      </c>
      <c r="P195" s="347"/>
      <c r="Q195" s="347">
        <v>40</v>
      </c>
      <c r="R195" s="347">
        <v>27.5</v>
      </c>
      <c r="S195" s="351">
        <v>20</v>
      </c>
      <c r="T195" s="347">
        <v>10</v>
      </c>
      <c r="U195" s="347">
        <v>30.9</v>
      </c>
      <c r="V195" s="347">
        <v>13.4</v>
      </c>
      <c r="W195" s="334"/>
      <c r="X195" s="334">
        <v>35</v>
      </c>
      <c r="Y195" s="347">
        <v>43.2</v>
      </c>
      <c r="Z195" s="347">
        <v>45.1</v>
      </c>
      <c r="AA195" s="347"/>
      <c r="AB195" s="347">
        <v>57.5</v>
      </c>
      <c r="AC195" s="347">
        <v>27.5</v>
      </c>
      <c r="AD195" s="347"/>
      <c r="AE195" s="347">
        <v>25.15</v>
      </c>
      <c r="AF195" s="347"/>
      <c r="AG195" s="347"/>
      <c r="AH195" s="347"/>
      <c r="AI195" s="347">
        <v>44</v>
      </c>
      <c r="AJ195" s="347"/>
      <c r="AK195" s="347">
        <v>38.950000000000003</v>
      </c>
      <c r="AL195" s="347"/>
      <c r="AM195" s="334"/>
      <c r="AN195" s="334">
        <v>30</v>
      </c>
      <c r="AO195" s="347">
        <v>24</v>
      </c>
    </row>
    <row r="196" spans="2:41" ht="21" customHeight="1" x14ac:dyDescent="0.3">
      <c r="B196" s="125" t="s">
        <v>406</v>
      </c>
      <c r="C196" s="91"/>
      <c r="D196" s="91" t="s">
        <v>95</v>
      </c>
      <c r="E196" s="91" t="s">
        <v>23</v>
      </c>
      <c r="F196" s="91">
        <f t="shared" si="8"/>
        <v>14</v>
      </c>
      <c r="G196" s="127">
        <f t="shared" si="9"/>
        <v>10</v>
      </c>
      <c r="H196" s="126">
        <f t="shared" si="10"/>
        <v>43.191428571428574</v>
      </c>
      <c r="I196" s="127">
        <f t="shared" si="11"/>
        <v>61.5</v>
      </c>
      <c r="J196" s="347">
        <v>40.68</v>
      </c>
      <c r="K196" s="347">
        <v>39</v>
      </c>
      <c r="L196" s="347">
        <v>60.5</v>
      </c>
      <c r="M196" s="347"/>
      <c r="N196" s="334"/>
      <c r="O196" s="347">
        <v>61.5</v>
      </c>
      <c r="P196" s="347"/>
      <c r="Q196" s="347"/>
      <c r="R196" s="347">
        <v>27.5</v>
      </c>
      <c r="S196" s="350"/>
      <c r="T196" s="347">
        <v>10</v>
      </c>
      <c r="U196" s="347"/>
      <c r="V196" s="347">
        <v>13.4</v>
      </c>
      <c r="W196" s="334"/>
      <c r="X196" s="334">
        <v>60</v>
      </c>
      <c r="Y196" s="347">
        <v>61.5</v>
      </c>
      <c r="Z196" s="347">
        <v>45.1</v>
      </c>
      <c r="AA196" s="347"/>
      <c r="AB196" s="347">
        <v>57.5</v>
      </c>
      <c r="AC196" s="347"/>
      <c r="AD196" s="347"/>
      <c r="AE196" s="347"/>
      <c r="AF196" s="347"/>
      <c r="AG196" s="347"/>
      <c r="AH196" s="347"/>
      <c r="AI196" s="347">
        <v>44</v>
      </c>
      <c r="AJ196" s="347"/>
      <c r="AK196" s="347"/>
      <c r="AL196" s="347"/>
      <c r="AM196" s="335"/>
      <c r="AN196" s="334">
        <v>60</v>
      </c>
      <c r="AO196" s="347">
        <v>24</v>
      </c>
    </row>
    <row r="197" spans="2:41" ht="21" customHeight="1" x14ac:dyDescent="0.3">
      <c r="B197" s="125" t="s">
        <v>406</v>
      </c>
      <c r="C197" s="91"/>
      <c r="D197" s="91" t="s">
        <v>95</v>
      </c>
      <c r="E197" s="91" t="s">
        <v>143</v>
      </c>
      <c r="F197" s="91">
        <f t="shared" ref="F197:F260" si="12">COUNT(J197:AO197)</f>
        <v>14</v>
      </c>
      <c r="G197" s="127">
        <f t="shared" ref="G197:G260" si="13">MIN(J197:AO197)</f>
        <v>10</v>
      </c>
      <c r="H197" s="126">
        <f t="shared" ref="H197:H260" si="14">IF(SUM(J197:AO197)&gt;0,AVERAGE(J197:AO197),0)</f>
        <v>48.265714285714289</v>
      </c>
      <c r="I197" s="127">
        <f t="shared" ref="I197:I260" si="15">MAX(J197:AO197)</f>
        <v>75.2</v>
      </c>
      <c r="J197" s="347">
        <v>25.02</v>
      </c>
      <c r="K197" s="347">
        <v>39</v>
      </c>
      <c r="L197" s="347">
        <v>60.5</v>
      </c>
      <c r="M197" s="347"/>
      <c r="N197" s="334"/>
      <c r="O197" s="347">
        <v>61.5</v>
      </c>
      <c r="P197" s="347"/>
      <c r="Q197" s="347">
        <v>40</v>
      </c>
      <c r="R197" s="347">
        <v>27.5</v>
      </c>
      <c r="S197" s="350"/>
      <c r="T197" s="347">
        <v>10</v>
      </c>
      <c r="U197" s="347"/>
      <c r="V197" s="347"/>
      <c r="W197" s="334"/>
      <c r="X197" s="334">
        <v>60</v>
      </c>
      <c r="Y197" s="347">
        <v>61.5</v>
      </c>
      <c r="Z197" s="347">
        <v>75.2</v>
      </c>
      <c r="AA197" s="347"/>
      <c r="AB197" s="347">
        <v>57.5</v>
      </c>
      <c r="AC197" s="347"/>
      <c r="AD197" s="347"/>
      <c r="AE197" s="347"/>
      <c r="AF197" s="347"/>
      <c r="AG197" s="347"/>
      <c r="AH197" s="347"/>
      <c r="AI197" s="347">
        <v>74</v>
      </c>
      <c r="AJ197" s="347"/>
      <c r="AK197" s="347"/>
      <c r="AL197" s="347"/>
      <c r="AM197" s="335"/>
      <c r="AN197" s="334">
        <v>60</v>
      </c>
      <c r="AO197" s="347">
        <v>24</v>
      </c>
    </row>
    <row r="198" spans="2:41" ht="21" customHeight="1" x14ac:dyDescent="0.3">
      <c r="B198" s="125" t="s">
        <v>407</v>
      </c>
      <c r="C198" s="91" t="s">
        <v>404</v>
      </c>
      <c r="D198" s="91" t="s">
        <v>95</v>
      </c>
      <c r="E198" s="91" t="s">
        <v>16</v>
      </c>
      <c r="F198" s="91">
        <f t="shared" si="12"/>
        <v>19</v>
      </c>
      <c r="G198" s="127">
        <f t="shared" si="13"/>
        <v>15</v>
      </c>
      <c r="H198" s="126">
        <f t="shared" si="14"/>
        <v>58.19263157894737</v>
      </c>
      <c r="I198" s="127">
        <f t="shared" si="15"/>
        <v>134.4</v>
      </c>
      <c r="J198" s="347">
        <v>37.56</v>
      </c>
      <c r="K198" s="347">
        <v>46</v>
      </c>
      <c r="L198" s="347">
        <v>60.5</v>
      </c>
      <c r="M198" s="347"/>
      <c r="N198" s="334"/>
      <c r="O198" s="347">
        <v>28</v>
      </c>
      <c r="P198" s="347">
        <v>134.4</v>
      </c>
      <c r="Q198" s="347">
        <v>53</v>
      </c>
      <c r="R198" s="347">
        <v>55</v>
      </c>
      <c r="S198" s="350"/>
      <c r="T198" s="347">
        <v>15</v>
      </c>
      <c r="U198" s="347">
        <v>61.9</v>
      </c>
      <c r="V198" s="347">
        <v>23.7</v>
      </c>
      <c r="W198" s="334"/>
      <c r="X198" s="334">
        <v>60</v>
      </c>
      <c r="Y198" s="347">
        <v>61.5</v>
      </c>
      <c r="Z198" s="347">
        <v>75.2</v>
      </c>
      <c r="AA198" s="347">
        <v>79</v>
      </c>
      <c r="AB198" s="347">
        <v>56</v>
      </c>
      <c r="AC198" s="347">
        <v>75</v>
      </c>
      <c r="AD198" s="347"/>
      <c r="AE198" s="347"/>
      <c r="AF198" s="347"/>
      <c r="AG198" s="347"/>
      <c r="AH198" s="347"/>
      <c r="AI198" s="347">
        <v>58</v>
      </c>
      <c r="AJ198" s="347"/>
      <c r="AK198" s="347">
        <v>77.900000000000006</v>
      </c>
      <c r="AL198" s="347"/>
      <c r="AM198" s="334"/>
      <c r="AN198" s="334"/>
      <c r="AO198" s="347">
        <v>48</v>
      </c>
    </row>
    <row r="199" spans="2:41" ht="21" customHeight="1" x14ac:dyDescent="0.3">
      <c r="B199" s="125" t="s">
        <v>407</v>
      </c>
      <c r="C199" s="91" t="s">
        <v>404</v>
      </c>
      <c r="D199" s="91" t="s">
        <v>95</v>
      </c>
      <c r="E199" s="91" t="s">
        <v>17</v>
      </c>
      <c r="F199" s="91">
        <f t="shared" si="12"/>
        <v>19</v>
      </c>
      <c r="G199" s="127">
        <f t="shared" si="13"/>
        <v>10</v>
      </c>
      <c r="H199" s="126">
        <f t="shared" si="14"/>
        <v>30.537894736842105</v>
      </c>
      <c r="I199" s="127">
        <f t="shared" si="15"/>
        <v>67</v>
      </c>
      <c r="J199" s="347">
        <v>24.42</v>
      </c>
      <c r="K199" s="347">
        <v>23</v>
      </c>
      <c r="L199" s="347">
        <v>30.25</v>
      </c>
      <c r="M199" s="347"/>
      <c r="N199" s="334"/>
      <c r="O199" s="347">
        <v>16</v>
      </c>
      <c r="P199" s="347">
        <v>67</v>
      </c>
      <c r="Q199" s="347">
        <v>26.5</v>
      </c>
      <c r="R199" s="347">
        <v>27.5</v>
      </c>
      <c r="S199" s="350"/>
      <c r="T199" s="347">
        <v>10</v>
      </c>
      <c r="U199" s="347">
        <v>30.9</v>
      </c>
      <c r="V199" s="347">
        <v>13.4</v>
      </c>
      <c r="W199" s="334"/>
      <c r="X199" s="334">
        <v>35</v>
      </c>
      <c r="Y199" s="347">
        <v>43.2</v>
      </c>
      <c r="Z199" s="347">
        <v>45.1</v>
      </c>
      <c r="AA199" s="347">
        <v>39.5</v>
      </c>
      <c r="AB199" s="347">
        <v>29</v>
      </c>
      <c r="AC199" s="347">
        <v>27.5</v>
      </c>
      <c r="AD199" s="347"/>
      <c r="AE199" s="347"/>
      <c r="AF199" s="347"/>
      <c r="AG199" s="347"/>
      <c r="AH199" s="347"/>
      <c r="AI199" s="347">
        <v>29</v>
      </c>
      <c r="AJ199" s="347"/>
      <c r="AK199" s="347">
        <v>38.950000000000003</v>
      </c>
      <c r="AL199" s="347"/>
      <c r="AM199" s="334"/>
      <c r="AN199" s="334"/>
      <c r="AO199" s="347">
        <v>24</v>
      </c>
    </row>
    <row r="200" spans="2:41" ht="21" customHeight="1" x14ac:dyDescent="0.3">
      <c r="B200" s="125" t="s">
        <v>407</v>
      </c>
      <c r="C200" s="91" t="s">
        <v>404</v>
      </c>
      <c r="D200" s="91" t="s">
        <v>95</v>
      </c>
      <c r="E200" s="91" t="s">
        <v>23</v>
      </c>
      <c r="F200" s="91">
        <f t="shared" si="12"/>
        <v>13</v>
      </c>
      <c r="G200" s="127">
        <f t="shared" si="13"/>
        <v>10</v>
      </c>
      <c r="H200" s="126">
        <f t="shared" si="14"/>
        <v>33.493846153846157</v>
      </c>
      <c r="I200" s="127">
        <f t="shared" si="15"/>
        <v>61.5</v>
      </c>
      <c r="J200" s="347">
        <v>24.42</v>
      </c>
      <c r="K200" s="347">
        <v>23</v>
      </c>
      <c r="L200" s="347">
        <v>60.5</v>
      </c>
      <c r="M200" s="347"/>
      <c r="N200" s="334"/>
      <c r="O200" s="347">
        <v>28</v>
      </c>
      <c r="P200" s="347"/>
      <c r="Q200" s="347"/>
      <c r="R200" s="347">
        <v>27.5</v>
      </c>
      <c r="S200" s="350"/>
      <c r="T200" s="347">
        <v>10</v>
      </c>
      <c r="U200" s="347"/>
      <c r="V200" s="347">
        <v>13.4</v>
      </c>
      <c r="W200" s="334"/>
      <c r="X200" s="334">
        <v>60</v>
      </c>
      <c r="Y200" s="347">
        <v>61.5</v>
      </c>
      <c r="Z200" s="347">
        <v>45.1</v>
      </c>
      <c r="AA200" s="347"/>
      <c r="AB200" s="347">
        <v>29</v>
      </c>
      <c r="AC200" s="347"/>
      <c r="AD200" s="347"/>
      <c r="AE200" s="347"/>
      <c r="AF200" s="347"/>
      <c r="AG200" s="347"/>
      <c r="AH200" s="347"/>
      <c r="AI200" s="347">
        <v>29</v>
      </c>
      <c r="AJ200" s="347"/>
      <c r="AK200" s="347"/>
      <c r="AL200" s="347"/>
      <c r="AM200" s="335"/>
      <c r="AN200" s="334"/>
      <c r="AO200" s="347">
        <v>24</v>
      </c>
    </row>
    <row r="201" spans="2:41" ht="21" customHeight="1" x14ac:dyDescent="0.3">
      <c r="B201" s="125" t="s">
        <v>407</v>
      </c>
      <c r="C201" s="91" t="s">
        <v>404</v>
      </c>
      <c r="D201" s="91" t="s">
        <v>95</v>
      </c>
      <c r="E201" s="91" t="s">
        <v>143</v>
      </c>
      <c r="F201" s="91">
        <f t="shared" si="12"/>
        <v>13</v>
      </c>
      <c r="G201" s="127">
        <f t="shared" si="13"/>
        <v>10</v>
      </c>
      <c r="H201" s="126">
        <f t="shared" si="14"/>
        <v>38.323846153846155</v>
      </c>
      <c r="I201" s="127">
        <f t="shared" si="15"/>
        <v>75.2</v>
      </c>
      <c r="J201" s="347">
        <v>15.01</v>
      </c>
      <c r="K201" s="347">
        <v>23</v>
      </c>
      <c r="L201" s="347">
        <v>60.5</v>
      </c>
      <c r="M201" s="347"/>
      <c r="N201" s="334"/>
      <c r="O201" s="347">
        <v>28</v>
      </c>
      <c r="P201" s="347"/>
      <c r="Q201" s="347">
        <v>26.5</v>
      </c>
      <c r="R201" s="347">
        <v>27.5</v>
      </c>
      <c r="S201" s="350"/>
      <c r="T201" s="347">
        <v>10</v>
      </c>
      <c r="U201" s="347"/>
      <c r="V201" s="347"/>
      <c r="W201" s="334"/>
      <c r="X201" s="334">
        <v>60</v>
      </c>
      <c r="Y201" s="347">
        <v>61.5</v>
      </c>
      <c r="Z201" s="347">
        <v>75.2</v>
      </c>
      <c r="AA201" s="347"/>
      <c r="AB201" s="347">
        <v>29</v>
      </c>
      <c r="AC201" s="347"/>
      <c r="AD201" s="347"/>
      <c r="AE201" s="347"/>
      <c r="AF201" s="347"/>
      <c r="AG201" s="347"/>
      <c r="AH201" s="347"/>
      <c r="AI201" s="347">
        <v>58</v>
      </c>
      <c r="AJ201" s="347"/>
      <c r="AK201" s="347"/>
      <c r="AL201" s="347"/>
      <c r="AM201" s="335"/>
      <c r="AN201" s="334"/>
      <c r="AO201" s="347">
        <v>24</v>
      </c>
    </row>
    <row r="202" spans="2:41" ht="21" customHeight="1" x14ac:dyDescent="0.3">
      <c r="B202" s="125" t="s">
        <v>408</v>
      </c>
      <c r="C202" s="91" t="s">
        <v>404</v>
      </c>
      <c r="D202" s="91" t="s">
        <v>95</v>
      </c>
      <c r="E202" s="91" t="s">
        <v>16</v>
      </c>
      <c r="F202" s="91">
        <f t="shared" si="12"/>
        <v>7</v>
      </c>
      <c r="G202" s="127">
        <f t="shared" si="13"/>
        <v>23.7</v>
      </c>
      <c r="H202" s="126">
        <f t="shared" si="14"/>
        <v>51.914285714285711</v>
      </c>
      <c r="I202" s="127">
        <f t="shared" si="15"/>
        <v>75.2</v>
      </c>
      <c r="J202" s="347"/>
      <c r="K202" s="347"/>
      <c r="L202" s="347">
        <v>60.5</v>
      </c>
      <c r="M202" s="347"/>
      <c r="N202" s="334"/>
      <c r="O202" s="347">
        <v>28</v>
      </c>
      <c r="P202" s="347"/>
      <c r="Q202" s="347">
        <v>53</v>
      </c>
      <c r="R202" s="347"/>
      <c r="S202" s="350"/>
      <c r="T202" s="347"/>
      <c r="U202" s="347"/>
      <c r="V202" s="347">
        <v>23.7</v>
      </c>
      <c r="W202" s="334"/>
      <c r="X202" s="334"/>
      <c r="Y202" s="347"/>
      <c r="Z202" s="347">
        <v>75.2</v>
      </c>
      <c r="AA202" s="347"/>
      <c r="AB202" s="347"/>
      <c r="AC202" s="347">
        <v>75</v>
      </c>
      <c r="AD202" s="347"/>
      <c r="AE202" s="347"/>
      <c r="AF202" s="347"/>
      <c r="AG202" s="347"/>
      <c r="AH202" s="347"/>
      <c r="AI202" s="347"/>
      <c r="AJ202" s="347"/>
      <c r="AK202" s="347"/>
      <c r="AL202" s="347"/>
      <c r="AM202" s="334"/>
      <c r="AN202" s="334"/>
      <c r="AO202" s="347">
        <v>48</v>
      </c>
    </row>
    <row r="203" spans="2:41" ht="21" customHeight="1" x14ac:dyDescent="0.3">
      <c r="B203" s="125" t="s">
        <v>408</v>
      </c>
      <c r="C203" s="91" t="s">
        <v>404</v>
      </c>
      <c r="D203" s="91" t="s">
        <v>95</v>
      </c>
      <c r="E203" s="91" t="s">
        <v>17</v>
      </c>
      <c r="F203" s="91">
        <f t="shared" si="12"/>
        <v>7</v>
      </c>
      <c r="G203" s="127">
        <f t="shared" si="13"/>
        <v>13.4</v>
      </c>
      <c r="H203" s="126">
        <f t="shared" si="14"/>
        <v>26.107142857142858</v>
      </c>
      <c r="I203" s="127">
        <f t="shared" si="15"/>
        <v>45.1</v>
      </c>
      <c r="J203" s="347"/>
      <c r="K203" s="347"/>
      <c r="L203" s="347">
        <v>30.25</v>
      </c>
      <c r="M203" s="347"/>
      <c r="N203" s="334"/>
      <c r="O203" s="347">
        <v>16</v>
      </c>
      <c r="P203" s="347"/>
      <c r="Q203" s="347">
        <v>26.5</v>
      </c>
      <c r="R203" s="347"/>
      <c r="S203" s="350"/>
      <c r="T203" s="347"/>
      <c r="U203" s="347"/>
      <c r="V203" s="347">
        <v>13.4</v>
      </c>
      <c r="W203" s="334"/>
      <c r="X203" s="334"/>
      <c r="Y203" s="347"/>
      <c r="Z203" s="347">
        <v>45.1</v>
      </c>
      <c r="AA203" s="347"/>
      <c r="AB203" s="347"/>
      <c r="AC203" s="347">
        <v>27.5</v>
      </c>
      <c r="AD203" s="347"/>
      <c r="AE203" s="347"/>
      <c r="AF203" s="347"/>
      <c r="AG203" s="347"/>
      <c r="AH203" s="347"/>
      <c r="AI203" s="347"/>
      <c r="AJ203" s="347"/>
      <c r="AK203" s="347"/>
      <c r="AL203" s="347"/>
      <c r="AM203" s="334"/>
      <c r="AN203" s="334"/>
      <c r="AO203" s="347">
        <v>24</v>
      </c>
    </row>
    <row r="204" spans="2:41" ht="21" customHeight="1" x14ac:dyDescent="0.3">
      <c r="B204" s="125" t="s">
        <v>408</v>
      </c>
      <c r="C204" s="91" t="s">
        <v>404</v>
      </c>
      <c r="D204" s="91" t="s">
        <v>95</v>
      </c>
      <c r="E204" s="91" t="s">
        <v>23</v>
      </c>
      <c r="F204" s="91">
        <f t="shared" si="12"/>
        <v>5</v>
      </c>
      <c r="G204" s="127">
        <f t="shared" si="13"/>
        <v>13.4</v>
      </c>
      <c r="H204" s="126">
        <f t="shared" si="14"/>
        <v>34.200000000000003</v>
      </c>
      <c r="I204" s="127">
        <f t="shared" si="15"/>
        <v>60.5</v>
      </c>
      <c r="J204" s="347"/>
      <c r="K204" s="347"/>
      <c r="L204" s="347">
        <v>60.5</v>
      </c>
      <c r="M204" s="347"/>
      <c r="N204" s="334"/>
      <c r="O204" s="347">
        <v>28</v>
      </c>
      <c r="P204" s="347"/>
      <c r="Q204" s="347"/>
      <c r="R204" s="347"/>
      <c r="S204" s="350"/>
      <c r="T204" s="347"/>
      <c r="U204" s="347"/>
      <c r="V204" s="347">
        <v>13.4</v>
      </c>
      <c r="W204" s="334"/>
      <c r="X204" s="334"/>
      <c r="Y204" s="347"/>
      <c r="Z204" s="347">
        <v>45.1</v>
      </c>
      <c r="AA204" s="347"/>
      <c r="AB204" s="347"/>
      <c r="AC204" s="347"/>
      <c r="AD204" s="347"/>
      <c r="AE204" s="347"/>
      <c r="AF204" s="347"/>
      <c r="AG204" s="347"/>
      <c r="AH204" s="347"/>
      <c r="AI204" s="347"/>
      <c r="AJ204" s="347"/>
      <c r="AK204" s="347"/>
      <c r="AL204" s="347"/>
      <c r="AM204" s="334"/>
      <c r="AN204" s="334"/>
      <c r="AO204" s="347">
        <v>24</v>
      </c>
    </row>
    <row r="205" spans="2:41" ht="21" customHeight="1" x14ac:dyDescent="0.3">
      <c r="B205" s="125" t="s">
        <v>408</v>
      </c>
      <c r="C205" s="91" t="s">
        <v>404</v>
      </c>
      <c r="D205" s="91" t="s">
        <v>95</v>
      </c>
      <c r="E205" s="91" t="s">
        <v>143</v>
      </c>
      <c r="F205" s="91">
        <f t="shared" si="12"/>
        <v>5</v>
      </c>
      <c r="G205" s="127">
        <f t="shared" si="13"/>
        <v>24</v>
      </c>
      <c r="H205" s="126">
        <f t="shared" si="14"/>
        <v>42.839999999999996</v>
      </c>
      <c r="I205" s="127">
        <f t="shared" si="15"/>
        <v>75.2</v>
      </c>
      <c r="J205" s="347"/>
      <c r="K205" s="347"/>
      <c r="L205" s="347">
        <v>60.5</v>
      </c>
      <c r="M205" s="347"/>
      <c r="N205" s="334"/>
      <c r="O205" s="347">
        <v>28</v>
      </c>
      <c r="P205" s="347"/>
      <c r="Q205" s="347">
        <v>26.5</v>
      </c>
      <c r="R205" s="347"/>
      <c r="S205" s="350"/>
      <c r="T205" s="347"/>
      <c r="U205" s="347"/>
      <c r="V205" s="347"/>
      <c r="W205" s="334"/>
      <c r="X205" s="334"/>
      <c r="Y205" s="347"/>
      <c r="Z205" s="347">
        <v>75.2</v>
      </c>
      <c r="AA205" s="347"/>
      <c r="AB205" s="347"/>
      <c r="AC205" s="347"/>
      <c r="AD205" s="347"/>
      <c r="AE205" s="347"/>
      <c r="AF205" s="347"/>
      <c r="AG205" s="347"/>
      <c r="AH205" s="347"/>
      <c r="AI205" s="347"/>
      <c r="AJ205" s="347"/>
      <c r="AK205" s="347"/>
      <c r="AL205" s="347"/>
      <c r="AM205" s="334"/>
      <c r="AN205" s="334"/>
      <c r="AO205" s="347">
        <v>24</v>
      </c>
    </row>
    <row r="206" spans="2:41" ht="21" customHeight="1" x14ac:dyDescent="0.3">
      <c r="B206" s="125" t="s">
        <v>409</v>
      </c>
      <c r="C206" s="91" t="s">
        <v>404</v>
      </c>
      <c r="D206" s="91" t="s">
        <v>95</v>
      </c>
      <c r="E206" s="91" t="s">
        <v>16</v>
      </c>
      <c r="F206" s="91">
        <f t="shared" si="12"/>
        <v>9</v>
      </c>
      <c r="G206" s="127">
        <f t="shared" si="13"/>
        <v>23.7</v>
      </c>
      <c r="H206" s="126">
        <f t="shared" si="14"/>
        <v>64.984444444444449</v>
      </c>
      <c r="I206" s="127">
        <f t="shared" si="15"/>
        <v>134</v>
      </c>
      <c r="J206" s="347">
        <v>37.56</v>
      </c>
      <c r="K206" s="347"/>
      <c r="L206" s="347"/>
      <c r="M206" s="347"/>
      <c r="N206" s="334">
        <v>37</v>
      </c>
      <c r="O206" s="347">
        <v>64</v>
      </c>
      <c r="P206" s="347">
        <v>77.5</v>
      </c>
      <c r="Q206" s="347">
        <v>58</v>
      </c>
      <c r="R206" s="347"/>
      <c r="S206" s="350"/>
      <c r="T206" s="347"/>
      <c r="U206" s="347"/>
      <c r="V206" s="347">
        <v>23.7</v>
      </c>
      <c r="W206" s="334"/>
      <c r="X206" s="334"/>
      <c r="Y206" s="347"/>
      <c r="Z206" s="347">
        <v>75.2</v>
      </c>
      <c r="AA206" s="347">
        <v>134</v>
      </c>
      <c r="AB206" s="347"/>
      <c r="AC206" s="347"/>
      <c r="AD206" s="347"/>
      <c r="AE206" s="347"/>
      <c r="AF206" s="347"/>
      <c r="AG206" s="347"/>
      <c r="AH206" s="347"/>
      <c r="AI206" s="347"/>
      <c r="AJ206" s="347"/>
      <c r="AK206" s="347">
        <v>77.900000000000006</v>
      </c>
      <c r="AL206" s="347"/>
      <c r="AM206" s="334"/>
      <c r="AN206" s="334"/>
      <c r="AO206" s="348" t="s">
        <v>410</v>
      </c>
    </row>
    <row r="207" spans="2:41" ht="21" customHeight="1" x14ac:dyDescent="0.3">
      <c r="B207" s="125" t="s">
        <v>409</v>
      </c>
      <c r="C207" s="91" t="s">
        <v>404</v>
      </c>
      <c r="D207" s="91" t="s">
        <v>95</v>
      </c>
      <c r="E207" s="91" t="s">
        <v>17</v>
      </c>
      <c r="F207" s="91">
        <f t="shared" si="12"/>
        <v>9</v>
      </c>
      <c r="G207" s="127">
        <f t="shared" si="13"/>
        <v>13.4</v>
      </c>
      <c r="H207" s="126">
        <f t="shared" si="14"/>
        <v>46.68</v>
      </c>
      <c r="I207" s="127">
        <f t="shared" si="15"/>
        <v>134</v>
      </c>
      <c r="J207" s="347">
        <v>24.42</v>
      </c>
      <c r="K207" s="347"/>
      <c r="L207" s="347"/>
      <c r="M207" s="347"/>
      <c r="N207" s="334">
        <v>18.5</v>
      </c>
      <c r="O207" s="347">
        <v>64</v>
      </c>
      <c r="P207" s="347">
        <v>38.75</v>
      </c>
      <c r="Q207" s="347">
        <v>43</v>
      </c>
      <c r="R207" s="347"/>
      <c r="S207" s="350"/>
      <c r="T207" s="347"/>
      <c r="U207" s="347"/>
      <c r="V207" s="347">
        <v>13.4</v>
      </c>
      <c r="W207" s="334"/>
      <c r="X207" s="334"/>
      <c r="Y207" s="347"/>
      <c r="Z207" s="347">
        <v>45.1</v>
      </c>
      <c r="AA207" s="347">
        <v>134</v>
      </c>
      <c r="AB207" s="347"/>
      <c r="AC207" s="347"/>
      <c r="AD207" s="347"/>
      <c r="AE207" s="347"/>
      <c r="AF207" s="347"/>
      <c r="AG207" s="347"/>
      <c r="AH207" s="347"/>
      <c r="AI207" s="347"/>
      <c r="AJ207" s="347"/>
      <c r="AK207" s="347">
        <v>38.950000000000003</v>
      </c>
      <c r="AL207" s="347"/>
      <c r="AM207" s="334"/>
      <c r="AN207" s="334"/>
      <c r="AO207" s="348" t="s">
        <v>410</v>
      </c>
    </row>
    <row r="208" spans="2:41" ht="21" customHeight="1" x14ac:dyDescent="0.3">
      <c r="B208" s="125" t="s">
        <v>409</v>
      </c>
      <c r="C208" s="91" t="s">
        <v>404</v>
      </c>
      <c r="D208" s="91" t="s">
        <v>95</v>
      </c>
      <c r="E208" s="91" t="s">
        <v>23</v>
      </c>
      <c r="F208" s="91">
        <f t="shared" si="12"/>
        <v>5</v>
      </c>
      <c r="G208" s="127">
        <f t="shared" si="13"/>
        <v>13.4</v>
      </c>
      <c r="H208" s="126">
        <f t="shared" si="14"/>
        <v>36.783999999999999</v>
      </c>
      <c r="I208" s="127">
        <f t="shared" si="15"/>
        <v>64</v>
      </c>
      <c r="J208" s="347">
        <v>24.42</v>
      </c>
      <c r="K208" s="347"/>
      <c r="L208" s="347"/>
      <c r="M208" s="347"/>
      <c r="N208" s="334">
        <v>37</v>
      </c>
      <c r="O208" s="347">
        <v>64</v>
      </c>
      <c r="P208" s="347"/>
      <c r="Q208" s="347"/>
      <c r="R208" s="347"/>
      <c r="S208" s="350"/>
      <c r="T208" s="347"/>
      <c r="U208" s="347"/>
      <c r="V208" s="347">
        <v>13.4</v>
      </c>
      <c r="W208" s="334"/>
      <c r="X208" s="334"/>
      <c r="Y208" s="347"/>
      <c r="Z208" s="347">
        <v>45.1</v>
      </c>
      <c r="AA208" s="347"/>
      <c r="AB208" s="347"/>
      <c r="AC208" s="347"/>
      <c r="AD208" s="347"/>
      <c r="AE208" s="347"/>
      <c r="AF208" s="347"/>
      <c r="AG208" s="347"/>
      <c r="AH208" s="347"/>
      <c r="AI208" s="347"/>
      <c r="AJ208" s="347"/>
      <c r="AK208" s="347"/>
      <c r="AL208" s="347"/>
      <c r="AM208" s="334"/>
      <c r="AN208" s="334"/>
      <c r="AO208" s="348" t="s">
        <v>410</v>
      </c>
    </row>
    <row r="209" spans="2:41" ht="21" customHeight="1" x14ac:dyDescent="0.3">
      <c r="B209" s="125" t="s">
        <v>409</v>
      </c>
      <c r="C209" s="91" t="s">
        <v>404</v>
      </c>
      <c r="D209" s="91" t="s">
        <v>95</v>
      </c>
      <c r="E209" s="91" t="s">
        <v>143</v>
      </c>
      <c r="F209" s="91">
        <f t="shared" si="12"/>
        <v>5</v>
      </c>
      <c r="G209" s="127">
        <f t="shared" si="13"/>
        <v>15.01</v>
      </c>
      <c r="H209" s="126">
        <f t="shared" si="14"/>
        <v>45.241999999999997</v>
      </c>
      <c r="I209" s="127">
        <f t="shared" si="15"/>
        <v>75.2</v>
      </c>
      <c r="J209" s="347">
        <v>15.01</v>
      </c>
      <c r="K209" s="347"/>
      <c r="L209" s="347"/>
      <c r="M209" s="347"/>
      <c r="N209" s="334">
        <v>37</v>
      </c>
      <c r="O209" s="347">
        <v>64</v>
      </c>
      <c r="P209" s="347"/>
      <c r="Q209" s="347">
        <v>35</v>
      </c>
      <c r="R209" s="347"/>
      <c r="S209" s="350"/>
      <c r="T209" s="347"/>
      <c r="U209" s="347"/>
      <c r="V209" s="347"/>
      <c r="W209" s="334"/>
      <c r="X209" s="334"/>
      <c r="Y209" s="347"/>
      <c r="Z209" s="347">
        <v>75.2</v>
      </c>
      <c r="AA209" s="347"/>
      <c r="AB209" s="347"/>
      <c r="AC209" s="347"/>
      <c r="AD209" s="347"/>
      <c r="AE209" s="347"/>
      <c r="AF209" s="347"/>
      <c r="AG209" s="347"/>
      <c r="AH209" s="347"/>
      <c r="AI209" s="347"/>
      <c r="AJ209" s="347"/>
      <c r="AK209" s="347"/>
      <c r="AL209" s="347"/>
      <c r="AM209" s="334"/>
      <c r="AN209" s="334"/>
      <c r="AO209" s="348" t="s">
        <v>410</v>
      </c>
    </row>
    <row r="210" spans="2:41" ht="21" customHeight="1" x14ac:dyDescent="0.3">
      <c r="B210" s="125" t="s">
        <v>411</v>
      </c>
      <c r="C210" s="91" t="s">
        <v>404</v>
      </c>
      <c r="D210" s="91" t="s">
        <v>95</v>
      </c>
      <c r="E210" s="91" t="s">
        <v>16</v>
      </c>
      <c r="F210" s="91">
        <f t="shared" si="12"/>
        <v>6</v>
      </c>
      <c r="G210" s="127">
        <f t="shared" si="13"/>
        <v>46</v>
      </c>
      <c r="H210" s="126">
        <f t="shared" si="14"/>
        <v>90.316666666666663</v>
      </c>
      <c r="I210" s="127">
        <f t="shared" si="15"/>
        <v>250</v>
      </c>
      <c r="J210" s="347"/>
      <c r="K210" s="347">
        <v>46</v>
      </c>
      <c r="L210" s="347">
        <v>60.5</v>
      </c>
      <c r="M210" s="347"/>
      <c r="N210" s="334"/>
      <c r="O210" s="347"/>
      <c r="P210" s="347"/>
      <c r="Q210" s="347">
        <v>53</v>
      </c>
      <c r="R210" s="347">
        <v>57.2</v>
      </c>
      <c r="S210" s="350"/>
      <c r="T210" s="347"/>
      <c r="U210" s="347"/>
      <c r="V210" s="347"/>
      <c r="W210" s="334"/>
      <c r="X210" s="334">
        <v>250</v>
      </c>
      <c r="Y210" s="347"/>
      <c r="Z210" s="347">
        <v>75.2</v>
      </c>
      <c r="AA210" s="347"/>
      <c r="AB210" s="347"/>
      <c r="AC210" s="347"/>
      <c r="AD210" s="347"/>
      <c r="AE210" s="347"/>
      <c r="AF210" s="347"/>
      <c r="AG210" s="347"/>
      <c r="AH210" s="347"/>
      <c r="AI210" s="347"/>
      <c r="AJ210" s="347"/>
      <c r="AK210" s="347"/>
      <c r="AL210" s="347"/>
      <c r="AM210" s="334"/>
      <c r="AN210" s="334"/>
      <c r="AO210" s="347"/>
    </row>
    <row r="211" spans="2:41" ht="21" customHeight="1" x14ac:dyDescent="0.3">
      <c r="B211" s="125" t="s">
        <v>411</v>
      </c>
      <c r="C211" s="91" t="s">
        <v>404</v>
      </c>
      <c r="D211" s="91" t="s">
        <v>95</v>
      </c>
      <c r="E211" s="91" t="s">
        <v>17</v>
      </c>
      <c r="F211" s="91">
        <f t="shared" si="12"/>
        <v>6</v>
      </c>
      <c r="G211" s="127">
        <f t="shared" si="13"/>
        <v>23</v>
      </c>
      <c r="H211" s="126">
        <f t="shared" si="14"/>
        <v>67.058333333333337</v>
      </c>
      <c r="I211" s="127">
        <f t="shared" si="15"/>
        <v>250</v>
      </c>
      <c r="J211" s="347"/>
      <c r="K211" s="347">
        <v>23</v>
      </c>
      <c r="L211" s="347">
        <v>30.25</v>
      </c>
      <c r="M211" s="347"/>
      <c r="N211" s="334"/>
      <c r="O211" s="347"/>
      <c r="P211" s="347"/>
      <c r="Q211" s="347">
        <v>26.5</v>
      </c>
      <c r="R211" s="347">
        <v>27.5</v>
      </c>
      <c r="S211" s="350"/>
      <c r="T211" s="347"/>
      <c r="U211" s="347"/>
      <c r="V211" s="347"/>
      <c r="W211" s="334"/>
      <c r="X211" s="334">
        <v>250</v>
      </c>
      <c r="Y211" s="347"/>
      <c r="Z211" s="347">
        <v>45.1</v>
      </c>
      <c r="AA211" s="347"/>
      <c r="AB211" s="347"/>
      <c r="AC211" s="347"/>
      <c r="AD211" s="347"/>
      <c r="AE211" s="347"/>
      <c r="AF211" s="347"/>
      <c r="AG211" s="347"/>
      <c r="AH211" s="347"/>
      <c r="AI211" s="347"/>
      <c r="AJ211" s="347"/>
      <c r="AK211" s="347"/>
      <c r="AL211" s="347"/>
      <c r="AM211" s="334"/>
      <c r="AN211" s="334"/>
      <c r="AO211" s="347"/>
    </row>
    <row r="212" spans="2:41" ht="21" customHeight="1" x14ac:dyDescent="0.3">
      <c r="B212" s="125" t="s">
        <v>411</v>
      </c>
      <c r="C212" s="91" t="s">
        <v>404</v>
      </c>
      <c r="D212" s="91" t="s">
        <v>95</v>
      </c>
      <c r="E212" s="91" t="s">
        <v>23</v>
      </c>
      <c r="F212" s="91">
        <f t="shared" si="12"/>
        <v>5</v>
      </c>
      <c r="G212" s="127">
        <f t="shared" si="13"/>
        <v>23</v>
      </c>
      <c r="H212" s="126">
        <f t="shared" si="14"/>
        <v>75.17</v>
      </c>
      <c r="I212" s="127">
        <f t="shared" si="15"/>
        <v>250</v>
      </c>
      <c r="J212" s="347"/>
      <c r="K212" s="347">
        <v>23</v>
      </c>
      <c r="L212" s="347">
        <v>30.25</v>
      </c>
      <c r="M212" s="347"/>
      <c r="N212" s="334"/>
      <c r="O212" s="347"/>
      <c r="P212" s="347"/>
      <c r="Q212" s="347"/>
      <c r="R212" s="347">
        <v>27.5</v>
      </c>
      <c r="S212" s="350"/>
      <c r="T212" s="347"/>
      <c r="U212" s="347"/>
      <c r="V212" s="347"/>
      <c r="W212" s="334"/>
      <c r="X212" s="334">
        <v>250</v>
      </c>
      <c r="Y212" s="347"/>
      <c r="Z212" s="347">
        <v>45.1</v>
      </c>
      <c r="AA212" s="347"/>
      <c r="AB212" s="347"/>
      <c r="AC212" s="347"/>
      <c r="AD212" s="347"/>
      <c r="AE212" s="347"/>
      <c r="AF212" s="347"/>
      <c r="AG212" s="347"/>
      <c r="AH212" s="347"/>
      <c r="AI212" s="347"/>
      <c r="AJ212" s="347"/>
      <c r="AK212" s="347"/>
      <c r="AL212" s="347"/>
      <c r="AM212" s="334"/>
      <c r="AN212" s="334"/>
      <c r="AO212" s="347"/>
    </row>
    <row r="213" spans="2:41" ht="21" customHeight="1" x14ac:dyDescent="0.3">
      <c r="B213" s="125" t="s">
        <v>411</v>
      </c>
      <c r="C213" s="91" t="s">
        <v>404</v>
      </c>
      <c r="D213" s="91" t="s">
        <v>95</v>
      </c>
      <c r="E213" s="91" t="s">
        <v>143</v>
      </c>
      <c r="F213" s="91">
        <f t="shared" si="12"/>
        <v>6</v>
      </c>
      <c r="G213" s="127">
        <f t="shared" si="13"/>
        <v>23</v>
      </c>
      <c r="H213" s="126">
        <f t="shared" si="14"/>
        <v>72.075000000000003</v>
      </c>
      <c r="I213" s="127">
        <f t="shared" si="15"/>
        <v>250</v>
      </c>
      <c r="J213" s="347"/>
      <c r="K213" s="347">
        <v>23</v>
      </c>
      <c r="L213" s="347">
        <v>30.25</v>
      </c>
      <c r="M213" s="347"/>
      <c r="N213" s="334"/>
      <c r="O213" s="347"/>
      <c r="P213" s="347"/>
      <c r="Q213" s="347">
        <v>26.5</v>
      </c>
      <c r="R213" s="347">
        <v>27.5</v>
      </c>
      <c r="S213" s="350"/>
      <c r="T213" s="347"/>
      <c r="U213" s="347"/>
      <c r="V213" s="347"/>
      <c r="W213" s="334"/>
      <c r="X213" s="334">
        <v>250</v>
      </c>
      <c r="Y213" s="347"/>
      <c r="Z213" s="347">
        <v>75.2</v>
      </c>
      <c r="AA213" s="347"/>
      <c r="AB213" s="347"/>
      <c r="AC213" s="347"/>
      <c r="AD213" s="347"/>
      <c r="AE213" s="347"/>
      <c r="AF213" s="347"/>
      <c r="AG213" s="347"/>
      <c r="AH213" s="347"/>
      <c r="AI213" s="347"/>
      <c r="AJ213" s="347"/>
      <c r="AK213" s="347"/>
      <c r="AL213" s="347"/>
      <c r="AM213" s="334"/>
      <c r="AN213" s="334"/>
      <c r="AO213" s="347"/>
    </row>
    <row r="214" spans="2:41" ht="21" customHeight="1" x14ac:dyDescent="0.3">
      <c r="B214" s="125" t="s">
        <v>412</v>
      </c>
      <c r="C214" s="91" t="s">
        <v>404</v>
      </c>
      <c r="D214" s="91" t="s">
        <v>95</v>
      </c>
      <c r="E214" s="91" t="s">
        <v>16</v>
      </c>
      <c r="F214" s="91">
        <f t="shared" si="12"/>
        <v>9</v>
      </c>
      <c r="G214" s="127">
        <f t="shared" si="13"/>
        <v>11</v>
      </c>
      <c r="H214" s="126">
        <f t="shared" si="14"/>
        <v>24.893333333333331</v>
      </c>
      <c r="I214" s="127">
        <f t="shared" si="15"/>
        <v>40</v>
      </c>
      <c r="J214" s="347">
        <v>25.04</v>
      </c>
      <c r="K214" s="347">
        <v>26</v>
      </c>
      <c r="L214" s="347"/>
      <c r="M214" s="347"/>
      <c r="N214" s="334"/>
      <c r="O214" s="347">
        <v>27.5</v>
      </c>
      <c r="P214" s="347"/>
      <c r="Q214" s="347">
        <v>26</v>
      </c>
      <c r="R214" s="347"/>
      <c r="S214" s="350"/>
      <c r="T214" s="347"/>
      <c r="U214" s="347">
        <v>25.9</v>
      </c>
      <c r="V214" s="347">
        <v>11</v>
      </c>
      <c r="W214" s="334"/>
      <c r="X214" s="334"/>
      <c r="Y214" s="347"/>
      <c r="Z214" s="347">
        <v>19.600000000000001</v>
      </c>
      <c r="AA214" s="347"/>
      <c r="AB214" s="347">
        <v>23</v>
      </c>
      <c r="AC214" s="347"/>
      <c r="AD214" s="347"/>
      <c r="AE214" s="347"/>
      <c r="AF214" s="347"/>
      <c r="AG214" s="347"/>
      <c r="AH214" s="347"/>
      <c r="AI214" s="347"/>
      <c r="AJ214" s="347"/>
      <c r="AK214" s="347"/>
      <c r="AL214" s="347"/>
      <c r="AM214" s="334"/>
      <c r="AN214" s="334">
        <v>40</v>
      </c>
      <c r="AO214" s="347"/>
    </row>
    <row r="215" spans="2:41" ht="21" customHeight="1" x14ac:dyDescent="0.3">
      <c r="B215" s="125" t="s">
        <v>412</v>
      </c>
      <c r="C215" s="91" t="s">
        <v>404</v>
      </c>
      <c r="D215" s="91" t="s">
        <v>95</v>
      </c>
      <c r="E215" s="91" t="s">
        <v>17</v>
      </c>
      <c r="F215" s="91">
        <f t="shared" si="12"/>
        <v>9</v>
      </c>
      <c r="G215" s="127">
        <f t="shared" si="13"/>
        <v>6.5</v>
      </c>
      <c r="H215" s="126">
        <f t="shared" si="14"/>
        <v>17.440000000000001</v>
      </c>
      <c r="I215" s="127">
        <f t="shared" si="15"/>
        <v>40</v>
      </c>
      <c r="J215" s="347">
        <v>16.260000000000002</v>
      </c>
      <c r="K215" s="347">
        <v>16</v>
      </c>
      <c r="L215" s="347"/>
      <c r="M215" s="347"/>
      <c r="N215" s="334"/>
      <c r="O215" s="347">
        <v>16</v>
      </c>
      <c r="P215" s="347"/>
      <c r="Q215" s="347">
        <v>26</v>
      </c>
      <c r="R215" s="347"/>
      <c r="S215" s="350"/>
      <c r="T215" s="347"/>
      <c r="U215" s="347">
        <v>12.9</v>
      </c>
      <c r="V215" s="347">
        <v>6.5</v>
      </c>
      <c r="W215" s="334"/>
      <c r="X215" s="334"/>
      <c r="Y215" s="347"/>
      <c r="Z215" s="347">
        <v>11.8</v>
      </c>
      <c r="AA215" s="347"/>
      <c r="AB215" s="347">
        <v>11.5</v>
      </c>
      <c r="AC215" s="347"/>
      <c r="AD215" s="347"/>
      <c r="AE215" s="347"/>
      <c r="AF215" s="347"/>
      <c r="AG215" s="347"/>
      <c r="AH215" s="347"/>
      <c r="AI215" s="347"/>
      <c r="AJ215" s="347"/>
      <c r="AK215" s="347"/>
      <c r="AL215" s="347"/>
      <c r="AM215" s="334"/>
      <c r="AN215" s="334">
        <v>40</v>
      </c>
      <c r="AO215" s="347"/>
    </row>
    <row r="216" spans="2:41" ht="21" customHeight="1" x14ac:dyDescent="0.3">
      <c r="B216" s="125" t="s">
        <v>412</v>
      </c>
      <c r="C216" s="91" t="s">
        <v>404</v>
      </c>
      <c r="D216" s="91" t="s">
        <v>95</v>
      </c>
      <c r="E216" s="91" t="s">
        <v>23</v>
      </c>
      <c r="F216" s="91">
        <f t="shared" si="12"/>
        <v>7</v>
      </c>
      <c r="G216" s="127">
        <f t="shared" si="13"/>
        <v>6.5</v>
      </c>
      <c r="H216" s="126">
        <f t="shared" si="14"/>
        <v>18.508571428571429</v>
      </c>
      <c r="I216" s="127">
        <f t="shared" si="15"/>
        <v>40</v>
      </c>
      <c r="J216" s="347">
        <v>16.260000000000002</v>
      </c>
      <c r="K216" s="347">
        <v>16</v>
      </c>
      <c r="L216" s="347"/>
      <c r="M216" s="347"/>
      <c r="N216" s="334"/>
      <c r="O216" s="347">
        <v>27.5</v>
      </c>
      <c r="P216" s="347"/>
      <c r="Q216" s="347"/>
      <c r="R216" s="347"/>
      <c r="S216" s="350"/>
      <c r="T216" s="347"/>
      <c r="U216" s="347"/>
      <c r="V216" s="347">
        <v>6.5</v>
      </c>
      <c r="W216" s="334"/>
      <c r="X216" s="334"/>
      <c r="Y216" s="347"/>
      <c r="Z216" s="347">
        <v>11.8</v>
      </c>
      <c r="AA216" s="347"/>
      <c r="AB216" s="347">
        <v>11.5</v>
      </c>
      <c r="AC216" s="347"/>
      <c r="AD216" s="347"/>
      <c r="AE216" s="347"/>
      <c r="AF216" s="347"/>
      <c r="AG216" s="347"/>
      <c r="AH216" s="347"/>
      <c r="AI216" s="347"/>
      <c r="AJ216" s="347"/>
      <c r="AK216" s="347"/>
      <c r="AL216" s="347"/>
      <c r="AM216" s="334"/>
      <c r="AN216" s="334">
        <v>40</v>
      </c>
      <c r="AO216" s="347"/>
    </row>
    <row r="217" spans="2:41" ht="21" customHeight="1" x14ac:dyDescent="0.3">
      <c r="B217" s="125" t="s">
        <v>412</v>
      </c>
      <c r="C217" s="91" t="s">
        <v>404</v>
      </c>
      <c r="D217" s="91" t="s">
        <v>95</v>
      </c>
      <c r="E217" s="91" t="s">
        <v>143</v>
      </c>
      <c r="F217" s="91">
        <f t="shared" si="12"/>
        <v>7</v>
      </c>
      <c r="G217" s="127">
        <f t="shared" si="13"/>
        <v>10.01</v>
      </c>
      <c r="H217" s="126">
        <f t="shared" si="14"/>
        <v>21.515714285714285</v>
      </c>
      <c r="I217" s="127">
        <f t="shared" si="15"/>
        <v>40</v>
      </c>
      <c r="J217" s="347">
        <v>10.01</v>
      </c>
      <c r="K217" s="347">
        <v>16</v>
      </c>
      <c r="L217" s="347"/>
      <c r="M217" s="347"/>
      <c r="N217" s="334"/>
      <c r="O217" s="347">
        <v>27.5</v>
      </c>
      <c r="P217" s="347"/>
      <c r="Q217" s="347">
        <v>26</v>
      </c>
      <c r="R217" s="347"/>
      <c r="S217" s="350"/>
      <c r="T217" s="347"/>
      <c r="U217" s="347"/>
      <c r="V217" s="347"/>
      <c r="W217" s="334"/>
      <c r="X217" s="334"/>
      <c r="Y217" s="347"/>
      <c r="Z217" s="347">
        <v>19.600000000000001</v>
      </c>
      <c r="AA217" s="347"/>
      <c r="AB217" s="347">
        <v>11.5</v>
      </c>
      <c r="AC217" s="347"/>
      <c r="AD217" s="347"/>
      <c r="AE217" s="347"/>
      <c r="AF217" s="347"/>
      <c r="AG217" s="347"/>
      <c r="AH217" s="347"/>
      <c r="AI217" s="347"/>
      <c r="AJ217" s="347"/>
      <c r="AK217" s="347"/>
      <c r="AL217" s="347"/>
      <c r="AM217" s="334"/>
      <c r="AN217" s="334">
        <v>40</v>
      </c>
      <c r="AO217" s="347"/>
    </row>
    <row r="218" spans="2:41" ht="21" customHeight="1" x14ac:dyDescent="0.3">
      <c r="B218" s="125" t="s">
        <v>413</v>
      </c>
      <c r="C218" s="91" t="s">
        <v>414</v>
      </c>
      <c r="D218" s="91" t="s">
        <v>95</v>
      </c>
      <c r="E218" s="91" t="s">
        <v>16</v>
      </c>
      <c r="F218" s="91">
        <f t="shared" si="12"/>
        <v>2</v>
      </c>
      <c r="G218" s="127">
        <f t="shared" si="13"/>
        <v>12.52</v>
      </c>
      <c r="H218" s="126">
        <f t="shared" si="14"/>
        <v>14.51</v>
      </c>
      <c r="I218" s="127">
        <f t="shared" si="15"/>
        <v>16.5</v>
      </c>
      <c r="J218" s="347">
        <v>12.52</v>
      </c>
      <c r="K218" s="347"/>
      <c r="L218" s="347"/>
      <c r="M218" s="347"/>
      <c r="N218" s="334"/>
      <c r="O218" s="347"/>
      <c r="P218" s="347"/>
      <c r="Q218" s="347"/>
      <c r="R218" s="347"/>
      <c r="S218" s="350"/>
      <c r="T218" s="347"/>
      <c r="U218" s="347"/>
      <c r="V218" s="347">
        <v>16.5</v>
      </c>
      <c r="W218" s="334"/>
      <c r="X218" s="334"/>
      <c r="Y218" s="347"/>
      <c r="Z218" s="347"/>
      <c r="AA218" s="347"/>
      <c r="AB218" s="347"/>
      <c r="AC218" s="347"/>
      <c r="AD218" s="347"/>
      <c r="AE218" s="347"/>
      <c r="AF218" s="347"/>
      <c r="AG218" s="347"/>
      <c r="AH218" s="347"/>
      <c r="AI218" s="347"/>
      <c r="AJ218" s="347"/>
      <c r="AK218" s="347"/>
      <c r="AL218" s="347"/>
      <c r="AM218" s="334"/>
      <c r="AN218" s="334"/>
      <c r="AO218" s="347"/>
    </row>
    <row r="219" spans="2:41" ht="21" customHeight="1" x14ac:dyDescent="0.3">
      <c r="B219" s="125" t="s">
        <v>413</v>
      </c>
      <c r="C219" s="91" t="s">
        <v>414</v>
      </c>
      <c r="D219" s="91" t="s">
        <v>95</v>
      </c>
      <c r="E219" s="91" t="s">
        <v>17</v>
      </c>
      <c r="F219" s="91">
        <f t="shared" si="12"/>
        <v>2</v>
      </c>
      <c r="G219" s="127">
        <f t="shared" si="13"/>
        <v>8.16</v>
      </c>
      <c r="H219" s="126">
        <f t="shared" si="14"/>
        <v>12.33</v>
      </c>
      <c r="I219" s="127">
        <f t="shared" si="15"/>
        <v>16.5</v>
      </c>
      <c r="J219" s="347">
        <v>8.16</v>
      </c>
      <c r="K219" s="347"/>
      <c r="L219" s="347"/>
      <c r="M219" s="347"/>
      <c r="N219" s="334"/>
      <c r="O219" s="347"/>
      <c r="P219" s="347"/>
      <c r="Q219" s="347"/>
      <c r="R219" s="347"/>
      <c r="S219" s="350"/>
      <c r="T219" s="347"/>
      <c r="U219" s="347"/>
      <c r="V219" s="347">
        <v>16.5</v>
      </c>
      <c r="W219" s="334"/>
      <c r="X219" s="334"/>
      <c r="Y219" s="347"/>
      <c r="Z219" s="347"/>
      <c r="AA219" s="347"/>
      <c r="AB219" s="347"/>
      <c r="AC219" s="347"/>
      <c r="AD219" s="347"/>
      <c r="AE219" s="347"/>
      <c r="AF219" s="347"/>
      <c r="AG219" s="347"/>
      <c r="AH219" s="347"/>
      <c r="AI219" s="347"/>
      <c r="AJ219" s="347"/>
      <c r="AK219" s="347"/>
      <c r="AL219" s="347"/>
      <c r="AM219" s="334"/>
      <c r="AN219" s="334"/>
      <c r="AO219" s="347"/>
    </row>
    <row r="220" spans="2:41" ht="21" customHeight="1" x14ac:dyDescent="0.3">
      <c r="B220" s="125" t="s">
        <v>413</v>
      </c>
      <c r="C220" s="91" t="s">
        <v>414</v>
      </c>
      <c r="D220" s="91" t="s">
        <v>95</v>
      </c>
      <c r="E220" s="91" t="s">
        <v>23</v>
      </c>
      <c r="F220" s="91">
        <f t="shared" si="12"/>
        <v>2</v>
      </c>
      <c r="G220" s="127">
        <f t="shared" si="13"/>
        <v>8.16</v>
      </c>
      <c r="H220" s="126">
        <f t="shared" si="14"/>
        <v>12.33</v>
      </c>
      <c r="I220" s="127">
        <f t="shared" si="15"/>
        <v>16.5</v>
      </c>
      <c r="J220" s="347">
        <v>8.16</v>
      </c>
      <c r="K220" s="347"/>
      <c r="L220" s="347"/>
      <c r="M220" s="347"/>
      <c r="N220" s="334"/>
      <c r="O220" s="347"/>
      <c r="P220" s="347"/>
      <c r="Q220" s="347"/>
      <c r="R220" s="347"/>
      <c r="S220" s="350"/>
      <c r="T220" s="347"/>
      <c r="U220" s="347"/>
      <c r="V220" s="347">
        <v>16.5</v>
      </c>
      <c r="W220" s="334"/>
      <c r="X220" s="334"/>
      <c r="Y220" s="347"/>
      <c r="Z220" s="347"/>
      <c r="AA220" s="347"/>
      <c r="AB220" s="347"/>
      <c r="AC220" s="347"/>
      <c r="AD220" s="347"/>
      <c r="AE220" s="347"/>
      <c r="AF220" s="347"/>
      <c r="AG220" s="347"/>
      <c r="AH220" s="347"/>
      <c r="AI220" s="347"/>
      <c r="AJ220" s="347"/>
      <c r="AK220" s="347"/>
      <c r="AL220" s="347"/>
      <c r="AM220" s="334"/>
      <c r="AN220" s="334"/>
      <c r="AO220" s="347"/>
    </row>
    <row r="221" spans="2:41" ht="21" customHeight="1" x14ac:dyDescent="0.3">
      <c r="B221" s="125" t="s">
        <v>413</v>
      </c>
      <c r="C221" s="91" t="s">
        <v>414</v>
      </c>
      <c r="D221" s="91" t="s">
        <v>95</v>
      </c>
      <c r="E221" s="91" t="s">
        <v>143</v>
      </c>
      <c r="F221" s="91">
        <f t="shared" si="12"/>
        <v>1</v>
      </c>
      <c r="G221" s="127">
        <f t="shared" si="13"/>
        <v>4.99</v>
      </c>
      <c r="H221" s="126">
        <f t="shared" si="14"/>
        <v>4.99</v>
      </c>
      <c r="I221" s="127">
        <f t="shared" si="15"/>
        <v>4.99</v>
      </c>
      <c r="J221" s="347">
        <v>4.99</v>
      </c>
      <c r="K221" s="347"/>
      <c r="L221" s="347"/>
      <c r="M221" s="347"/>
      <c r="N221" s="334"/>
      <c r="O221" s="347"/>
      <c r="P221" s="347"/>
      <c r="Q221" s="347"/>
      <c r="R221" s="347"/>
      <c r="S221" s="350"/>
      <c r="T221" s="347"/>
      <c r="U221" s="347"/>
      <c r="V221" s="347"/>
      <c r="W221" s="334"/>
      <c r="X221" s="334"/>
      <c r="Y221" s="347"/>
      <c r="Z221" s="347"/>
      <c r="AA221" s="347"/>
      <c r="AB221" s="347"/>
      <c r="AC221" s="347"/>
      <c r="AD221" s="347"/>
      <c r="AE221" s="347"/>
      <c r="AF221" s="347"/>
      <c r="AG221" s="347"/>
      <c r="AH221" s="347"/>
      <c r="AI221" s="347"/>
      <c r="AJ221" s="347"/>
      <c r="AK221" s="347"/>
      <c r="AL221" s="347"/>
      <c r="AM221" s="334"/>
      <c r="AN221" s="334"/>
      <c r="AO221" s="347"/>
    </row>
    <row r="222" spans="2:41" ht="21" customHeight="1" x14ac:dyDescent="0.3">
      <c r="B222" s="125" t="s">
        <v>403</v>
      </c>
      <c r="C222" s="91" t="s">
        <v>415</v>
      </c>
      <c r="D222" s="91" t="s">
        <v>95</v>
      </c>
      <c r="E222" s="91" t="s">
        <v>16</v>
      </c>
      <c r="F222" s="91">
        <f t="shared" si="12"/>
        <v>15</v>
      </c>
      <c r="G222" s="127">
        <f t="shared" si="13"/>
        <v>11.4</v>
      </c>
      <c r="H222" s="126">
        <f t="shared" si="14"/>
        <v>45.073999999999998</v>
      </c>
      <c r="I222" s="127">
        <f t="shared" si="15"/>
        <v>109.45</v>
      </c>
      <c r="J222" s="347"/>
      <c r="K222" s="347">
        <v>46</v>
      </c>
      <c r="L222" s="347">
        <v>60.5</v>
      </c>
      <c r="M222" s="347"/>
      <c r="N222" s="334">
        <v>55</v>
      </c>
      <c r="O222" s="347"/>
      <c r="P222" s="347"/>
      <c r="Q222" s="347"/>
      <c r="R222" s="347">
        <v>109.45</v>
      </c>
      <c r="S222" s="351">
        <v>17.3</v>
      </c>
      <c r="T222" s="347"/>
      <c r="U222" s="347"/>
      <c r="V222" s="347">
        <v>11.4</v>
      </c>
      <c r="W222" s="334">
        <v>71.180000000000007</v>
      </c>
      <c r="X222" s="334"/>
      <c r="Y222" s="347">
        <v>41</v>
      </c>
      <c r="Z222" s="347">
        <v>32.700000000000003</v>
      </c>
      <c r="AA222" s="347">
        <v>79</v>
      </c>
      <c r="AB222" s="347">
        <v>23</v>
      </c>
      <c r="AC222" s="347"/>
      <c r="AD222" s="347"/>
      <c r="AE222" s="347"/>
      <c r="AF222" s="347">
        <v>22.88</v>
      </c>
      <c r="AG222" s="347">
        <v>27.7</v>
      </c>
      <c r="AH222" s="347"/>
      <c r="AI222" s="347">
        <v>29</v>
      </c>
      <c r="AJ222" s="347"/>
      <c r="AK222" s="347"/>
      <c r="AL222" s="347"/>
      <c r="AM222" s="334"/>
      <c r="AN222" s="334">
        <v>50</v>
      </c>
      <c r="AO222" s="347"/>
    </row>
    <row r="223" spans="2:41" ht="21" customHeight="1" x14ac:dyDescent="0.3">
      <c r="B223" s="125" t="s">
        <v>403</v>
      </c>
      <c r="C223" s="91" t="s">
        <v>415</v>
      </c>
      <c r="D223" s="91" t="s">
        <v>95</v>
      </c>
      <c r="E223" s="91" t="s">
        <v>17</v>
      </c>
      <c r="F223" s="91">
        <f t="shared" si="12"/>
        <v>14</v>
      </c>
      <c r="G223" s="127">
        <f t="shared" si="13"/>
        <v>6.8</v>
      </c>
      <c r="H223" s="126">
        <f t="shared" si="14"/>
        <v>24.79214285714286</v>
      </c>
      <c r="I223" s="127">
        <f t="shared" si="15"/>
        <v>55</v>
      </c>
      <c r="J223" s="347"/>
      <c r="K223" s="347">
        <v>23</v>
      </c>
      <c r="L223" s="347">
        <v>30.25</v>
      </c>
      <c r="M223" s="347"/>
      <c r="N223" s="334">
        <v>27.5</v>
      </c>
      <c r="O223" s="347"/>
      <c r="P223" s="347"/>
      <c r="Q223" s="347"/>
      <c r="R223" s="347">
        <v>55</v>
      </c>
      <c r="S223" s="351">
        <v>16.2</v>
      </c>
      <c r="T223" s="347"/>
      <c r="U223" s="347"/>
      <c r="V223" s="347">
        <v>6.8</v>
      </c>
      <c r="W223" s="334">
        <v>35.590000000000003</v>
      </c>
      <c r="X223" s="334"/>
      <c r="Y223" s="347">
        <v>28.8</v>
      </c>
      <c r="Z223" s="347">
        <v>19.600000000000001</v>
      </c>
      <c r="AA223" s="347">
        <v>39.5</v>
      </c>
      <c r="AB223" s="347">
        <v>11.5</v>
      </c>
      <c r="AC223" s="347"/>
      <c r="AD223" s="347"/>
      <c r="AE223" s="347"/>
      <c r="AF223" s="347"/>
      <c r="AG223" s="347">
        <v>13.85</v>
      </c>
      <c r="AH223" s="347"/>
      <c r="AI223" s="347">
        <v>14.5</v>
      </c>
      <c r="AJ223" s="347"/>
      <c r="AK223" s="347"/>
      <c r="AL223" s="347"/>
      <c r="AM223" s="334"/>
      <c r="AN223" s="334">
        <v>25</v>
      </c>
      <c r="AO223" s="347"/>
    </row>
    <row r="224" spans="2:41" ht="21" customHeight="1" x14ac:dyDescent="0.3">
      <c r="B224" s="125" t="s">
        <v>403</v>
      </c>
      <c r="C224" s="91" t="s">
        <v>415</v>
      </c>
      <c r="D224" s="91" t="s">
        <v>95</v>
      </c>
      <c r="E224" s="91" t="s">
        <v>23</v>
      </c>
      <c r="F224" s="91">
        <f t="shared" si="12"/>
        <v>11</v>
      </c>
      <c r="G224" s="127">
        <f t="shared" si="13"/>
        <v>6.8</v>
      </c>
      <c r="H224" s="126">
        <f t="shared" si="14"/>
        <v>30.395454545454548</v>
      </c>
      <c r="I224" s="127">
        <f t="shared" si="15"/>
        <v>55</v>
      </c>
      <c r="J224" s="347"/>
      <c r="K224" s="347">
        <v>23</v>
      </c>
      <c r="L224" s="347">
        <v>30.25</v>
      </c>
      <c r="M224" s="347"/>
      <c r="N224" s="334">
        <v>55</v>
      </c>
      <c r="O224" s="347"/>
      <c r="P224" s="347"/>
      <c r="Q224" s="347"/>
      <c r="R224" s="347">
        <v>55</v>
      </c>
      <c r="S224" s="350"/>
      <c r="T224" s="347"/>
      <c r="U224" s="347"/>
      <c r="V224" s="347">
        <v>6.8</v>
      </c>
      <c r="W224" s="334"/>
      <c r="X224" s="334"/>
      <c r="Y224" s="347">
        <v>41</v>
      </c>
      <c r="Z224" s="347">
        <v>19.600000000000001</v>
      </c>
      <c r="AA224" s="347"/>
      <c r="AB224" s="347">
        <v>11.5</v>
      </c>
      <c r="AC224" s="347"/>
      <c r="AD224" s="347"/>
      <c r="AE224" s="347"/>
      <c r="AF224" s="347"/>
      <c r="AG224" s="347">
        <v>27.7</v>
      </c>
      <c r="AH224" s="347"/>
      <c r="AI224" s="347">
        <v>14.5</v>
      </c>
      <c r="AJ224" s="347"/>
      <c r="AK224" s="347"/>
      <c r="AL224" s="347"/>
      <c r="AM224" s="334"/>
      <c r="AN224" s="334">
        <v>50</v>
      </c>
      <c r="AO224" s="347"/>
    </row>
    <row r="225" spans="2:41" ht="21" customHeight="1" x14ac:dyDescent="0.3">
      <c r="B225" s="125" t="s">
        <v>403</v>
      </c>
      <c r="C225" s="91" t="s">
        <v>415</v>
      </c>
      <c r="D225" s="91" t="s">
        <v>95</v>
      </c>
      <c r="E225" s="91" t="s">
        <v>143</v>
      </c>
      <c r="F225" s="91">
        <f t="shared" si="12"/>
        <v>10</v>
      </c>
      <c r="G225" s="127">
        <f t="shared" si="13"/>
        <v>11.5</v>
      </c>
      <c r="H225" s="126">
        <f t="shared" si="14"/>
        <v>35.515000000000001</v>
      </c>
      <c r="I225" s="127">
        <f t="shared" si="15"/>
        <v>55</v>
      </c>
      <c r="J225" s="347"/>
      <c r="K225" s="347">
        <v>23</v>
      </c>
      <c r="L225" s="347">
        <v>30.25</v>
      </c>
      <c r="M225" s="347"/>
      <c r="N225" s="334">
        <v>55</v>
      </c>
      <c r="O225" s="347"/>
      <c r="P225" s="347"/>
      <c r="Q225" s="347"/>
      <c r="R225" s="347">
        <v>55</v>
      </c>
      <c r="S225" s="350"/>
      <c r="T225" s="347"/>
      <c r="U225" s="347"/>
      <c r="V225" s="347"/>
      <c r="W225" s="334"/>
      <c r="X225" s="334"/>
      <c r="Y225" s="347">
        <v>41</v>
      </c>
      <c r="Z225" s="347">
        <v>32.700000000000003</v>
      </c>
      <c r="AA225" s="347"/>
      <c r="AB225" s="347">
        <v>11.5</v>
      </c>
      <c r="AC225" s="347"/>
      <c r="AD225" s="347"/>
      <c r="AE225" s="347"/>
      <c r="AF225" s="347"/>
      <c r="AG225" s="347">
        <v>27.7</v>
      </c>
      <c r="AH225" s="347"/>
      <c r="AI225" s="347">
        <v>29</v>
      </c>
      <c r="AJ225" s="347"/>
      <c r="AK225" s="347"/>
      <c r="AL225" s="347"/>
      <c r="AM225" s="334"/>
      <c r="AN225" s="334">
        <v>50</v>
      </c>
      <c r="AO225" s="347"/>
    </row>
    <row r="226" spans="2:41" ht="21" customHeight="1" x14ac:dyDescent="0.3">
      <c r="B226" s="125" t="s">
        <v>406</v>
      </c>
      <c r="C226" s="91"/>
      <c r="D226" s="91" t="s">
        <v>95</v>
      </c>
      <c r="E226" s="91" t="s">
        <v>16</v>
      </c>
      <c r="F226" s="91">
        <f t="shared" si="12"/>
        <v>11</v>
      </c>
      <c r="G226" s="127">
        <f t="shared" si="13"/>
        <v>22.4</v>
      </c>
      <c r="H226" s="126">
        <f t="shared" si="14"/>
        <v>121.45454545454545</v>
      </c>
      <c r="I226" s="127">
        <f t="shared" si="15"/>
        <v>840</v>
      </c>
      <c r="J226" s="347"/>
      <c r="K226" s="347">
        <v>72</v>
      </c>
      <c r="L226" s="347">
        <v>60.5</v>
      </c>
      <c r="M226" s="347"/>
      <c r="N226" s="334"/>
      <c r="O226" s="347"/>
      <c r="P226" s="347"/>
      <c r="Q226" s="347">
        <v>80</v>
      </c>
      <c r="R226" s="347"/>
      <c r="S226" s="351">
        <v>34.6</v>
      </c>
      <c r="T226" s="347"/>
      <c r="U226" s="347"/>
      <c r="V226" s="347">
        <v>22.4</v>
      </c>
      <c r="W226" s="334"/>
      <c r="X226" s="334">
        <v>840</v>
      </c>
      <c r="Y226" s="347">
        <v>41</v>
      </c>
      <c r="Z226" s="347">
        <v>42.5</v>
      </c>
      <c r="AA226" s="347"/>
      <c r="AB226" s="347">
        <v>46</v>
      </c>
      <c r="AC226" s="347"/>
      <c r="AD226" s="347"/>
      <c r="AE226" s="347"/>
      <c r="AF226" s="347"/>
      <c r="AG226" s="347"/>
      <c r="AH226" s="347"/>
      <c r="AI226" s="347">
        <v>37</v>
      </c>
      <c r="AJ226" s="347"/>
      <c r="AK226" s="347"/>
      <c r="AL226" s="347"/>
      <c r="AM226" s="334"/>
      <c r="AN226" s="334">
        <v>60</v>
      </c>
      <c r="AO226" s="347"/>
    </row>
    <row r="227" spans="2:41" ht="21" customHeight="1" x14ac:dyDescent="0.3">
      <c r="B227" s="125" t="s">
        <v>406</v>
      </c>
      <c r="C227" s="91"/>
      <c r="D227" s="91" t="s">
        <v>95</v>
      </c>
      <c r="E227" s="91" t="s">
        <v>17</v>
      </c>
      <c r="F227" s="91">
        <f t="shared" si="12"/>
        <v>11</v>
      </c>
      <c r="G227" s="127">
        <f t="shared" si="13"/>
        <v>13.3</v>
      </c>
      <c r="H227" s="126">
        <f t="shared" si="14"/>
        <v>74.713636363636354</v>
      </c>
      <c r="I227" s="127">
        <f t="shared" si="15"/>
        <v>550</v>
      </c>
      <c r="J227" s="347"/>
      <c r="K227" s="347">
        <v>39</v>
      </c>
      <c r="L227" s="347">
        <v>30.25</v>
      </c>
      <c r="M227" s="347"/>
      <c r="N227" s="334"/>
      <c r="O227" s="347"/>
      <c r="P227" s="347"/>
      <c r="Q227" s="347">
        <v>40</v>
      </c>
      <c r="R227" s="347"/>
      <c r="S227" s="351">
        <v>20</v>
      </c>
      <c r="T227" s="347"/>
      <c r="U227" s="347"/>
      <c r="V227" s="347">
        <v>13.3</v>
      </c>
      <c r="W227" s="334"/>
      <c r="X227" s="334">
        <v>550</v>
      </c>
      <c r="Y227" s="347">
        <v>28.8</v>
      </c>
      <c r="Z227" s="347">
        <v>25.5</v>
      </c>
      <c r="AA227" s="347"/>
      <c r="AB227" s="347">
        <v>23</v>
      </c>
      <c r="AC227" s="347"/>
      <c r="AD227" s="347"/>
      <c r="AE227" s="347"/>
      <c r="AF227" s="347"/>
      <c r="AG227" s="347"/>
      <c r="AH227" s="347"/>
      <c r="AI227" s="347">
        <v>22</v>
      </c>
      <c r="AJ227" s="347"/>
      <c r="AK227" s="347"/>
      <c r="AL227" s="347"/>
      <c r="AM227" s="334"/>
      <c r="AN227" s="334">
        <v>30</v>
      </c>
      <c r="AO227" s="347"/>
    </row>
    <row r="228" spans="2:41" ht="21" customHeight="1" x14ac:dyDescent="0.3">
      <c r="B228" s="125" t="s">
        <v>406</v>
      </c>
      <c r="C228" s="91"/>
      <c r="D228" s="91" t="s">
        <v>95</v>
      </c>
      <c r="E228" s="91" t="s">
        <v>23</v>
      </c>
      <c r="F228" s="91">
        <f t="shared" si="12"/>
        <v>9</v>
      </c>
      <c r="G228" s="127">
        <f t="shared" si="13"/>
        <v>13.3</v>
      </c>
      <c r="H228" s="126">
        <f t="shared" si="14"/>
        <v>121.5611111111111</v>
      </c>
      <c r="I228" s="127">
        <f t="shared" si="15"/>
        <v>840</v>
      </c>
      <c r="J228" s="347"/>
      <c r="K228" s="347">
        <v>39</v>
      </c>
      <c r="L228" s="347">
        <v>30.25</v>
      </c>
      <c r="M228" s="347"/>
      <c r="N228" s="334"/>
      <c r="O228" s="347"/>
      <c r="P228" s="347"/>
      <c r="Q228" s="347"/>
      <c r="R228" s="347"/>
      <c r="S228" s="350"/>
      <c r="T228" s="347"/>
      <c r="U228" s="347"/>
      <c r="V228" s="347">
        <v>13.3</v>
      </c>
      <c r="W228" s="334"/>
      <c r="X228" s="334">
        <v>840</v>
      </c>
      <c r="Y228" s="347">
        <v>41</v>
      </c>
      <c r="Z228" s="347">
        <v>25.5</v>
      </c>
      <c r="AA228" s="347"/>
      <c r="AB228" s="347">
        <v>23</v>
      </c>
      <c r="AC228" s="347"/>
      <c r="AD228" s="347"/>
      <c r="AE228" s="347"/>
      <c r="AF228" s="347"/>
      <c r="AG228" s="347"/>
      <c r="AH228" s="347"/>
      <c r="AI228" s="347">
        <v>22</v>
      </c>
      <c r="AJ228" s="347"/>
      <c r="AK228" s="347"/>
      <c r="AL228" s="347"/>
      <c r="AM228" s="334"/>
      <c r="AN228" s="334">
        <v>60</v>
      </c>
      <c r="AO228" s="347"/>
    </row>
    <row r="229" spans="2:41" ht="21" customHeight="1" x14ac:dyDescent="0.3">
      <c r="B229" s="125" t="s">
        <v>406</v>
      </c>
      <c r="C229" s="91"/>
      <c r="D229" s="91" t="s">
        <v>95</v>
      </c>
      <c r="E229" s="91" t="s">
        <v>143</v>
      </c>
      <c r="F229" s="91">
        <f t="shared" si="12"/>
        <v>9</v>
      </c>
      <c r="G229" s="127">
        <f t="shared" si="13"/>
        <v>23</v>
      </c>
      <c r="H229" s="126">
        <f t="shared" si="14"/>
        <v>128.08333333333334</v>
      </c>
      <c r="I229" s="127">
        <f t="shared" si="15"/>
        <v>840</v>
      </c>
      <c r="J229" s="347"/>
      <c r="K229" s="347">
        <v>39</v>
      </c>
      <c r="L229" s="347">
        <v>30.25</v>
      </c>
      <c r="M229" s="347"/>
      <c r="N229" s="334"/>
      <c r="O229" s="347"/>
      <c r="P229" s="347"/>
      <c r="Q229" s="347">
        <v>40</v>
      </c>
      <c r="R229" s="347"/>
      <c r="S229" s="350"/>
      <c r="T229" s="347"/>
      <c r="U229" s="347"/>
      <c r="V229" s="347"/>
      <c r="W229" s="334"/>
      <c r="X229" s="334">
        <v>840</v>
      </c>
      <c r="Y229" s="347">
        <v>41</v>
      </c>
      <c r="Z229" s="347">
        <v>42.5</v>
      </c>
      <c r="AA229" s="347"/>
      <c r="AB229" s="347">
        <v>23</v>
      </c>
      <c r="AC229" s="347"/>
      <c r="AD229" s="347"/>
      <c r="AE229" s="347"/>
      <c r="AF229" s="347"/>
      <c r="AG229" s="347"/>
      <c r="AH229" s="347"/>
      <c r="AI229" s="347">
        <v>37</v>
      </c>
      <c r="AJ229" s="347"/>
      <c r="AK229" s="347"/>
      <c r="AL229" s="347"/>
      <c r="AM229" s="334"/>
      <c r="AN229" s="334">
        <v>60</v>
      </c>
      <c r="AO229" s="347"/>
    </row>
    <row r="230" spans="2:41" ht="21" customHeight="1" x14ac:dyDescent="0.3">
      <c r="B230" s="125" t="s">
        <v>407</v>
      </c>
      <c r="C230" s="91" t="s">
        <v>415</v>
      </c>
      <c r="D230" s="91" t="s">
        <v>95</v>
      </c>
      <c r="E230" s="91" t="s">
        <v>16</v>
      </c>
      <c r="F230" s="91">
        <f t="shared" si="12"/>
        <v>12</v>
      </c>
      <c r="G230" s="127">
        <f t="shared" si="13"/>
        <v>11.4</v>
      </c>
      <c r="H230" s="126">
        <f t="shared" si="14"/>
        <v>38.764999999999993</v>
      </c>
      <c r="I230" s="127">
        <f t="shared" si="15"/>
        <v>66</v>
      </c>
      <c r="J230" s="347"/>
      <c r="K230" s="347">
        <v>46</v>
      </c>
      <c r="L230" s="347">
        <v>60.5</v>
      </c>
      <c r="M230" s="347"/>
      <c r="N230" s="334">
        <v>55</v>
      </c>
      <c r="O230" s="347"/>
      <c r="P230" s="347"/>
      <c r="Q230" s="347">
        <v>66</v>
      </c>
      <c r="R230" s="347"/>
      <c r="S230" s="350"/>
      <c r="T230" s="347"/>
      <c r="U230" s="347"/>
      <c r="V230" s="347">
        <v>11.4</v>
      </c>
      <c r="W230" s="334"/>
      <c r="X230" s="334"/>
      <c r="Y230" s="347">
        <v>41</v>
      </c>
      <c r="Z230" s="347">
        <v>32.700000000000003</v>
      </c>
      <c r="AA230" s="347"/>
      <c r="AB230" s="347">
        <v>23</v>
      </c>
      <c r="AC230" s="347"/>
      <c r="AD230" s="347"/>
      <c r="AE230" s="347"/>
      <c r="AF230" s="347">
        <v>22.88</v>
      </c>
      <c r="AG230" s="347">
        <v>27.7</v>
      </c>
      <c r="AH230" s="347"/>
      <c r="AI230" s="347">
        <v>29</v>
      </c>
      <c r="AJ230" s="347"/>
      <c r="AK230" s="347"/>
      <c r="AL230" s="347"/>
      <c r="AM230" s="334"/>
      <c r="AN230" s="334">
        <v>50</v>
      </c>
      <c r="AO230" s="347"/>
    </row>
    <row r="231" spans="2:41" ht="21" customHeight="1" x14ac:dyDescent="0.3">
      <c r="B231" s="125" t="s">
        <v>407</v>
      </c>
      <c r="C231" s="91" t="s">
        <v>415</v>
      </c>
      <c r="D231" s="91" t="s">
        <v>95</v>
      </c>
      <c r="E231" s="91" t="s">
        <v>17</v>
      </c>
      <c r="F231" s="91">
        <f t="shared" si="12"/>
        <v>11</v>
      </c>
      <c r="G231" s="127">
        <f t="shared" si="13"/>
        <v>6.8</v>
      </c>
      <c r="H231" s="126">
        <f t="shared" si="14"/>
        <v>21.254545454545454</v>
      </c>
      <c r="I231" s="127">
        <f t="shared" si="15"/>
        <v>33</v>
      </c>
      <c r="J231" s="347"/>
      <c r="K231" s="347">
        <v>23</v>
      </c>
      <c r="L231" s="347">
        <v>30.25</v>
      </c>
      <c r="M231" s="347"/>
      <c r="N231" s="334">
        <v>27.5</v>
      </c>
      <c r="O231" s="347"/>
      <c r="P231" s="347"/>
      <c r="Q231" s="347">
        <v>33</v>
      </c>
      <c r="R231" s="347"/>
      <c r="S231" s="350"/>
      <c r="T231" s="347"/>
      <c r="U231" s="347"/>
      <c r="V231" s="347">
        <v>6.8</v>
      </c>
      <c r="W231" s="334"/>
      <c r="X231" s="334"/>
      <c r="Y231" s="347">
        <v>28.8</v>
      </c>
      <c r="Z231" s="347">
        <v>19.600000000000001</v>
      </c>
      <c r="AA231" s="347"/>
      <c r="AB231" s="347">
        <v>11.5</v>
      </c>
      <c r="AC231" s="347"/>
      <c r="AD231" s="347"/>
      <c r="AE231" s="347"/>
      <c r="AF231" s="347"/>
      <c r="AG231" s="347">
        <v>13.85</v>
      </c>
      <c r="AH231" s="347"/>
      <c r="AI231" s="347">
        <v>14.5</v>
      </c>
      <c r="AJ231" s="347"/>
      <c r="AK231" s="347"/>
      <c r="AL231" s="347"/>
      <c r="AM231" s="334"/>
      <c r="AN231" s="334">
        <v>25</v>
      </c>
      <c r="AO231" s="347"/>
    </row>
    <row r="232" spans="2:41" ht="21" customHeight="1" x14ac:dyDescent="0.3">
      <c r="B232" s="125" t="s">
        <v>407</v>
      </c>
      <c r="C232" s="91" t="s">
        <v>415</v>
      </c>
      <c r="D232" s="91" t="s">
        <v>95</v>
      </c>
      <c r="E232" s="91" t="s">
        <v>23</v>
      </c>
      <c r="F232" s="91">
        <f t="shared" si="12"/>
        <v>10</v>
      </c>
      <c r="G232" s="127">
        <f t="shared" si="13"/>
        <v>6.8</v>
      </c>
      <c r="H232" s="126">
        <f t="shared" si="14"/>
        <v>27.935000000000002</v>
      </c>
      <c r="I232" s="127">
        <f t="shared" si="15"/>
        <v>55</v>
      </c>
      <c r="J232" s="347"/>
      <c r="K232" s="347">
        <v>23</v>
      </c>
      <c r="L232" s="347">
        <v>30.25</v>
      </c>
      <c r="M232" s="347"/>
      <c r="N232" s="334">
        <v>55</v>
      </c>
      <c r="O232" s="347"/>
      <c r="P232" s="347"/>
      <c r="Q232" s="347"/>
      <c r="R232" s="347"/>
      <c r="S232" s="350"/>
      <c r="T232" s="347"/>
      <c r="U232" s="347"/>
      <c r="V232" s="347">
        <v>6.8</v>
      </c>
      <c r="W232" s="334"/>
      <c r="X232" s="334"/>
      <c r="Y232" s="347">
        <v>41</v>
      </c>
      <c r="Z232" s="347">
        <v>19.600000000000001</v>
      </c>
      <c r="AA232" s="347"/>
      <c r="AB232" s="347">
        <v>11.5</v>
      </c>
      <c r="AC232" s="347"/>
      <c r="AD232" s="347"/>
      <c r="AE232" s="347"/>
      <c r="AF232" s="347"/>
      <c r="AG232" s="347">
        <v>27.7</v>
      </c>
      <c r="AH232" s="347"/>
      <c r="AI232" s="347">
        <v>14.5</v>
      </c>
      <c r="AJ232" s="347"/>
      <c r="AK232" s="347"/>
      <c r="AL232" s="347"/>
      <c r="AM232" s="334"/>
      <c r="AN232" s="334">
        <v>50</v>
      </c>
      <c r="AO232" s="347"/>
    </row>
    <row r="233" spans="2:41" ht="21" customHeight="1" x14ac:dyDescent="0.3">
      <c r="B233" s="125" t="s">
        <v>407</v>
      </c>
      <c r="C233" s="91" t="s">
        <v>415</v>
      </c>
      <c r="D233" s="91" t="s">
        <v>95</v>
      </c>
      <c r="E233" s="91" t="s">
        <v>143</v>
      </c>
      <c r="F233" s="91">
        <f t="shared" si="12"/>
        <v>10</v>
      </c>
      <c r="G233" s="127">
        <f t="shared" si="13"/>
        <v>11.5</v>
      </c>
      <c r="H233" s="126">
        <f t="shared" si="14"/>
        <v>33.314999999999998</v>
      </c>
      <c r="I233" s="127">
        <f t="shared" si="15"/>
        <v>55</v>
      </c>
      <c r="J233" s="347"/>
      <c r="K233" s="347">
        <v>23</v>
      </c>
      <c r="L233" s="347">
        <v>30.25</v>
      </c>
      <c r="M233" s="347"/>
      <c r="N233" s="334">
        <v>55</v>
      </c>
      <c r="O233" s="347"/>
      <c r="P233" s="347"/>
      <c r="Q233" s="347">
        <v>33</v>
      </c>
      <c r="R233" s="347"/>
      <c r="S233" s="350"/>
      <c r="T233" s="347"/>
      <c r="U233" s="347"/>
      <c r="V233" s="347"/>
      <c r="W233" s="334"/>
      <c r="X233" s="334"/>
      <c r="Y233" s="347">
        <v>41</v>
      </c>
      <c r="Z233" s="347">
        <v>32.700000000000003</v>
      </c>
      <c r="AA233" s="347"/>
      <c r="AB233" s="347">
        <v>11.5</v>
      </c>
      <c r="AC233" s="347"/>
      <c r="AD233" s="347"/>
      <c r="AE233" s="347"/>
      <c r="AF233" s="347"/>
      <c r="AG233" s="347">
        <v>27.7</v>
      </c>
      <c r="AH233" s="347"/>
      <c r="AI233" s="347">
        <v>29</v>
      </c>
      <c r="AJ233" s="347"/>
      <c r="AK233" s="347"/>
      <c r="AL233" s="347"/>
      <c r="AM233" s="334"/>
      <c r="AN233" s="334">
        <v>50</v>
      </c>
      <c r="AO233" s="347"/>
    </row>
    <row r="234" spans="2:41" ht="21" customHeight="1" x14ac:dyDescent="0.3">
      <c r="B234" s="125" t="s">
        <v>408</v>
      </c>
      <c r="C234" s="91" t="s">
        <v>415</v>
      </c>
      <c r="D234" s="91" t="s">
        <v>95</v>
      </c>
      <c r="E234" s="91" t="s">
        <v>16</v>
      </c>
      <c r="F234" s="91">
        <f t="shared" si="12"/>
        <v>3</v>
      </c>
      <c r="G234" s="127">
        <f t="shared" si="13"/>
        <v>11.4</v>
      </c>
      <c r="H234" s="126">
        <f t="shared" si="14"/>
        <v>34.866666666666667</v>
      </c>
      <c r="I234" s="127">
        <f t="shared" si="15"/>
        <v>60.5</v>
      </c>
      <c r="J234" s="347"/>
      <c r="K234" s="347"/>
      <c r="L234" s="347">
        <v>60.5</v>
      </c>
      <c r="M234" s="347"/>
      <c r="N234" s="334"/>
      <c r="O234" s="347"/>
      <c r="P234" s="347"/>
      <c r="Q234" s="347"/>
      <c r="R234" s="347"/>
      <c r="S234" s="350"/>
      <c r="T234" s="347"/>
      <c r="U234" s="347"/>
      <c r="V234" s="347">
        <v>11.4</v>
      </c>
      <c r="W234" s="334"/>
      <c r="X234" s="334"/>
      <c r="Y234" s="347"/>
      <c r="Z234" s="347">
        <v>32.700000000000003</v>
      </c>
      <c r="AA234" s="347"/>
      <c r="AB234" s="347"/>
      <c r="AC234" s="347"/>
      <c r="AD234" s="347"/>
      <c r="AE234" s="347"/>
      <c r="AF234" s="347"/>
      <c r="AG234" s="347"/>
      <c r="AH234" s="347"/>
      <c r="AI234" s="347"/>
      <c r="AJ234" s="347"/>
      <c r="AK234" s="347"/>
      <c r="AL234" s="347"/>
      <c r="AM234" s="334"/>
      <c r="AN234" s="334"/>
      <c r="AO234" s="347"/>
    </row>
    <row r="235" spans="2:41" ht="21" customHeight="1" x14ac:dyDescent="0.3">
      <c r="B235" s="125" t="s">
        <v>408</v>
      </c>
      <c r="C235" s="91" t="s">
        <v>415</v>
      </c>
      <c r="D235" s="91" t="s">
        <v>95</v>
      </c>
      <c r="E235" s="91" t="s">
        <v>17</v>
      </c>
      <c r="F235" s="91">
        <f t="shared" si="12"/>
        <v>3</v>
      </c>
      <c r="G235" s="127">
        <f t="shared" si="13"/>
        <v>6.8</v>
      </c>
      <c r="H235" s="126">
        <f t="shared" si="14"/>
        <v>18.883333333333333</v>
      </c>
      <c r="I235" s="127">
        <f t="shared" si="15"/>
        <v>30.25</v>
      </c>
      <c r="J235" s="347"/>
      <c r="K235" s="347"/>
      <c r="L235" s="347">
        <v>30.25</v>
      </c>
      <c r="M235" s="347"/>
      <c r="N235" s="334"/>
      <c r="O235" s="347"/>
      <c r="P235" s="347"/>
      <c r="Q235" s="347"/>
      <c r="R235" s="347"/>
      <c r="S235" s="350"/>
      <c r="T235" s="347"/>
      <c r="U235" s="347"/>
      <c r="V235" s="347">
        <v>6.8</v>
      </c>
      <c r="W235" s="334"/>
      <c r="X235" s="334"/>
      <c r="Y235" s="347"/>
      <c r="Z235" s="347">
        <v>19.600000000000001</v>
      </c>
      <c r="AA235" s="347"/>
      <c r="AB235" s="347"/>
      <c r="AC235" s="347"/>
      <c r="AD235" s="347"/>
      <c r="AE235" s="347"/>
      <c r="AF235" s="347"/>
      <c r="AG235" s="347"/>
      <c r="AH235" s="347"/>
      <c r="AI235" s="347"/>
      <c r="AJ235" s="347"/>
      <c r="AK235" s="347"/>
      <c r="AL235" s="347"/>
      <c r="AM235" s="334"/>
      <c r="AN235" s="334"/>
      <c r="AO235" s="347"/>
    </row>
    <row r="236" spans="2:41" ht="21" customHeight="1" x14ac:dyDescent="0.3">
      <c r="B236" s="125" t="s">
        <v>408</v>
      </c>
      <c r="C236" s="91" t="s">
        <v>415</v>
      </c>
      <c r="D236" s="91" t="s">
        <v>95</v>
      </c>
      <c r="E236" s="91" t="s">
        <v>23</v>
      </c>
      <c r="F236" s="91">
        <f t="shared" si="12"/>
        <v>3</v>
      </c>
      <c r="G236" s="127">
        <f t="shared" si="13"/>
        <v>6.8</v>
      </c>
      <c r="H236" s="126">
        <f t="shared" si="14"/>
        <v>18.883333333333333</v>
      </c>
      <c r="I236" s="127">
        <f t="shared" si="15"/>
        <v>30.25</v>
      </c>
      <c r="J236" s="347"/>
      <c r="K236" s="347"/>
      <c r="L236" s="347">
        <v>30.25</v>
      </c>
      <c r="M236" s="347"/>
      <c r="N236" s="334"/>
      <c r="O236" s="347"/>
      <c r="P236" s="347"/>
      <c r="Q236" s="347"/>
      <c r="R236" s="347"/>
      <c r="S236" s="350"/>
      <c r="T236" s="347"/>
      <c r="U236" s="347"/>
      <c r="V236" s="347">
        <v>6.8</v>
      </c>
      <c r="W236" s="334"/>
      <c r="X236" s="334"/>
      <c r="Y236" s="347"/>
      <c r="Z236" s="347">
        <v>19.600000000000001</v>
      </c>
      <c r="AA236" s="347"/>
      <c r="AB236" s="347"/>
      <c r="AC236" s="347"/>
      <c r="AD236" s="347"/>
      <c r="AE236" s="347"/>
      <c r="AF236" s="347"/>
      <c r="AG236" s="347"/>
      <c r="AH236" s="347"/>
      <c r="AI236" s="347"/>
      <c r="AJ236" s="347"/>
      <c r="AK236" s="347"/>
      <c r="AL236" s="347"/>
      <c r="AM236" s="334"/>
      <c r="AN236" s="334"/>
      <c r="AO236" s="347"/>
    </row>
    <row r="237" spans="2:41" ht="21" customHeight="1" x14ac:dyDescent="0.3">
      <c r="B237" s="125" t="s">
        <v>408</v>
      </c>
      <c r="C237" s="91" t="s">
        <v>415</v>
      </c>
      <c r="D237" s="91" t="s">
        <v>95</v>
      </c>
      <c r="E237" s="91" t="s">
        <v>143</v>
      </c>
      <c r="F237" s="91">
        <f t="shared" si="12"/>
        <v>2</v>
      </c>
      <c r="G237" s="127">
        <f t="shared" si="13"/>
        <v>30.25</v>
      </c>
      <c r="H237" s="126">
        <f t="shared" si="14"/>
        <v>31.475000000000001</v>
      </c>
      <c r="I237" s="127">
        <f t="shared" si="15"/>
        <v>32.700000000000003</v>
      </c>
      <c r="J237" s="347"/>
      <c r="K237" s="347"/>
      <c r="L237" s="347">
        <v>30.25</v>
      </c>
      <c r="M237" s="347"/>
      <c r="N237" s="334"/>
      <c r="O237" s="347"/>
      <c r="P237" s="347"/>
      <c r="Q237" s="347"/>
      <c r="R237" s="347"/>
      <c r="S237" s="350"/>
      <c r="T237" s="347"/>
      <c r="U237" s="347"/>
      <c r="V237" s="347"/>
      <c r="W237" s="334"/>
      <c r="X237" s="334"/>
      <c r="Y237" s="347"/>
      <c r="Z237" s="347">
        <v>32.700000000000003</v>
      </c>
      <c r="AA237" s="347"/>
      <c r="AB237" s="347"/>
      <c r="AC237" s="347"/>
      <c r="AD237" s="347"/>
      <c r="AE237" s="347"/>
      <c r="AF237" s="347"/>
      <c r="AG237" s="347"/>
      <c r="AH237" s="347"/>
      <c r="AI237" s="347"/>
      <c r="AJ237" s="347"/>
      <c r="AK237" s="347"/>
      <c r="AL237" s="347"/>
      <c r="AM237" s="334"/>
      <c r="AN237" s="334"/>
      <c r="AO237" s="347"/>
    </row>
    <row r="238" spans="2:41" ht="21" customHeight="1" x14ac:dyDescent="0.3">
      <c r="B238" s="125" t="s">
        <v>409</v>
      </c>
      <c r="C238" s="91" t="s">
        <v>415</v>
      </c>
      <c r="D238" s="91" t="s">
        <v>95</v>
      </c>
      <c r="E238" s="91" t="s">
        <v>16</v>
      </c>
      <c r="F238" s="91">
        <f t="shared" si="12"/>
        <v>6</v>
      </c>
      <c r="G238" s="127">
        <f t="shared" si="13"/>
        <v>11.4</v>
      </c>
      <c r="H238" s="126">
        <f t="shared" si="14"/>
        <v>28.771666666666665</v>
      </c>
      <c r="I238" s="127">
        <f t="shared" si="15"/>
        <v>42</v>
      </c>
      <c r="J238" s="347"/>
      <c r="K238" s="347"/>
      <c r="L238" s="347"/>
      <c r="M238" s="347"/>
      <c r="N238" s="334">
        <v>42</v>
      </c>
      <c r="O238" s="347"/>
      <c r="P238" s="347"/>
      <c r="Q238" s="347">
        <v>19.329999999999998</v>
      </c>
      <c r="R238" s="347"/>
      <c r="S238" s="350"/>
      <c r="T238" s="347"/>
      <c r="U238" s="347"/>
      <c r="V238" s="347">
        <v>11.4</v>
      </c>
      <c r="W238" s="334"/>
      <c r="X238" s="334"/>
      <c r="Y238" s="347"/>
      <c r="Z238" s="347">
        <v>32.700000000000003</v>
      </c>
      <c r="AA238" s="347">
        <v>39.5</v>
      </c>
      <c r="AB238" s="347"/>
      <c r="AC238" s="347"/>
      <c r="AD238" s="347"/>
      <c r="AE238" s="347"/>
      <c r="AF238" s="347"/>
      <c r="AG238" s="347">
        <v>27.7</v>
      </c>
      <c r="AH238" s="347"/>
      <c r="AI238" s="347"/>
      <c r="AJ238" s="347"/>
      <c r="AK238" s="347"/>
      <c r="AL238" s="347"/>
      <c r="AM238" s="334"/>
      <c r="AN238" s="334"/>
      <c r="AO238" s="347"/>
    </row>
    <row r="239" spans="2:41" ht="21" customHeight="1" x14ac:dyDescent="0.3">
      <c r="B239" s="125" t="s">
        <v>409</v>
      </c>
      <c r="C239" s="91" t="s">
        <v>415</v>
      </c>
      <c r="D239" s="91" t="s">
        <v>95</v>
      </c>
      <c r="E239" s="91" t="s">
        <v>17</v>
      </c>
      <c r="F239" s="91">
        <f t="shared" si="12"/>
        <v>6</v>
      </c>
      <c r="G239" s="127">
        <f t="shared" si="13"/>
        <v>6.8</v>
      </c>
      <c r="H239" s="126">
        <f t="shared" si="14"/>
        <v>15.929999999999998</v>
      </c>
      <c r="I239" s="127">
        <f t="shared" si="15"/>
        <v>21</v>
      </c>
      <c r="J239" s="347"/>
      <c r="K239" s="347"/>
      <c r="L239" s="347"/>
      <c r="M239" s="347"/>
      <c r="N239" s="334">
        <v>21</v>
      </c>
      <c r="O239" s="347"/>
      <c r="P239" s="347"/>
      <c r="Q239" s="347">
        <v>14.33</v>
      </c>
      <c r="R239" s="347"/>
      <c r="S239" s="350"/>
      <c r="T239" s="347"/>
      <c r="U239" s="347"/>
      <c r="V239" s="347">
        <v>6.8</v>
      </c>
      <c r="W239" s="334"/>
      <c r="X239" s="334"/>
      <c r="Y239" s="347"/>
      <c r="Z239" s="347">
        <v>19.600000000000001</v>
      </c>
      <c r="AA239" s="347">
        <v>20</v>
      </c>
      <c r="AB239" s="347"/>
      <c r="AC239" s="347"/>
      <c r="AD239" s="347"/>
      <c r="AE239" s="347"/>
      <c r="AF239" s="347"/>
      <c r="AG239" s="347">
        <v>13.85</v>
      </c>
      <c r="AH239" s="347"/>
      <c r="AI239" s="347"/>
      <c r="AJ239" s="347"/>
      <c r="AK239" s="347"/>
      <c r="AL239" s="347"/>
      <c r="AM239" s="334"/>
      <c r="AN239" s="334"/>
      <c r="AO239" s="347"/>
    </row>
    <row r="240" spans="2:41" ht="21" customHeight="1" x14ac:dyDescent="0.3">
      <c r="B240" s="125" t="s">
        <v>409</v>
      </c>
      <c r="C240" s="91" t="s">
        <v>415</v>
      </c>
      <c r="D240" s="91" t="s">
        <v>95</v>
      </c>
      <c r="E240" s="91" t="s">
        <v>23</v>
      </c>
      <c r="F240" s="91">
        <f t="shared" si="12"/>
        <v>3</v>
      </c>
      <c r="G240" s="127">
        <f t="shared" si="13"/>
        <v>6.8</v>
      </c>
      <c r="H240" s="126">
        <f t="shared" si="14"/>
        <v>18.033333333333335</v>
      </c>
      <c r="I240" s="127">
        <f t="shared" si="15"/>
        <v>27.7</v>
      </c>
      <c r="J240" s="347"/>
      <c r="K240" s="347"/>
      <c r="L240" s="347"/>
      <c r="M240" s="347"/>
      <c r="N240" s="334"/>
      <c r="O240" s="347"/>
      <c r="P240" s="347"/>
      <c r="Q240" s="347"/>
      <c r="R240" s="347"/>
      <c r="S240" s="350"/>
      <c r="T240" s="347"/>
      <c r="U240" s="347"/>
      <c r="V240" s="347">
        <v>6.8</v>
      </c>
      <c r="W240" s="334"/>
      <c r="X240" s="334"/>
      <c r="Y240" s="347"/>
      <c r="Z240" s="347">
        <v>19.600000000000001</v>
      </c>
      <c r="AA240" s="347"/>
      <c r="AB240" s="347"/>
      <c r="AC240" s="347"/>
      <c r="AD240" s="347"/>
      <c r="AE240" s="347"/>
      <c r="AF240" s="347"/>
      <c r="AG240" s="347">
        <v>27.7</v>
      </c>
      <c r="AH240" s="347"/>
      <c r="AI240" s="347"/>
      <c r="AJ240" s="347"/>
      <c r="AK240" s="347"/>
      <c r="AL240" s="347"/>
      <c r="AM240" s="334"/>
      <c r="AN240" s="334"/>
      <c r="AO240" s="347"/>
    </row>
    <row r="241" spans="2:41" ht="21" customHeight="1" x14ac:dyDescent="0.3">
      <c r="B241" s="125" t="s">
        <v>409</v>
      </c>
      <c r="C241" s="91" t="s">
        <v>415</v>
      </c>
      <c r="D241" s="91" t="s">
        <v>95</v>
      </c>
      <c r="E241" s="91" t="s">
        <v>143</v>
      </c>
      <c r="F241" s="91">
        <f t="shared" si="12"/>
        <v>3</v>
      </c>
      <c r="G241" s="127">
        <f t="shared" si="13"/>
        <v>11.66</v>
      </c>
      <c r="H241" s="126">
        <f t="shared" si="14"/>
        <v>24.02</v>
      </c>
      <c r="I241" s="127">
        <f t="shared" si="15"/>
        <v>32.700000000000003</v>
      </c>
      <c r="J241" s="347"/>
      <c r="K241" s="347"/>
      <c r="L241" s="347"/>
      <c r="M241" s="347"/>
      <c r="N241" s="334"/>
      <c r="O241" s="347"/>
      <c r="P241" s="347"/>
      <c r="Q241" s="347">
        <v>11.66</v>
      </c>
      <c r="R241" s="347"/>
      <c r="S241" s="350"/>
      <c r="T241" s="347"/>
      <c r="U241" s="347"/>
      <c r="V241" s="347"/>
      <c r="W241" s="334"/>
      <c r="X241" s="334"/>
      <c r="Y241" s="347"/>
      <c r="Z241" s="347">
        <v>32.700000000000003</v>
      </c>
      <c r="AA241" s="347"/>
      <c r="AB241" s="347"/>
      <c r="AC241" s="347"/>
      <c r="AD241" s="347"/>
      <c r="AE241" s="347"/>
      <c r="AF241" s="347"/>
      <c r="AG241" s="347">
        <v>27.7</v>
      </c>
      <c r="AH241" s="347"/>
      <c r="AI241" s="347"/>
      <c r="AJ241" s="347"/>
      <c r="AK241" s="347"/>
      <c r="AL241" s="347"/>
      <c r="AM241" s="334"/>
      <c r="AN241" s="334"/>
      <c r="AO241" s="347"/>
    </row>
    <row r="242" spans="2:41" ht="21" customHeight="1" x14ac:dyDescent="0.3">
      <c r="B242" s="125" t="s">
        <v>411</v>
      </c>
      <c r="C242" s="91" t="s">
        <v>415</v>
      </c>
      <c r="D242" s="91" t="s">
        <v>95</v>
      </c>
      <c r="E242" s="91" t="s">
        <v>16</v>
      </c>
      <c r="F242" s="91">
        <f t="shared" si="12"/>
        <v>4</v>
      </c>
      <c r="G242" s="127">
        <f t="shared" si="13"/>
        <v>27.7</v>
      </c>
      <c r="H242" s="126">
        <f t="shared" si="14"/>
        <v>43.099999999999994</v>
      </c>
      <c r="I242" s="127">
        <f t="shared" si="15"/>
        <v>66</v>
      </c>
      <c r="J242" s="347"/>
      <c r="K242" s="347">
        <v>46</v>
      </c>
      <c r="L242" s="347"/>
      <c r="M242" s="347"/>
      <c r="N242" s="334"/>
      <c r="O242" s="347"/>
      <c r="P242" s="347"/>
      <c r="Q242" s="347">
        <v>66</v>
      </c>
      <c r="R242" s="347"/>
      <c r="S242" s="350"/>
      <c r="T242" s="347"/>
      <c r="U242" s="347"/>
      <c r="V242" s="347"/>
      <c r="W242" s="334"/>
      <c r="X242" s="334"/>
      <c r="Y242" s="347"/>
      <c r="Z242" s="347">
        <v>32.700000000000003</v>
      </c>
      <c r="AA242" s="347"/>
      <c r="AB242" s="347"/>
      <c r="AC242" s="347"/>
      <c r="AD242" s="347"/>
      <c r="AE242" s="347"/>
      <c r="AF242" s="347"/>
      <c r="AG242" s="347">
        <v>27.7</v>
      </c>
      <c r="AH242" s="347"/>
      <c r="AI242" s="347"/>
      <c r="AJ242" s="347"/>
      <c r="AK242" s="347"/>
      <c r="AL242" s="347"/>
      <c r="AM242" s="334"/>
      <c r="AN242" s="334"/>
      <c r="AO242" s="347"/>
    </row>
    <row r="243" spans="2:41" ht="21" customHeight="1" x14ac:dyDescent="0.3">
      <c r="B243" s="125" t="s">
        <v>411</v>
      </c>
      <c r="C243" s="91" t="s">
        <v>415</v>
      </c>
      <c r="D243" s="91" t="s">
        <v>95</v>
      </c>
      <c r="E243" s="91" t="s">
        <v>17</v>
      </c>
      <c r="F243" s="91">
        <f t="shared" si="12"/>
        <v>4</v>
      </c>
      <c r="G243" s="127">
        <f t="shared" si="13"/>
        <v>13.85</v>
      </c>
      <c r="H243" s="126">
        <f t="shared" si="14"/>
        <v>22.362499999999997</v>
      </c>
      <c r="I243" s="127">
        <f t="shared" si="15"/>
        <v>33</v>
      </c>
      <c r="J243" s="347"/>
      <c r="K243" s="347">
        <v>23</v>
      </c>
      <c r="L243" s="347"/>
      <c r="M243" s="347"/>
      <c r="N243" s="334"/>
      <c r="O243" s="347"/>
      <c r="P243" s="347"/>
      <c r="Q243" s="347">
        <v>33</v>
      </c>
      <c r="R243" s="347"/>
      <c r="S243" s="350"/>
      <c r="T243" s="347"/>
      <c r="U243" s="347"/>
      <c r="V243" s="347"/>
      <c r="W243" s="334"/>
      <c r="X243" s="334"/>
      <c r="Y243" s="347"/>
      <c r="Z243" s="347">
        <v>19.600000000000001</v>
      </c>
      <c r="AA243" s="347"/>
      <c r="AB243" s="347"/>
      <c r="AC243" s="347"/>
      <c r="AD243" s="347"/>
      <c r="AE243" s="347"/>
      <c r="AF243" s="347"/>
      <c r="AG243" s="347">
        <v>13.85</v>
      </c>
      <c r="AH243" s="347"/>
      <c r="AI243" s="347"/>
      <c r="AJ243" s="347"/>
      <c r="AK243" s="347"/>
      <c r="AL243" s="347"/>
      <c r="AM243" s="334"/>
      <c r="AN243" s="334"/>
      <c r="AO243" s="347"/>
    </row>
    <row r="244" spans="2:41" ht="21" customHeight="1" x14ac:dyDescent="0.3">
      <c r="B244" s="125" t="s">
        <v>411</v>
      </c>
      <c r="C244" s="91" t="s">
        <v>415</v>
      </c>
      <c r="D244" s="91" t="s">
        <v>95</v>
      </c>
      <c r="E244" s="91" t="s">
        <v>23</v>
      </c>
      <c r="F244" s="91">
        <f t="shared" si="12"/>
        <v>3</v>
      </c>
      <c r="G244" s="127">
        <f t="shared" si="13"/>
        <v>19.600000000000001</v>
      </c>
      <c r="H244" s="126">
        <f t="shared" si="14"/>
        <v>23.433333333333334</v>
      </c>
      <c r="I244" s="127">
        <f t="shared" si="15"/>
        <v>27.7</v>
      </c>
      <c r="J244" s="347"/>
      <c r="K244" s="347">
        <v>23</v>
      </c>
      <c r="L244" s="347"/>
      <c r="M244" s="347"/>
      <c r="N244" s="334"/>
      <c r="O244" s="347"/>
      <c r="P244" s="347"/>
      <c r="Q244" s="347"/>
      <c r="R244" s="347"/>
      <c r="S244" s="350"/>
      <c r="T244" s="347"/>
      <c r="U244" s="347"/>
      <c r="V244" s="347"/>
      <c r="W244" s="334"/>
      <c r="X244" s="334"/>
      <c r="Y244" s="347"/>
      <c r="Z244" s="347">
        <v>19.600000000000001</v>
      </c>
      <c r="AA244" s="347"/>
      <c r="AB244" s="347"/>
      <c r="AC244" s="347"/>
      <c r="AD244" s="347"/>
      <c r="AE244" s="347"/>
      <c r="AF244" s="347"/>
      <c r="AG244" s="347">
        <v>27.7</v>
      </c>
      <c r="AH244" s="347"/>
      <c r="AI244" s="347"/>
      <c r="AJ244" s="347"/>
      <c r="AK244" s="347"/>
      <c r="AL244" s="347"/>
      <c r="AM244" s="334"/>
      <c r="AN244" s="334"/>
      <c r="AO244" s="347"/>
    </row>
    <row r="245" spans="2:41" ht="21" customHeight="1" x14ac:dyDescent="0.3">
      <c r="B245" s="125" t="s">
        <v>411</v>
      </c>
      <c r="C245" s="91" t="s">
        <v>415</v>
      </c>
      <c r="D245" s="91" t="s">
        <v>95</v>
      </c>
      <c r="E245" s="91" t="s">
        <v>143</v>
      </c>
      <c r="F245" s="91">
        <f t="shared" si="12"/>
        <v>4</v>
      </c>
      <c r="G245" s="127">
        <f t="shared" si="13"/>
        <v>23</v>
      </c>
      <c r="H245" s="126">
        <f t="shared" si="14"/>
        <v>29.1</v>
      </c>
      <c r="I245" s="127">
        <f t="shared" si="15"/>
        <v>33</v>
      </c>
      <c r="J245" s="347"/>
      <c r="K245" s="347">
        <v>23</v>
      </c>
      <c r="L245" s="347"/>
      <c r="M245" s="347"/>
      <c r="N245" s="334"/>
      <c r="O245" s="347"/>
      <c r="P245" s="347"/>
      <c r="Q245" s="347">
        <v>33</v>
      </c>
      <c r="R245" s="347"/>
      <c r="S245" s="350"/>
      <c r="T245" s="347"/>
      <c r="U245" s="347"/>
      <c r="V245" s="347"/>
      <c r="W245" s="334"/>
      <c r="X245" s="334"/>
      <c r="Y245" s="347"/>
      <c r="Z245" s="347">
        <v>32.700000000000003</v>
      </c>
      <c r="AA245" s="347"/>
      <c r="AB245" s="347"/>
      <c r="AC245" s="347"/>
      <c r="AD245" s="347"/>
      <c r="AE245" s="347"/>
      <c r="AF245" s="347"/>
      <c r="AG245" s="347">
        <v>27.7</v>
      </c>
      <c r="AH245" s="347"/>
      <c r="AI245" s="347"/>
      <c r="AJ245" s="347"/>
      <c r="AK245" s="347"/>
      <c r="AL245" s="347"/>
      <c r="AM245" s="334"/>
      <c r="AN245" s="334"/>
      <c r="AO245" s="347"/>
    </row>
    <row r="246" spans="2:41" ht="21" customHeight="1" x14ac:dyDescent="0.3">
      <c r="B246" s="125" t="s">
        <v>412</v>
      </c>
      <c r="C246" s="91" t="s">
        <v>415</v>
      </c>
      <c r="D246" s="91" t="s">
        <v>95</v>
      </c>
      <c r="E246" s="91" t="s">
        <v>16</v>
      </c>
      <c r="F246" s="91">
        <f t="shared" si="12"/>
        <v>8</v>
      </c>
      <c r="G246" s="127">
        <f t="shared" si="13"/>
        <v>8.8000000000000007</v>
      </c>
      <c r="H246" s="126">
        <f t="shared" si="14"/>
        <v>22.887499999999999</v>
      </c>
      <c r="I246" s="127">
        <f t="shared" si="15"/>
        <v>40</v>
      </c>
      <c r="J246" s="347"/>
      <c r="K246" s="347">
        <v>26</v>
      </c>
      <c r="L246" s="347"/>
      <c r="M246" s="347"/>
      <c r="N246" s="334"/>
      <c r="O246" s="347"/>
      <c r="P246" s="347"/>
      <c r="Q246" s="347">
        <v>26</v>
      </c>
      <c r="R246" s="347"/>
      <c r="S246" s="350"/>
      <c r="T246" s="347"/>
      <c r="U246" s="347"/>
      <c r="V246" s="347">
        <v>8.8000000000000007</v>
      </c>
      <c r="W246" s="334"/>
      <c r="X246" s="334"/>
      <c r="Y246" s="347"/>
      <c r="Z246" s="347">
        <v>19.600000000000001</v>
      </c>
      <c r="AA246" s="347">
        <v>27.5</v>
      </c>
      <c r="AB246" s="347">
        <v>23</v>
      </c>
      <c r="AC246" s="347"/>
      <c r="AD246" s="347"/>
      <c r="AE246" s="347"/>
      <c r="AF246" s="347"/>
      <c r="AG246" s="347"/>
      <c r="AH246" s="347"/>
      <c r="AI246" s="347">
        <v>12.2</v>
      </c>
      <c r="AJ246" s="347"/>
      <c r="AK246" s="347"/>
      <c r="AL246" s="347"/>
      <c r="AM246" s="334"/>
      <c r="AN246" s="334">
        <v>40</v>
      </c>
      <c r="AO246" s="347"/>
    </row>
    <row r="247" spans="2:41" ht="21" customHeight="1" x14ac:dyDescent="0.3">
      <c r="B247" s="125" t="s">
        <v>412</v>
      </c>
      <c r="C247" s="91" t="s">
        <v>415</v>
      </c>
      <c r="D247" s="91" t="s">
        <v>95</v>
      </c>
      <c r="E247" s="91" t="s">
        <v>17</v>
      </c>
      <c r="F247" s="91">
        <f t="shared" si="12"/>
        <v>8</v>
      </c>
      <c r="G247" s="127">
        <f t="shared" si="13"/>
        <v>5.2</v>
      </c>
      <c r="H247" s="126">
        <f t="shared" si="14"/>
        <v>18.774999999999999</v>
      </c>
      <c r="I247" s="127">
        <f t="shared" si="15"/>
        <v>40</v>
      </c>
      <c r="J247" s="347"/>
      <c r="K247" s="347">
        <v>16</v>
      </c>
      <c r="L247" s="347"/>
      <c r="M247" s="347"/>
      <c r="N247" s="334"/>
      <c r="O247" s="347"/>
      <c r="P247" s="347"/>
      <c r="Q247" s="347">
        <v>26</v>
      </c>
      <c r="R247" s="347"/>
      <c r="S247" s="350"/>
      <c r="T247" s="347"/>
      <c r="U247" s="347"/>
      <c r="V247" s="347">
        <v>5.2</v>
      </c>
      <c r="W247" s="334"/>
      <c r="X247" s="334"/>
      <c r="Y247" s="347"/>
      <c r="Z247" s="347">
        <v>11.8</v>
      </c>
      <c r="AA247" s="347">
        <v>27.5</v>
      </c>
      <c r="AB247" s="347">
        <v>11.5</v>
      </c>
      <c r="AC247" s="347"/>
      <c r="AD247" s="347"/>
      <c r="AE247" s="347"/>
      <c r="AF247" s="347"/>
      <c r="AG247" s="347"/>
      <c r="AH247" s="347"/>
      <c r="AI247" s="347">
        <v>12.2</v>
      </c>
      <c r="AJ247" s="347"/>
      <c r="AK247" s="347"/>
      <c r="AL247" s="347"/>
      <c r="AM247" s="334"/>
      <c r="AN247" s="334">
        <v>40</v>
      </c>
      <c r="AO247" s="347"/>
    </row>
    <row r="248" spans="2:41" ht="21" customHeight="1" x14ac:dyDescent="0.3">
      <c r="B248" s="125" t="s">
        <v>412</v>
      </c>
      <c r="C248" s="91" t="s">
        <v>415</v>
      </c>
      <c r="D248" s="91" t="s">
        <v>95</v>
      </c>
      <c r="E248" s="91" t="s">
        <v>23</v>
      </c>
      <c r="F248" s="91">
        <f t="shared" si="12"/>
        <v>6</v>
      </c>
      <c r="G248" s="127">
        <f t="shared" si="13"/>
        <v>5.2</v>
      </c>
      <c r="H248" s="126">
        <f t="shared" si="14"/>
        <v>16.116666666666667</v>
      </c>
      <c r="I248" s="127">
        <f t="shared" si="15"/>
        <v>40</v>
      </c>
      <c r="J248" s="347"/>
      <c r="K248" s="347">
        <v>16</v>
      </c>
      <c r="L248" s="347"/>
      <c r="M248" s="347"/>
      <c r="N248" s="334"/>
      <c r="O248" s="347"/>
      <c r="P248" s="347"/>
      <c r="Q248" s="347"/>
      <c r="R248" s="347"/>
      <c r="S248" s="350"/>
      <c r="T248" s="347"/>
      <c r="U248" s="347"/>
      <c r="V248" s="347">
        <v>5.2</v>
      </c>
      <c r="W248" s="334"/>
      <c r="X248" s="334"/>
      <c r="Y248" s="347"/>
      <c r="Z248" s="347">
        <v>11.8</v>
      </c>
      <c r="AA248" s="347"/>
      <c r="AB248" s="347">
        <v>11.5</v>
      </c>
      <c r="AC248" s="347"/>
      <c r="AD248" s="347"/>
      <c r="AE248" s="347"/>
      <c r="AF248" s="347"/>
      <c r="AG248" s="347"/>
      <c r="AH248" s="347"/>
      <c r="AI248" s="347">
        <v>12.2</v>
      </c>
      <c r="AJ248" s="347"/>
      <c r="AK248" s="347"/>
      <c r="AL248" s="347"/>
      <c r="AM248" s="334"/>
      <c r="AN248" s="334">
        <v>40</v>
      </c>
      <c r="AO248" s="347"/>
    </row>
    <row r="249" spans="2:41" ht="21" customHeight="1" x14ac:dyDescent="0.3">
      <c r="B249" s="125" t="s">
        <v>412</v>
      </c>
      <c r="C249" s="91" t="s">
        <v>415</v>
      </c>
      <c r="D249" s="91" t="s">
        <v>95</v>
      </c>
      <c r="E249" s="91" t="s">
        <v>143</v>
      </c>
      <c r="F249" s="91">
        <f t="shared" si="12"/>
        <v>5</v>
      </c>
      <c r="G249" s="127">
        <f t="shared" si="13"/>
        <v>11.5</v>
      </c>
      <c r="H249" s="126">
        <f t="shared" si="14"/>
        <v>22.619999999999997</v>
      </c>
      <c r="I249" s="127">
        <f t="shared" si="15"/>
        <v>40</v>
      </c>
      <c r="J249" s="347"/>
      <c r="K249" s="347">
        <v>16</v>
      </c>
      <c r="L249" s="347"/>
      <c r="M249" s="347"/>
      <c r="N249" s="334"/>
      <c r="O249" s="347"/>
      <c r="P249" s="347"/>
      <c r="Q249" s="347">
        <v>26</v>
      </c>
      <c r="R249" s="347"/>
      <c r="S249" s="350"/>
      <c r="T249" s="347"/>
      <c r="U249" s="347"/>
      <c r="V249" s="347"/>
      <c r="W249" s="334"/>
      <c r="X249" s="334"/>
      <c r="Y249" s="347"/>
      <c r="Z249" s="347">
        <v>19.600000000000001</v>
      </c>
      <c r="AA249" s="347"/>
      <c r="AB249" s="347">
        <v>11.5</v>
      </c>
      <c r="AC249" s="347"/>
      <c r="AD249" s="347"/>
      <c r="AE249" s="347"/>
      <c r="AF249" s="347"/>
      <c r="AG249" s="347"/>
      <c r="AH249" s="347"/>
      <c r="AI249" s="347"/>
      <c r="AJ249" s="347"/>
      <c r="AK249" s="347"/>
      <c r="AL249" s="347"/>
      <c r="AM249" s="334"/>
      <c r="AN249" s="334">
        <v>40</v>
      </c>
      <c r="AO249" s="347"/>
    </row>
    <row r="250" spans="2:41" ht="21" customHeight="1" x14ac:dyDescent="0.3">
      <c r="B250" s="125" t="s">
        <v>413</v>
      </c>
      <c r="C250" s="91" t="s">
        <v>416</v>
      </c>
      <c r="D250" s="91" t="s">
        <v>95</v>
      </c>
      <c r="E250" s="91" t="s">
        <v>16</v>
      </c>
      <c r="F250" s="91">
        <f t="shared" si="12"/>
        <v>3</v>
      </c>
      <c r="G250" s="127">
        <f t="shared" si="13"/>
        <v>11</v>
      </c>
      <c r="H250" s="126">
        <f t="shared" si="14"/>
        <v>34.049999999999997</v>
      </c>
      <c r="I250" s="127">
        <f t="shared" si="15"/>
        <v>58.85</v>
      </c>
      <c r="J250" s="347"/>
      <c r="K250" s="347"/>
      <c r="L250" s="347"/>
      <c r="M250" s="347"/>
      <c r="N250" s="334"/>
      <c r="O250" s="347"/>
      <c r="P250" s="347"/>
      <c r="Q250" s="347"/>
      <c r="R250" s="347">
        <v>58.85</v>
      </c>
      <c r="S250" s="350"/>
      <c r="T250" s="347"/>
      <c r="U250" s="347"/>
      <c r="V250" s="347">
        <v>11</v>
      </c>
      <c r="W250" s="334"/>
      <c r="X250" s="334"/>
      <c r="Y250" s="347"/>
      <c r="Z250" s="347"/>
      <c r="AA250" s="347"/>
      <c r="AB250" s="347"/>
      <c r="AC250" s="347"/>
      <c r="AD250" s="347"/>
      <c r="AE250" s="347"/>
      <c r="AF250" s="347"/>
      <c r="AG250" s="347"/>
      <c r="AH250" s="347"/>
      <c r="AI250" s="347"/>
      <c r="AJ250" s="347"/>
      <c r="AK250" s="347">
        <v>32.299999999999997</v>
      </c>
      <c r="AL250" s="347"/>
      <c r="AM250" s="334"/>
      <c r="AN250" s="334"/>
      <c r="AO250" s="347"/>
    </row>
    <row r="251" spans="2:41" ht="21" customHeight="1" x14ac:dyDescent="0.3">
      <c r="B251" s="125" t="s">
        <v>413</v>
      </c>
      <c r="C251" s="91" t="s">
        <v>416</v>
      </c>
      <c r="D251" s="91" t="s">
        <v>95</v>
      </c>
      <c r="E251" s="91" t="s">
        <v>17</v>
      </c>
      <c r="F251" s="91">
        <f t="shared" si="12"/>
        <v>3</v>
      </c>
      <c r="G251" s="127">
        <f t="shared" si="13"/>
        <v>11</v>
      </c>
      <c r="H251" s="126">
        <f t="shared" si="14"/>
        <v>24.149999999999995</v>
      </c>
      <c r="I251" s="127">
        <f t="shared" si="15"/>
        <v>32.299999999999997</v>
      </c>
      <c r="J251" s="347"/>
      <c r="K251" s="347"/>
      <c r="L251" s="347"/>
      <c r="M251" s="347"/>
      <c r="N251" s="334"/>
      <c r="O251" s="347"/>
      <c r="P251" s="347"/>
      <c r="Q251" s="347"/>
      <c r="R251" s="347">
        <v>29.15</v>
      </c>
      <c r="S251" s="350"/>
      <c r="T251" s="347"/>
      <c r="U251" s="347"/>
      <c r="V251" s="347">
        <v>11</v>
      </c>
      <c r="W251" s="334"/>
      <c r="X251" s="334"/>
      <c r="Y251" s="347"/>
      <c r="Z251" s="347"/>
      <c r="AA251" s="347"/>
      <c r="AB251" s="347"/>
      <c r="AC251" s="347"/>
      <c r="AD251" s="347"/>
      <c r="AE251" s="347"/>
      <c r="AF251" s="347"/>
      <c r="AG251" s="347"/>
      <c r="AH251" s="347"/>
      <c r="AI251" s="347"/>
      <c r="AJ251" s="347"/>
      <c r="AK251" s="347">
        <v>32.299999999999997</v>
      </c>
      <c r="AL251" s="347"/>
      <c r="AM251" s="334"/>
      <c r="AN251" s="334"/>
      <c r="AO251" s="347"/>
    </row>
    <row r="252" spans="2:41" ht="21" customHeight="1" x14ac:dyDescent="0.3">
      <c r="B252" s="125" t="s">
        <v>413</v>
      </c>
      <c r="C252" s="91" t="s">
        <v>416</v>
      </c>
      <c r="D252" s="91" t="s">
        <v>95</v>
      </c>
      <c r="E252" s="91" t="s">
        <v>23</v>
      </c>
      <c r="F252" s="91">
        <f t="shared" si="12"/>
        <v>3</v>
      </c>
      <c r="G252" s="127">
        <f t="shared" si="13"/>
        <v>11</v>
      </c>
      <c r="H252" s="126">
        <f t="shared" si="14"/>
        <v>24.149999999999995</v>
      </c>
      <c r="I252" s="127">
        <f t="shared" si="15"/>
        <v>32.299999999999997</v>
      </c>
      <c r="J252" s="347"/>
      <c r="K252" s="347"/>
      <c r="L252" s="347"/>
      <c r="M252" s="347"/>
      <c r="N252" s="334"/>
      <c r="O252" s="347"/>
      <c r="P252" s="347"/>
      <c r="Q252" s="347"/>
      <c r="R252" s="347">
        <v>29.15</v>
      </c>
      <c r="S252" s="350"/>
      <c r="T252" s="347"/>
      <c r="U252" s="347"/>
      <c r="V252" s="347">
        <v>11</v>
      </c>
      <c r="W252" s="334"/>
      <c r="X252" s="334"/>
      <c r="Y252" s="347"/>
      <c r="Z252" s="347"/>
      <c r="AA252" s="347"/>
      <c r="AB252" s="347"/>
      <c r="AC252" s="347"/>
      <c r="AD252" s="347"/>
      <c r="AE252" s="347"/>
      <c r="AF252" s="347"/>
      <c r="AG252" s="347"/>
      <c r="AH252" s="347"/>
      <c r="AI252" s="347"/>
      <c r="AJ252" s="347"/>
      <c r="AK252" s="347">
        <v>32.299999999999997</v>
      </c>
      <c r="AL252" s="347"/>
      <c r="AM252" s="334"/>
      <c r="AN252" s="334"/>
      <c r="AO252" s="347"/>
    </row>
    <row r="253" spans="2:41" ht="21" customHeight="1" x14ac:dyDescent="0.3">
      <c r="B253" s="125" t="s">
        <v>413</v>
      </c>
      <c r="C253" s="91" t="s">
        <v>416</v>
      </c>
      <c r="D253" s="91" t="s">
        <v>95</v>
      </c>
      <c r="E253" s="91" t="s">
        <v>143</v>
      </c>
      <c r="F253" s="91">
        <f t="shared" si="12"/>
        <v>1</v>
      </c>
      <c r="G253" s="127">
        <f t="shared" si="13"/>
        <v>29.15</v>
      </c>
      <c r="H253" s="126">
        <f t="shared" si="14"/>
        <v>29.15</v>
      </c>
      <c r="I253" s="127">
        <f t="shared" si="15"/>
        <v>29.15</v>
      </c>
      <c r="J253" s="347"/>
      <c r="K253" s="347"/>
      <c r="L253" s="347"/>
      <c r="M253" s="347"/>
      <c r="N253" s="334"/>
      <c r="O253" s="347"/>
      <c r="P253" s="347"/>
      <c r="Q253" s="347"/>
      <c r="R253" s="347">
        <v>29.15</v>
      </c>
      <c r="S253" s="350"/>
      <c r="T253" s="347"/>
      <c r="U253" s="347"/>
      <c r="V253" s="347"/>
      <c r="W253" s="334"/>
      <c r="X253" s="334"/>
      <c r="Y253" s="347"/>
      <c r="Z253" s="347"/>
      <c r="AA253" s="347"/>
      <c r="AB253" s="347"/>
      <c r="AC253" s="347"/>
      <c r="AD253" s="347"/>
      <c r="AE253" s="347"/>
      <c r="AF253" s="347"/>
      <c r="AG253" s="347"/>
      <c r="AH253" s="347"/>
      <c r="AI253" s="347"/>
      <c r="AJ253" s="347"/>
      <c r="AK253" s="347"/>
      <c r="AL253" s="347"/>
      <c r="AM253" s="334"/>
      <c r="AN253" s="334"/>
      <c r="AO253" s="347"/>
    </row>
    <row r="254" spans="2:41" ht="21" customHeight="1" x14ac:dyDescent="0.3">
      <c r="B254" s="125" t="s">
        <v>417</v>
      </c>
      <c r="C254" s="91" t="s">
        <v>415</v>
      </c>
      <c r="D254" s="91" t="s">
        <v>95</v>
      </c>
      <c r="E254" s="91" t="s">
        <v>16</v>
      </c>
      <c r="F254" s="91">
        <f t="shared" si="12"/>
        <v>26</v>
      </c>
      <c r="G254" s="127">
        <f t="shared" si="13"/>
        <v>39.5</v>
      </c>
      <c r="H254" s="126">
        <f t="shared" si="14"/>
        <v>74.713076923076926</v>
      </c>
      <c r="I254" s="127">
        <f t="shared" si="15"/>
        <v>123.6</v>
      </c>
      <c r="J254" s="347">
        <v>56.16</v>
      </c>
      <c r="K254" s="347">
        <v>88</v>
      </c>
      <c r="L254" s="347">
        <v>60.5</v>
      </c>
      <c r="M254" s="347">
        <v>105.5</v>
      </c>
      <c r="N254" s="334">
        <v>111</v>
      </c>
      <c r="O254" s="347">
        <v>75</v>
      </c>
      <c r="P254" s="347">
        <v>123.6</v>
      </c>
      <c r="Q254" s="347">
        <v>66</v>
      </c>
      <c r="R254" s="347"/>
      <c r="S254" s="351">
        <v>65</v>
      </c>
      <c r="T254" s="347">
        <v>39.5</v>
      </c>
      <c r="U254" s="347"/>
      <c r="V254" s="347">
        <v>76</v>
      </c>
      <c r="W254" s="334">
        <v>71.180000000000007</v>
      </c>
      <c r="X254" s="334">
        <v>80</v>
      </c>
      <c r="Y254" s="347">
        <v>65.2</v>
      </c>
      <c r="Z254" s="347">
        <v>39.799999999999997</v>
      </c>
      <c r="AA254" s="347">
        <v>87.5</v>
      </c>
      <c r="AB254" s="347">
        <v>47</v>
      </c>
      <c r="AC254" s="347"/>
      <c r="AD254" s="347">
        <v>70</v>
      </c>
      <c r="AE254" s="347">
        <v>94.7</v>
      </c>
      <c r="AF254" s="347"/>
      <c r="AG254" s="347">
        <v>66</v>
      </c>
      <c r="AH254" s="347">
        <v>109</v>
      </c>
      <c r="AI254" s="347"/>
      <c r="AJ254" s="347">
        <v>43</v>
      </c>
      <c r="AK254" s="347">
        <v>77.900000000000006</v>
      </c>
      <c r="AL254" s="347">
        <v>68</v>
      </c>
      <c r="AM254" s="334"/>
      <c r="AN254" s="334">
        <v>85</v>
      </c>
      <c r="AO254" s="347">
        <v>72</v>
      </c>
    </row>
    <row r="255" spans="2:41" ht="21" customHeight="1" x14ac:dyDescent="0.3">
      <c r="B255" s="125" t="s">
        <v>417</v>
      </c>
      <c r="C255" s="91" t="s">
        <v>415</v>
      </c>
      <c r="D255" s="91" t="s">
        <v>95</v>
      </c>
      <c r="E255" s="91" t="s">
        <v>17</v>
      </c>
      <c r="F255" s="91">
        <f t="shared" si="12"/>
        <v>26</v>
      </c>
      <c r="G255" s="127">
        <f t="shared" si="13"/>
        <v>19.899999999999999</v>
      </c>
      <c r="H255" s="126">
        <f t="shared" si="14"/>
        <v>45.511153846153846</v>
      </c>
      <c r="I255" s="127">
        <f t="shared" si="15"/>
        <v>82.5</v>
      </c>
      <c r="J255" s="347">
        <v>36.520000000000003</v>
      </c>
      <c r="K255" s="347">
        <v>56</v>
      </c>
      <c r="L255" s="347">
        <v>30.25</v>
      </c>
      <c r="M255" s="347">
        <v>82.5</v>
      </c>
      <c r="N255" s="334">
        <v>56</v>
      </c>
      <c r="O255" s="347">
        <v>55</v>
      </c>
      <c r="P255" s="347">
        <v>61.8</v>
      </c>
      <c r="Q255" s="347">
        <v>33</v>
      </c>
      <c r="R255" s="347"/>
      <c r="S255" s="351">
        <v>45</v>
      </c>
      <c r="T255" s="347">
        <v>26</v>
      </c>
      <c r="U255" s="347"/>
      <c r="V255" s="347">
        <v>50</v>
      </c>
      <c r="W255" s="334">
        <v>35.590000000000003</v>
      </c>
      <c r="X255" s="334">
        <v>53.33</v>
      </c>
      <c r="Y255" s="347">
        <v>45.8</v>
      </c>
      <c r="Z255" s="347">
        <v>19.899999999999999</v>
      </c>
      <c r="AA255" s="347">
        <v>54.5</v>
      </c>
      <c r="AB255" s="347">
        <v>23.5</v>
      </c>
      <c r="AC255" s="347"/>
      <c r="AD255" s="347">
        <v>52</v>
      </c>
      <c r="AE255" s="347">
        <v>47.35</v>
      </c>
      <c r="AF255" s="347"/>
      <c r="AG255" s="347">
        <v>52.8</v>
      </c>
      <c r="AH255" s="347">
        <v>54.5</v>
      </c>
      <c r="AI255" s="347"/>
      <c r="AJ255" s="347">
        <v>26</v>
      </c>
      <c r="AK255" s="347">
        <v>38.950000000000003</v>
      </c>
      <c r="AL255" s="347">
        <v>51</v>
      </c>
      <c r="AM255" s="334"/>
      <c r="AN255" s="334">
        <v>60</v>
      </c>
      <c r="AO255" s="347">
        <v>36</v>
      </c>
    </row>
    <row r="256" spans="2:41" ht="21" customHeight="1" x14ac:dyDescent="0.3">
      <c r="B256" s="125" t="s">
        <v>417</v>
      </c>
      <c r="C256" s="91" t="s">
        <v>415</v>
      </c>
      <c r="D256" s="91" t="s">
        <v>95</v>
      </c>
      <c r="E256" s="91" t="s">
        <v>23</v>
      </c>
      <c r="F256" s="91">
        <f t="shared" si="12"/>
        <v>15</v>
      </c>
      <c r="G256" s="127">
        <f t="shared" si="13"/>
        <v>19.899999999999999</v>
      </c>
      <c r="H256" s="126">
        <f t="shared" si="14"/>
        <v>54.871333333333332</v>
      </c>
      <c r="I256" s="127">
        <f t="shared" si="15"/>
        <v>85</v>
      </c>
      <c r="J256" s="347">
        <v>36.520000000000003</v>
      </c>
      <c r="K256" s="347">
        <v>56</v>
      </c>
      <c r="L256" s="347">
        <v>60.5</v>
      </c>
      <c r="M256" s="347">
        <v>82.5</v>
      </c>
      <c r="N256" s="334"/>
      <c r="O256" s="347">
        <v>55</v>
      </c>
      <c r="P256" s="347"/>
      <c r="Q256" s="347"/>
      <c r="R256" s="347"/>
      <c r="S256" s="350"/>
      <c r="T256" s="347"/>
      <c r="U256" s="347"/>
      <c r="V256" s="347">
        <v>50</v>
      </c>
      <c r="W256" s="334"/>
      <c r="X256" s="334">
        <v>80</v>
      </c>
      <c r="Y256" s="347">
        <v>65.2</v>
      </c>
      <c r="Z256" s="347">
        <v>19.899999999999999</v>
      </c>
      <c r="AA256" s="347"/>
      <c r="AB256" s="347">
        <v>23.5</v>
      </c>
      <c r="AC256" s="347"/>
      <c r="AD256" s="347"/>
      <c r="AE256" s="347"/>
      <c r="AF256" s="347"/>
      <c r="AG256" s="347">
        <v>66</v>
      </c>
      <c r="AH256" s="347"/>
      <c r="AI256" s="347"/>
      <c r="AJ256" s="347"/>
      <c r="AK256" s="347">
        <v>38.950000000000003</v>
      </c>
      <c r="AL256" s="347">
        <v>68</v>
      </c>
      <c r="AM256" s="335"/>
      <c r="AN256" s="334">
        <v>85</v>
      </c>
      <c r="AO256" s="347">
        <v>36</v>
      </c>
    </row>
    <row r="257" spans="2:41" ht="21" customHeight="1" x14ac:dyDescent="0.3">
      <c r="B257" s="125" t="s">
        <v>417</v>
      </c>
      <c r="C257" s="91" t="s">
        <v>415</v>
      </c>
      <c r="D257" s="91" t="s">
        <v>95</v>
      </c>
      <c r="E257" s="91" t="s">
        <v>143</v>
      </c>
      <c r="F257" s="91">
        <f t="shared" si="12"/>
        <v>13</v>
      </c>
      <c r="G257" s="127">
        <f t="shared" si="13"/>
        <v>22.44</v>
      </c>
      <c r="H257" s="126">
        <f t="shared" si="14"/>
        <v>53.187692307692309</v>
      </c>
      <c r="I257" s="127">
        <f t="shared" si="15"/>
        <v>85</v>
      </c>
      <c r="J257" s="347">
        <v>22.44</v>
      </c>
      <c r="K257" s="347">
        <v>56</v>
      </c>
      <c r="L257" s="347">
        <v>60.5</v>
      </c>
      <c r="M257" s="347"/>
      <c r="N257" s="334">
        <v>56</v>
      </c>
      <c r="O257" s="347"/>
      <c r="P257" s="347"/>
      <c r="Q257" s="347">
        <v>33</v>
      </c>
      <c r="R257" s="347"/>
      <c r="S257" s="350"/>
      <c r="T257" s="347"/>
      <c r="U257" s="347"/>
      <c r="V257" s="347"/>
      <c r="W257" s="334"/>
      <c r="X257" s="334">
        <v>80</v>
      </c>
      <c r="Y257" s="347">
        <v>65.2</v>
      </c>
      <c r="Z257" s="347">
        <v>39.799999999999997</v>
      </c>
      <c r="AA257" s="347"/>
      <c r="AB257" s="347">
        <v>23.5</v>
      </c>
      <c r="AC257" s="347"/>
      <c r="AD257" s="347"/>
      <c r="AE257" s="347"/>
      <c r="AF257" s="347"/>
      <c r="AG257" s="347">
        <v>66</v>
      </c>
      <c r="AH257" s="347"/>
      <c r="AI257" s="347"/>
      <c r="AJ257" s="347"/>
      <c r="AK257" s="347"/>
      <c r="AL257" s="347">
        <v>68</v>
      </c>
      <c r="AM257" s="335"/>
      <c r="AN257" s="334">
        <v>85</v>
      </c>
      <c r="AO257" s="347">
        <v>36</v>
      </c>
    </row>
    <row r="258" spans="2:41" ht="21" customHeight="1" x14ac:dyDescent="0.3">
      <c r="B258" s="125" t="s">
        <v>418</v>
      </c>
      <c r="C258" s="91" t="s">
        <v>415</v>
      </c>
      <c r="D258" s="91" t="s">
        <v>95</v>
      </c>
      <c r="E258" s="91" t="s">
        <v>16</v>
      </c>
      <c r="F258" s="91">
        <f t="shared" si="12"/>
        <v>13</v>
      </c>
      <c r="G258" s="127">
        <f t="shared" si="13"/>
        <v>20</v>
      </c>
      <c r="H258" s="126">
        <f t="shared" si="14"/>
        <v>68.659230769230774</v>
      </c>
      <c r="I258" s="127">
        <f t="shared" si="15"/>
        <v>111</v>
      </c>
      <c r="J258" s="347">
        <v>56.16</v>
      </c>
      <c r="K258" s="347">
        <v>88</v>
      </c>
      <c r="L258" s="347"/>
      <c r="M258" s="347">
        <v>80</v>
      </c>
      <c r="N258" s="334">
        <v>111</v>
      </c>
      <c r="O258" s="347"/>
      <c r="P258" s="347"/>
      <c r="Q258" s="347">
        <v>66</v>
      </c>
      <c r="R258" s="347"/>
      <c r="S258" s="350"/>
      <c r="T258" s="347"/>
      <c r="U258" s="347"/>
      <c r="V258" s="347">
        <v>64.400000000000006</v>
      </c>
      <c r="W258" s="334">
        <v>71.180000000000007</v>
      </c>
      <c r="X258" s="334">
        <v>73.33</v>
      </c>
      <c r="Y258" s="347">
        <v>65.2</v>
      </c>
      <c r="Z258" s="347">
        <v>39.799999999999997</v>
      </c>
      <c r="AA258" s="347">
        <v>87.5</v>
      </c>
      <c r="AB258" s="347">
        <v>20</v>
      </c>
      <c r="AC258" s="347"/>
      <c r="AD258" s="347">
        <v>70</v>
      </c>
      <c r="AE258" s="347"/>
      <c r="AF258" s="347"/>
      <c r="AG258" s="347"/>
      <c r="AH258" s="347"/>
      <c r="AI258" s="347"/>
      <c r="AJ258" s="347"/>
      <c r="AK258" s="347"/>
      <c r="AL258" s="347"/>
      <c r="AM258" s="334"/>
      <c r="AN258" s="334"/>
      <c r="AO258" s="347"/>
    </row>
    <row r="259" spans="2:41" ht="21" customHeight="1" x14ac:dyDescent="0.3">
      <c r="B259" s="125" t="s">
        <v>418</v>
      </c>
      <c r="C259" s="91" t="s">
        <v>415</v>
      </c>
      <c r="D259" s="91" t="s">
        <v>95</v>
      </c>
      <c r="E259" s="91" t="s">
        <v>17</v>
      </c>
      <c r="F259" s="91">
        <f t="shared" si="12"/>
        <v>13</v>
      </c>
      <c r="G259" s="127">
        <f t="shared" si="13"/>
        <v>9.8000000000000007</v>
      </c>
      <c r="H259" s="126">
        <f t="shared" si="14"/>
        <v>40.746923076923082</v>
      </c>
      <c r="I259" s="127">
        <f t="shared" si="15"/>
        <v>56</v>
      </c>
      <c r="J259" s="347">
        <v>36.520000000000003</v>
      </c>
      <c r="K259" s="347">
        <v>56</v>
      </c>
      <c r="L259" s="347"/>
      <c r="M259" s="347">
        <v>52</v>
      </c>
      <c r="N259" s="334">
        <v>56</v>
      </c>
      <c r="O259" s="347"/>
      <c r="P259" s="347"/>
      <c r="Q259" s="347">
        <v>33</v>
      </c>
      <c r="R259" s="347"/>
      <c r="S259" s="350"/>
      <c r="T259" s="347"/>
      <c r="U259" s="347"/>
      <c r="V259" s="347">
        <v>38.6</v>
      </c>
      <c r="W259" s="334">
        <v>35.590000000000003</v>
      </c>
      <c r="X259" s="334">
        <v>40</v>
      </c>
      <c r="Y259" s="347">
        <v>45.8</v>
      </c>
      <c r="Z259" s="347">
        <v>19.899999999999999</v>
      </c>
      <c r="AA259" s="347">
        <v>54.5</v>
      </c>
      <c r="AB259" s="347">
        <v>9.8000000000000007</v>
      </c>
      <c r="AC259" s="347"/>
      <c r="AD259" s="347">
        <v>52</v>
      </c>
      <c r="AE259" s="347"/>
      <c r="AF259" s="347"/>
      <c r="AG259" s="347"/>
      <c r="AH259" s="347"/>
      <c r="AI259" s="347"/>
      <c r="AJ259" s="347"/>
      <c r="AK259" s="347"/>
      <c r="AL259" s="347"/>
      <c r="AM259" s="334"/>
      <c r="AN259" s="334"/>
      <c r="AO259" s="347"/>
    </row>
    <row r="260" spans="2:41" ht="21" customHeight="1" x14ac:dyDescent="0.3">
      <c r="B260" s="125" t="s">
        <v>418</v>
      </c>
      <c r="C260" s="91" t="s">
        <v>415</v>
      </c>
      <c r="D260" s="91" t="s">
        <v>95</v>
      </c>
      <c r="E260" s="91" t="s">
        <v>23</v>
      </c>
      <c r="F260" s="91">
        <f t="shared" si="12"/>
        <v>8</v>
      </c>
      <c r="G260" s="127">
        <f t="shared" si="13"/>
        <v>9.8000000000000007</v>
      </c>
      <c r="H260" s="126">
        <f t="shared" si="14"/>
        <v>43.918749999999996</v>
      </c>
      <c r="I260" s="127">
        <f t="shared" si="15"/>
        <v>73.33</v>
      </c>
      <c r="J260" s="347">
        <v>36.520000000000003</v>
      </c>
      <c r="K260" s="347">
        <v>56</v>
      </c>
      <c r="L260" s="347"/>
      <c r="M260" s="347">
        <v>52</v>
      </c>
      <c r="N260" s="334"/>
      <c r="O260" s="347"/>
      <c r="P260" s="347"/>
      <c r="Q260" s="347"/>
      <c r="R260" s="347"/>
      <c r="S260" s="350"/>
      <c r="T260" s="347"/>
      <c r="U260" s="347"/>
      <c r="V260" s="347">
        <v>38.6</v>
      </c>
      <c r="W260" s="334"/>
      <c r="X260" s="334">
        <v>73.33</v>
      </c>
      <c r="Y260" s="347">
        <v>65.2</v>
      </c>
      <c r="Z260" s="347">
        <v>19.899999999999999</v>
      </c>
      <c r="AA260" s="347"/>
      <c r="AB260" s="347">
        <v>9.8000000000000007</v>
      </c>
      <c r="AC260" s="347"/>
      <c r="AD260" s="347"/>
      <c r="AE260" s="347"/>
      <c r="AF260" s="347"/>
      <c r="AG260" s="347"/>
      <c r="AH260" s="347"/>
      <c r="AI260" s="347"/>
      <c r="AJ260" s="347"/>
      <c r="AK260" s="347"/>
      <c r="AL260" s="347"/>
      <c r="AM260" s="335"/>
      <c r="AN260" s="334"/>
      <c r="AO260" s="347"/>
    </row>
    <row r="261" spans="2:41" ht="21" customHeight="1" x14ac:dyDescent="0.3">
      <c r="B261" s="125" t="s">
        <v>418</v>
      </c>
      <c r="C261" s="91" t="s">
        <v>415</v>
      </c>
      <c r="D261" s="91" t="s">
        <v>95</v>
      </c>
      <c r="E261" s="91" t="s">
        <v>143</v>
      </c>
      <c r="F261" s="91">
        <f t="shared" ref="F261:F324" si="16">COUNT(J261:AO261)</f>
        <v>8</v>
      </c>
      <c r="G261" s="127">
        <f t="shared" ref="G261:G324" si="17">MIN(J261:AO261)</f>
        <v>9.8000000000000007</v>
      </c>
      <c r="H261" s="126">
        <f t="shared" ref="H261:H324" si="18">IF(SUM(J261:AO261)&gt;0,AVERAGE(J261:AO261),0)</f>
        <v>44.446249999999999</v>
      </c>
      <c r="I261" s="127">
        <f t="shared" ref="I261:I324" si="19">MAX(J261:AO261)</f>
        <v>73.33</v>
      </c>
      <c r="J261" s="347">
        <v>22.44</v>
      </c>
      <c r="K261" s="347">
        <v>56</v>
      </c>
      <c r="L261" s="347"/>
      <c r="M261" s="347"/>
      <c r="N261" s="334">
        <v>56</v>
      </c>
      <c r="O261" s="347"/>
      <c r="P261" s="347"/>
      <c r="Q261" s="347">
        <v>33</v>
      </c>
      <c r="R261" s="347"/>
      <c r="S261" s="350"/>
      <c r="T261" s="347"/>
      <c r="U261" s="347"/>
      <c r="V261" s="347"/>
      <c r="W261" s="334"/>
      <c r="X261" s="334">
        <v>73.33</v>
      </c>
      <c r="Y261" s="347">
        <v>65.2</v>
      </c>
      <c r="Z261" s="347">
        <v>39.799999999999997</v>
      </c>
      <c r="AA261" s="347"/>
      <c r="AB261" s="347">
        <v>9.8000000000000007</v>
      </c>
      <c r="AC261" s="347"/>
      <c r="AD261" s="347"/>
      <c r="AE261" s="347"/>
      <c r="AF261" s="347"/>
      <c r="AG261" s="347"/>
      <c r="AH261" s="347"/>
      <c r="AI261" s="347"/>
      <c r="AJ261" s="347"/>
      <c r="AK261" s="347"/>
      <c r="AL261" s="347"/>
      <c r="AM261" s="335"/>
      <c r="AN261" s="334"/>
      <c r="AO261" s="347"/>
    </row>
    <row r="262" spans="2:41" ht="21" customHeight="1" x14ac:dyDescent="0.3">
      <c r="B262" s="125" t="s">
        <v>419</v>
      </c>
      <c r="C262" s="91" t="s">
        <v>415</v>
      </c>
      <c r="D262" s="91" t="s">
        <v>95</v>
      </c>
      <c r="E262" s="91" t="s">
        <v>16</v>
      </c>
      <c r="F262" s="91">
        <f t="shared" si="16"/>
        <v>4</v>
      </c>
      <c r="G262" s="127">
        <f t="shared" si="17"/>
        <v>64.400000000000006</v>
      </c>
      <c r="H262" s="126">
        <f t="shared" si="18"/>
        <v>77.962500000000006</v>
      </c>
      <c r="I262" s="127">
        <f t="shared" si="19"/>
        <v>109.45</v>
      </c>
      <c r="J262" s="347"/>
      <c r="K262" s="347"/>
      <c r="L262" s="347"/>
      <c r="M262" s="347"/>
      <c r="N262" s="334"/>
      <c r="O262" s="347">
        <v>72</v>
      </c>
      <c r="P262" s="347"/>
      <c r="Q262" s="347">
        <v>66</v>
      </c>
      <c r="R262" s="347">
        <v>109.45</v>
      </c>
      <c r="S262" s="350"/>
      <c r="T262" s="347"/>
      <c r="U262" s="347"/>
      <c r="V262" s="347">
        <v>64.400000000000006</v>
      </c>
      <c r="W262" s="334"/>
      <c r="X262" s="334"/>
      <c r="Y262" s="347"/>
      <c r="Z262" s="347"/>
      <c r="AA262" s="347"/>
      <c r="AB262" s="347"/>
      <c r="AC262" s="347"/>
      <c r="AD262" s="347"/>
      <c r="AE262" s="347"/>
      <c r="AF262" s="347"/>
      <c r="AG262" s="347"/>
      <c r="AH262" s="347"/>
      <c r="AI262" s="347"/>
      <c r="AJ262" s="347"/>
      <c r="AK262" s="347"/>
      <c r="AL262" s="347"/>
      <c r="AM262" s="334"/>
      <c r="AN262" s="334"/>
      <c r="AO262" s="347"/>
    </row>
    <row r="263" spans="2:41" ht="21" customHeight="1" x14ac:dyDescent="0.3">
      <c r="B263" s="125" t="s">
        <v>419</v>
      </c>
      <c r="C263" s="91" t="s">
        <v>415</v>
      </c>
      <c r="D263" s="91" t="s">
        <v>95</v>
      </c>
      <c r="E263" s="91" t="s">
        <v>17</v>
      </c>
      <c r="F263" s="91">
        <f t="shared" si="16"/>
        <v>4</v>
      </c>
      <c r="G263" s="127">
        <f t="shared" si="17"/>
        <v>33</v>
      </c>
      <c r="H263" s="126">
        <f t="shared" si="18"/>
        <v>44.65</v>
      </c>
      <c r="I263" s="127">
        <f t="shared" si="19"/>
        <v>55</v>
      </c>
      <c r="J263" s="347"/>
      <c r="K263" s="347"/>
      <c r="L263" s="347"/>
      <c r="M263" s="347"/>
      <c r="N263" s="334"/>
      <c r="O263" s="347">
        <v>52</v>
      </c>
      <c r="P263" s="347"/>
      <c r="Q263" s="347">
        <v>33</v>
      </c>
      <c r="R263" s="347">
        <v>55</v>
      </c>
      <c r="S263" s="350"/>
      <c r="T263" s="347"/>
      <c r="U263" s="347"/>
      <c r="V263" s="347">
        <v>38.6</v>
      </c>
      <c r="W263" s="334"/>
      <c r="X263" s="334"/>
      <c r="Y263" s="347"/>
      <c r="Z263" s="347"/>
      <c r="AA263" s="347"/>
      <c r="AB263" s="347"/>
      <c r="AC263" s="347"/>
      <c r="AD263" s="347"/>
      <c r="AE263" s="347"/>
      <c r="AF263" s="347"/>
      <c r="AG263" s="347"/>
      <c r="AH263" s="347"/>
      <c r="AI263" s="347"/>
      <c r="AJ263" s="347"/>
      <c r="AK263" s="347"/>
      <c r="AL263" s="347"/>
      <c r="AM263" s="334"/>
      <c r="AN263" s="334"/>
      <c r="AO263" s="347"/>
    </row>
    <row r="264" spans="2:41" ht="21" customHeight="1" x14ac:dyDescent="0.3">
      <c r="B264" s="125" t="s">
        <v>419</v>
      </c>
      <c r="C264" s="91" t="s">
        <v>415</v>
      </c>
      <c r="D264" s="91" t="s">
        <v>95</v>
      </c>
      <c r="E264" s="91" t="s">
        <v>23</v>
      </c>
      <c r="F264" s="91">
        <f t="shared" si="16"/>
        <v>3</v>
      </c>
      <c r="G264" s="127">
        <f t="shared" si="17"/>
        <v>38.6</v>
      </c>
      <c r="H264" s="126">
        <f t="shared" si="18"/>
        <v>48.533333333333331</v>
      </c>
      <c r="I264" s="127">
        <f t="shared" si="19"/>
        <v>55</v>
      </c>
      <c r="J264" s="347"/>
      <c r="K264" s="347"/>
      <c r="L264" s="347"/>
      <c r="M264" s="347"/>
      <c r="N264" s="334"/>
      <c r="O264" s="347">
        <v>52</v>
      </c>
      <c r="P264" s="347"/>
      <c r="Q264" s="347"/>
      <c r="R264" s="347">
        <v>55</v>
      </c>
      <c r="S264" s="350"/>
      <c r="T264" s="347"/>
      <c r="U264" s="347"/>
      <c r="V264" s="347">
        <v>38.6</v>
      </c>
      <c r="W264" s="334"/>
      <c r="X264" s="334"/>
      <c r="Y264" s="347"/>
      <c r="Z264" s="347"/>
      <c r="AA264" s="347"/>
      <c r="AB264" s="347"/>
      <c r="AC264" s="347"/>
      <c r="AD264" s="347"/>
      <c r="AE264" s="347"/>
      <c r="AF264" s="347"/>
      <c r="AG264" s="347"/>
      <c r="AH264" s="347"/>
      <c r="AI264" s="347"/>
      <c r="AJ264" s="347"/>
      <c r="AK264" s="347"/>
      <c r="AL264" s="347"/>
      <c r="AM264" s="334"/>
      <c r="AN264" s="334"/>
      <c r="AO264" s="347"/>
    </row>
    <row r="265" spans="2:41" ht="21" customHeight="1" x14ac:dyDescent="0.3">
      <c r="B265" s="125" t="s">
        <v>419</v>
      </c>
      <c r="C265" s="91" t="s">
        <v>415</v>
      </c>
      <c r="D265" s="91" t="s">
        <v>95</v>
      </c>
      <c r="E265" s="91" t="s">
        <v>143</v>
      </c>
      <c r="F265" s="91">
        <f t="shared" si="16"/>
        <v>2</v>
      </c>
      <c r="G265" s="127">
        <f t="shared" si="17"/>
        <v>33</v>
      </c>
      <c r="H265" s="126">
        <f t="shared" si="18"/>
        <v>44</v>
      </c>
      <c r="I265" s="127">
        <f t="shared" si="19"/>
        <v>55</v>
      </c>
      <c r="J265" s="347"/>
      <c r="K265" s="347"/>
      <c r="L265" s="347"/>
      <c r="M265" s="347"/>
      <c r="N265" s="334"/>
      <c r="O265" s="347"/>
      <c r="P265" s="347"/>
      <c r="Q265" s="347">
        <v>33</v>
      </c>
      <c r="R265" s="347">
        <v>55</v>
      </c>
      <c r="S265" s="350"/>
      <c r="T265" s="347"/>
      <c r="U265" s="347"/>
      <c r="V265" s="347"/>
      <c r="W265" s="334"/>
      <c r="X265" s="334"/>
      <c r="Y265" s="347"/>
      <c r="Z265" s="347"/>
      <c r="AA265" s="347"/>
      <c r="AB265" s="347"/>
      <c r="AC265" s="347"/>
      <c r="AD265" s="347"/>
      <c r="AE265" s="347"/>
      <c r="AF265" s="347"/>
      <c r="AG265" s="347"/>
      <c r="AH265" s="347"/>
      <c r="AI265" s="347"/>
      <c r="AJ265" s="347"/>
      <c r="AK265" s="347"/>
      <c r="AL265" s="347"/>
      <c r="AM265" s="334"/>
      <c r="AN265" s="334"/>
      <c r="AO265" s="347"/>
    </row>
    <row r="266" spans="2:41" ht="21" customHeight="1" x14ac:dyDescent="0.3">
      <c r="B266" s="125" t="s">
        <v>420</v>
      </c>
      <c r="C266" s="91" t="s">
        <v>415</v>
      </c>
      <c r="D266" s="91" t="s">
        <v>95</v>
      </c>
      <c r="E266" s="91" t="s">
        <v>16</v>
      </c>
      <c r="F266" s="91">
        <f t="shared" si="16"/>
        <v>22</v>
      </c>
      <c r="G266" s="127">
        <f t="shared" si="17"/>
        <v>39.5</v>
      </c>
      <c r="H266" s="126">
        <f t="shared" si="18"/>
        <v>68.915454545454566</v>
      </c>
      <c r="I266" s="127">
        <f t="shared" si="19"/>
        <v>114</v>
      </c>
      <c r="J266" s="347">
        <v>56.16</v>
      </c>
      <c r="K266" s="347">
        <v>114</v>
      </c>
      <c r="L266" s="347">
        <v>60.5</v>
      </c>
      <c r="M266" s="347"/>
      <c r="N266" s="334"/>
      <c r="O266" s="347">
        <v>75</v>
      </c>
      <c r="P266" s="347"/>
      <c r="Q266" s="347">
        <v>66</v>
      </c>
      <c r="R266" s="347"/>
      <c r="S266" s="351">
        <v>65</v>
      </c>
      <c r="T266" s="347">
        <v>39.5</v>
      </c>
      <c r="U266" s="347">
        <v>62.4</v>
      </c>
      <c r="V266" s="347">
        <v>84.8</v>
      </c>
      <c r="W266" s="334">
        <v>71.180000000000007</v>
      </c>
      <c r="X266" s="334"/>
      <c r="Y266" s="347">
        <v>65.2</v>
      </c>
      <c r="Z266" s="347">
        <v>49.6</v>
      </c>
      <c r="AA266" s="347">
        <v>87.5</v>
      </c>
      <c r="AB266" s="347">
        <v>70</v>
      </c>
      <c r="AC266" s="347">
        <v>69</v>
      </c>
      <c r="AD266" s="347">
        <v>70</v>
      </c>
      <c r="AE266" s="347"/>
      <c r="AF266" s="347"/>
      <c r="AG266" s="347">
        <v>66</v>
      </c>
      <c r="AH266" s="347"/>
      <c r="AI266" s="347">
        <v>41.4</v>
      </c>
      <c r="AJ266" s="347"/>
      <c r="AK266" s="347">
        <v>77.900000000000006</v>
      </c>
      <c r="AL266" s="347">
        <v>68</v>
      </c>
      <c r="AM266" s="334"/>
      <c r="AN266" s="334">
        <v>85</v>
      </c>
      <c r="AO266" s="347">
        <v>72</v>
      </c>
    </row>
    <row r="267" spans="2:41" ht="21" customHeight="1" x14ac:dyDescent="0.3">
      <c r="B267" s="125" t="s">
        <v>420</v>
      </c>
      <c r="C267" s="91" t="s">
        <v>415</v>
      </c>
      <c r="D267" s="91" t="s">
        <v>95</v>
      </c>
      <c r="E267" s="91" t="s">
        <v>17</v>
      </c>
      <c r="F267" s="91">
        <f t="shared" si="16"/>
        <v>22</v>
      </c>
      <c r="G267" s="127">
        <f t="shared" si="17"/>
        <v>26</v>
      </c>
      <c r="H267" s="126">
        <f t="shared" si="18"/>
        <v>43.24818181818182</v>
      </c>
      <c r="I267" s="127">
        <f t="shared" si="19"/>
        <v>72</v>
      </c>
      <c r="J267" s="347">
        <v>36.520000000000003</v>
      </c>
      <c r="K267" s="347">
        <v>72</v>
      </c>
      <c r="L267" s="347">
        <v>30.25</v>
      </c>
      <c r="M267" s="347"/>
      <c r="N267" s="334"/>
      <c r="O267" s="347">
        <v>55</v>
      </c>
      <c r="P267" s="347"/>
      <c r="Q267" s="347">
        <v>33</v>
      </c>
      <c r="R267" s="347"/>
      <c r="S267" s="351">
        <v>45</v>
      </c>
      <c r="T267" s="347">
        <v>26</v>
      </c>
      <c r="U267" s="347">
        <v>46.3</v>
      </c>
      <c r="V267" s="347">
        <v>55.1</v>
      </c>
      <c r="W267" s="334">
        <v>35.590000000000003</v>
      </c>
      <c r="X267" s="334"/>
      <c r="Y267" s="347">
        <v>45.8</v>
      </c>
      <c r="Z267" s="347">
        <v>29.8</v>
      </c>
      <c r="AA267" s="347">
        <v>54.5</v>
      </c>
      <c r="AB267" s="347">
        <v>35</v>
      </c>
      <c r="AC267" s="347">
        <v>34.5</v>
      </c>
      <c r="AD267" s="347">
        <v>52</v>
      </c>
      <c r="AE267" s="347"/>
      <c r="AF267" s="347"/>
      <c r="AG267" s="347">
        <v>52.8</v>
      </c>
      <c r="AH267" s="347"/>
      <c r="AI267" s="347">
        <v>26.35</v>
      </c>
      <c r="AJ267" s="347"/>
      <c r="AK267" s="347">
        <v>38.950000000000003</v>
      </c>
      <c r="AL267" s="347">
        <v>51</v>
      </c>
      <c r="AM267" s="334"/>
      <c r="AN267" s="334">
        <v>60</v>
      </c>
      <c r="AO267" s="347">
        <v>36</v>
      </c>
    </row>
    <row r="268" spans="2:41" ht="21" customHeight="1" x14ac:dyDescent="0.3">
      <c r="B268" s="125" t="s">
        <v>420</v>
      </c>
      <c r="C268" s="91" t="s">
        <v>415</v>
      </c>
      <c r="D268" s="91" t="s">
        <v>95</v>
      </c>
      <c r="E268" s="91" t="s">
        <v>23</v>
      </c>
      <c r="F268" s="91">
        <f t="shared" si="16"/>
        <v>14</v>
      </c>
      <c r="G268" s="127">
        <f t="shared" si="17"/>
        <v>26.35</v>
      </c>
      <c r="H268" s="126">
        <f t="shared" si="18"/>
        <v>49.940714285714293</v>
      </c>
      <c r="I268" s="127">
        <f t="shared" si="19"/>
        <v>85</v>
      </c>
      <c r="J268" s="347">
        <v>36.520000000000003</v>
      </c>
      <c r="K268" s="347">
        <v>72</v>
      </c>
      <c r="L268" s="347">
        <v>30.25</v>
      </c>
      <c r="M268" s="347"/>
      <c r="N268" s="334"/>
      <c r="O268" s="347">
        <v>55</v>
      </c>
      <c r="P268" s="347"/>
      <c r="Q268" s="347"/>
      <c r="R268" s="347"/>
      <c r="S268" s="350"/>
      <c r="T268" s="347"/>
      <c r="U268" s="347"/>
      <c r="V268" s="347">
        <v>55.1</v>
      </c>
      <c r="W268" s="334"/>
      <c r="X268" s="334"/>
      <c r="Y268" s="347">
        <v>65.2</v>
      </c>
      <c r="Z268" s="347">
        <v>29.8</v>
      </c>
      <c r="AA268" s="347"/>
      <c r="AB268" s="347">
        <v>35</v>
      </c>
      <c r="AC268" s="347"/>
      <c r="AD268" s="347"/>
      <c r="AE268" s="347"/>
      <c r="AF268" s="347"/>
      <c r="AG268" s="347">
        <v>66</v>
      </c>
      <c r="AH268" s="347"/>
      <c r="AI268" s="347">
        <v>26.35</v>
      </c>
      <c r="AJ268" s="347"/>
      <c r="AK268" s="347">
        <v>38.950000000000003</v>
      </c>
      <c r="AL268" s="347">
        <v>68</v>
      </c>
      <c r="AM268" s="334"/>
      <c r="AN268" s="334">
        <v>85</v>
      </c>
      <c r="AO268" s="347">
        <v>36</v>
      </c>
    </row>
    <row r="269" spans="2:41" ht="21" customHeight="1" x14ac:dyDescent="0.3">
      <c r="B269" s="125" t="s">
        <v>420</v>
      </c>
      <c r="C269" s="91" t="s">
        <v>415</v>
      </c>
      <c r="D269" s="91" t="s">
        <v>95</v>
      </c>
      <c r="E269" s="91" t="s">
        <v>143</v>
      </c>
      <c r="F269" s="91">
        <f t="shared" si="16"/>
        <v>11</v>
      </c>
      <c r="G269" s="127">
        <f t="shared" si="17"/>
        <v>22.44</v>
      </c>
      <c r="H269" s="126">
        <f t="shared" si="18"/>
        <v>51.135454545454543</v>
      </c>
      <c r="I269" s="127">
        <f t="shared" si="19"/>
        <v>85</v>
      </c>
      <c r="J269" s="347">
        <v>22.44</v>
      </c>
      <c r="K269" s="347">
        <v>72</v>
      </c>
      <c r="L269" s="347">
        <v>30.25</v>
      </c>
      <c r="M269" s="347"/>
      <c r="N269" s="334"/>
      <c r="O269" s="347"/>
      <c r="P269" s="347"/>
      <c r="Q269" s="347">
        <v>33</v>
      </c>
      <c r="R269" s="347"/>
      <c r="S269" s="350"/>
      <c r="T269" s="347"/>
      <c r="U269" s="347"/>
      <c r="V269" s="347"/>
      <c r="W269" s="334"/>
      <c r="X269" s="334"/>
      <c r="Y269" s="347">
        <v>65.2</v>
      </c>
      <c r="Z269" s="347">
        <v>49.6</v>
      </c>
      <c r="AA269" s="347"/>
      <c r="AB269" s="347">
        <v>35</v>
      </c>
      <c r="AC269" s="347"/>
      <c r="AD269" s="347"/>
      <c r="AE269" s="347"/>
      <c r="AF269" s="347"/>
      <c r="AG269" s="347">
        <v>66</v>
      </c>
      <c r="AH269" s="347"/>
      <c r="AI269" s="347"/>
      <c r="AJ269" s="347"/>
      <c r="AK269" s="347"/>
      <c r="AL269" s="347">
        <v>68</v>
      </c>
      <c r="AM269" s="334"/>
      <c r="AN269" s="334">
        <v>85</v>
      </c>
      <c r="AO269" s="347">
        <v>36</v>
      </c>
    </row>
    <row r="270" spans="2:41" ht="21" customHeight="1" x14ac:dyDescent="0.3">
      <c r="B270" s="125" t="s">
        <v>421</v>
      </c>
      <c r="C270" s="91" t="s">
        <v>415</v>
      </c>
      <c r="D270" s="91" t="s">
        <v>95</v>
      </c>
      <c r="E270" s="91" t="s">
        <v>16</v>
      </c>
      <c r="F270" s="91">
        <f t="shared" si="16"/>
        <v>11</v>
      </c>
      <c r="G270" s="127">
        <f t="shared" si="17"/>
        <v>41.4</v>
      </c>
      <c r="H270" s="126">
        <f t="shared" si="18"/>
        <v>67.021818181818176</v>
      </c>
      <c r="I270" s="127">
        <f t="shared" si="19"/>
        <v>114</v>
      </c>
      <c r="J270" s="347">
        <v>56.16</v>
      </c>
      <c r="K270" s="347">
        <v>114</v>
      </c>
      <c r="L270" s="347"/>
      <c r="M270" s="347"/>
      <c r="N270" s="334"/>
      <c r="O270" s="347"/>
      <c r="P270" s="347"/>
      <c r="Q270" s="347">
        <v>66</v>
      </c>
      <c r="R270" s="347"/>
      <c r="S270" s="350"/>
      <c r="T270" s="347"/>
      <c r="U270" s="347"/>
      <c r="V270" s="347">
        <v>73.2</v>
      </c>
      <c r="W270" s="334">
        <v>71.180000000000007</v>
      </c>
      <c r="X270" s="334"/>
      <c r="Y270" s="347">
        <v>65.2</v>
      </c>
      <c r="Z270" s="347">
        <v>49.6</v>
      </c>
      <c r="AA270" s="347">
        <v>87.5</v>
      </c>
      <c r="AB270" s="347">
        <v>43</v>
      </c>
      <c r="AC270" s="347"/>
      <c r="AD270" s="347">
        <v>70</v>
      </c>
      <c r="AE270" s="347"/>
      <c r="AF270" s="347"/>
      <c r="AG270" s="347"/>
      <c r="AH270" s="347"/>
      <c r="AI270" s="347">
        <v>41.4</v>
      </c>
      <c r="AJ270" s="347"/>
      <c r="AK270" s="347"/>
      <c r="AL270" s="347"/>
      <c r="AM270" s="334"/>
      <c r="AN270" s="334"/>
      <c r="AO270" s="347"/>
    </row>
    <row r="271" spans="2:41" ht="21" customHeight="1" x14ac:dyDescent="0.3">
      <c r="B271" s="125" t="s">
        <v>421</v>
      </c>
      <c r="C271" s="91" t="s">
        <v>415</v>
      </c>
      <c r="D271" s="91" t="s">
        <v>95</v>
      </c>
      <c r="E271" s="91" t="s">
        <v>17</v>
      </c>
      <c r="F271" s="91">
        <f t="shared" si="16"/>
        <v>11</v>
      </c>
      <c r="G271" s="127">
        <f t="shared" si="17"/>
        <v>21.3</v>
      </c>
      <c r="H271" s="126">
        <f t="shared" si="18"/>
        <v>40.950909090909093</v>
      </c>
      <c r="I271" s="127">
        <f t="shared" si="19"/>
        <v>72</v>
      </c>
      <c r="J271" s="347">
        <v>36.520000000000003</v>
      </c>
      <c r="K271" s="347">
        <v>72</v>
      </c>
      <c r="L271" s="347"/>
      <c r="M271" s="347"/>
      <c r="N271" s="334"/>
      <c r="O271" s="347"/>
      <c r="P271" s="347"/>
      <c r="Q271" s="347">
        <v>33</v>
      </c>
      <c r="R271" s="347"/>
      <c r="S271" s="350"/>
      <c r="T271" s="347"/>
      <c r="U271" s="347"/>
      <c r="V271" s="347">
        <v>43.7</v>
      </c>
      <c r="W271" s="334">
        <v>35.590000000000003</v>
      </c>
      <c r="X271" s="334"/>
      <c r="Y271" s="347">
        <v>45.8</v>
      </c>
      <c r="Z271" s="347">
        <v>29.7</v>
      </c>
      <c r="AA271" s="347">
        <v>54.5</v>
      </c>
      <c r="AB271" s="347">
        <v>21.3</v>
      </c>
      <c r="AC271" s="347"/>
      <c r="AD271" s="347">
        <v>52</v>
      </c>
      <c r="AE271" s="347"/>
      <c r="AF271" s="347"/>
      <c r="AG271" s="347"/>
      <c r="AH271" s="347"/>
      <c r="AI271" s="347">
        <v>26.35</v>
      </c>
      <c r="AJ271" s="347"/>
      <c r="AK271" s="347"/>
      <c r="AL271" s="347"/>
      <c r="AM271" s="334"/>
      <c r="AN271" s="334"/>
      <c r="AO271" s="347"/>
    </row>
    <row r="272" spans="2:41" ht="21" customHeight="1" x14ac:dyDescent="0.3">
      <c r="B272" s="125" t="s">
        <v>421</v>
      </c>
      <c r="C272" s="91" t="s">
        <v>415</v>
      </c>
      <c r="D272" s="91" t="s">
        <v>95</v>
      </c>
      <c r="E272" s="91" t="s">
        <v>23</v>
      </c>
      <c r="F272" s="91">
        <f t="shared" si="16"/>
        <v>7</v>
      </c>
      <c r="G272" s="127">
        <f t="shared" si="17"/>
        <v>21.3</v>
      </c>
      <c r="H272" s="126">
        <f t="shared" si="18"/>
        <v>42.110000000000007</v>
      </c>
      <c r="I272" s="127">
        <f t="shared" si="19"/>
        <v>72</v>
      </c>
      <c r="J272" s="347">
        <v>36.520000000000003</v>
      </c>
      <c r="K272" s="347">
        <v>72</v>
      </c>
      <c r="L272" s="347"/>
      <c r="M272" s="347"/>
      <c r="N272" s="334"/>
      <c r="O272" s="347"/>
      <c r="P272" s="347"/>
      <c r="Q272" s="347"/>
      <c r="R272" s="347"/>
      <c r="S272" s="350"/>
      <c r="T272" s="347"/>
      <c r="U272" s="347"/>
      <c r="V272" s="347">
        <v>43.7</v>
      </c>
      <c r="W272" s="334"/>
      <c r="X272" s="334"/>
      <c r="Y272" s="347">
        <v>65.2</v>
      </c>
      <c r="Z272" s="347">
        <v>29.7</v>
      </c>
      <c r="AA272" s="347"/>
      <c r="AB272" s="347">
        <v>21.3</v>
      </c>
      <c r="AC272" s="347"/>
      <c r="AD272" s="347"/>
      <c r="AE272" s="347"/>
      <c r="AF272" s="347"/>
      <c r="AG272" s="347"/>
      <c r="AH272" s="347"/>
      <c r="AI272" s="347">
        <v>26.35</v>
      </c>
      <c r="AJ272" s="347"/>
      <c r="AK272" s="347"/>
      <c r="AL272" s="347"/>
      <c r="AM272" s="334"/>
      <c r="AN272" s="334"/>
      <c r="AO272" s="347"/>
    </row>
    <row r="273" spans="2:41" ht="21" customHeight="1" x14ac:dyDescent="0.3">
      <c r="B273" s="125" t="s">
        <v>421</v>
      </c>
      <c r="C273" s="91" t="s">
        <v>415</v>
      </c>
      <c r="D273" s="91" t="s">
        <v>95</v>
      </c>
      <c r="E273" s="91" t="s">
        <v>143</v>
      </c>
      <c r="F273" s="91">
        <f t="shared" si="16"/>
        <v>6</v>
      </c>
      <c r="G273" s="127">
        <f t="shared" si="17"/>
        <v>21.3</v>
      </c>
      <c r="H273" s="126">
        <f t="shared" si="18"/>
        <v>43.923333333333325</v>
      </c>
      <c r="I273" s="127">
        <f t="shared" si="19"/>
        <v>72</v>
      </c>
      <c r="J273" s="347">
        <v>22.44</v>
      </c>
      <c r="K273" s="347">
        <v>72</v>
      </c>
      <c r="L273" s="347"/>
      <c r="M273" s="347"/>
      <c r="N273" s="334"/>
      <c r="O273" s="347"/>
      <c r="P273" s="347"/>
      <c r="Q273" s="347">
        <v>33</v>
      </c>
      <c r="R273" s="347"/>
      <c r="S273" s="350"/>
      <c r="T273" s="347"/>
      <c r="U273" s="347"/>
      <c r="V273" s="347"/>
      <c r="W273" s="334"/>
      <c r="X273" s="334"/>
      <c r="Y273" s="347">
        <v>65.2</v>
      </c>
      <c r="Z273" s="347">
        <v>49.6</v>
      </c>
      <c r="AA273" s="347"/>
      <c r="AB273" s="347">
        <v>21.3</v>
      </c>
      <c r="AC273" s="347"/>
      <c r="AD273" s="347"/>
      <c r="AE273" s="347"/>
      <c r="AF273" s="347"/>
      <c r="AG273" s="347"/>
      <c r="AH273" s="347"/>
      <c r="AI273" s="347"/>
      <c r="AJ273" s="347"/>
      <c r="AK273" s="347"/>
      <c r="AL273" s="347"/>
      <c r="AM273" s="334"/>
      <c r="AN273" s="334"/>
      <c r="AO273" s="347"/>
    </row>
    <row r="274" spans="2:41" ht="21" customHeight="1" x14ac:dyDescent="0.3">
      <c r="B274" s="125" t="s">
        <v>422</v>
      </c>
      <c r="C274" s="91" t="s">
        <v>415</v>
      </c>
      <c r="D274" s="91" t="s">
        <v>95</v>
      </c>
      <c r="E274" s="91" t="s">
        <v>16</v>
      </c>
      <c r="F274" s="91">
        <f t="shared" si="16"/>
        <v>3</v>
      </c>
      <c r="G274" s="127">
        <f t="shared" si="17"/>
        <v>66</v>
      </c>
      <c r="H274" s="126">
        <f t="shared" si="18"/>
        <v>70.399999999999991</v>
      </c>
      <c r="I274" s="127">
        <f t="shared" si="19"/>
        <v>73.2</v>
      </c>
      <c r="J274" s="347"/>
      <c r="K274" s="347"/>
      <c r="L274" s="347"/>
      <c r="M274" s="347"/>
      <c r="N274" s="334"/>
      <c r="O274" s="347">
        <v>72</v>
      </c>
      <c r="P274" s="347"/>
      <c r="Q274" s="347">
        <v>66</v>
      </c>
      <c r="R274" s="347"/>
      <c r="S274" s="350"/>
      <c r="T274" s="347"/>
      <c r="U274" s="347"/>
      <c r="V274" s="347">
        <v>73.2</v>
      </c>
      <c r="W274" s="334"/>
      <c r="X274" s="334"/>
      <c r="Y274" s="347"/>
      <c r="Z274" s="347"/>
      <c r="AA274" s="347"/>
      <c r="AB274" s="347"/>
      <c r="AC274" s="347"/>
      <c r="AD274" s="347"/>
      <c r="AE274" s="347"/>
      <c r="AF274" s="347"/>
      <c r="AG274" s="347"/>
      <c r="AH274" s="347"/>
      <c r="AI274" s="347"/>
      <c r="AJ274" s="347"/>
      <c r="AK274" s="347"/>
      <c r="AL274" s="347"/>
      <c r="AM274" s="334"/>
      <c r="AN274" s="334"/>
      <c r="AO274" s="347"/>
    </row>
    <row r="275" spans="2:41" ht="21" customHeight="1" x14ac:dyDescent="0.3">
      <c r="B275" s="125" t="s">
        <v>422</v>
      </c>
      <c r="C275" s="91" t="s">
        <v>415</v>
      </c>
      <c r="D275" s="91" t="s">
        <v>95</v>
      </c>
      <c r="E275" s="91" t="s">
        <v>17</v>
      </c>
      <c r="F275" s="91">
        <f t="shared" si="16"/>
        <v>3</v>
      </c>
      <c r="G275" s="127">
        <f t="shared" si="17"/>
        <v>33</v>
      </c>
      <c r="H275" s="126">
        <f t="shared" si="18"/>
        <v>42.9</v>
      </c>
      <c r="I275" s="127">
        <f t="shared" si="19"/>
        <v>52</v>
      </c>
      <c r="J275" s="347"/>
      <c r="K275" s="347"/>
      <c r="L275" s="347"/>
      <c r="M275" s="347"/>
      <c r="N275" s="334"/>
      <c r="O275" s="347">
        <v>52</v>
      </c>
      <c r="P275" s="347"/>
      <c r="Q275" s="347">
        <v>33</v>
      </c>
      <c r="R275" s="347"/>
      <c r="S275" s="350"/>
      <c r="T275" s="347"/>
      <c r="U275" s="347"/>
      <c r="V275" s="347">
        <v>43.7</v>
      </c>
      <c r="W275" s="334"/>
      <c r="X275" s="334"/>
      <c r="Y275" s="347"/>
      <c r="Z275" s="347"/>
      <c r="AA275" s="347"/>
      <c r="AB275" s="347"/>
      <c r="AC275" s="347"/>
      <c r="AD275" s="347"/>
      <c r="AE275" s="347"/>
      <c r="AF275" s="347"/>
      <c r="AG275" s="347"/>
      <c r="AH275" s="347"/>
      <c r="AI275" s="347"/>
      <c r="AJ275" s="347"/>
      <c r="AK275" s="347"/>
      <c r="AL275" s="347"/>
      <c r="AM275" s="334"/>
      <c r="AN275" s="334"/>
      <c r="AO275" s="347"/>
    </row>
    <row r="276" spans="2:41" ht="21" customHeight="1" x14ac:dyDescent="0.3">
      <c r="B276" s="125" t="s">
        <v>422</v>
      </c>
      <c r="C276" s="91" t="s">
        <v>415</v>
      </c>
      <c r="D276" s="91" t="s">
        <v>95</v>
      </c>
      <c r="E276" s="91" t="s">
        <v>23</v>
      </c>
      <c r="F276" s="91">
        <f t="shared" si="16"/>
        <v>2</v>
      </c>
      <c r="G276" s="127">
        <f t="shared" si="17"/>
        <v>43.7</v>
      </c>
      <c r="H276" s="126">
        <f t="shared" si="18"/>
        <v>47.85</v>
      </c>
      <c r="I276" s="127">
        <f t="shared" si="19"/>
        <v>52</v>
      </c>
      <c r="J276" s="347"/>
      <c r="K276" s="347"/>
      <c r="L276" s="347"/>
      <c r="M276" s="347"/>
      <c r="N276" s="334"/>
      <c r="O276" s="347">
        <v>52</v>
      </c>
      <c r="P276" s="347"/>
      <c r="Q276" s="347"/>
      <c r="R276" s="347"/>
      <c r="S276" s="350"/>
      <c r="T276" s="347"/>
      <c r="U276" s="347"/>
      <c r="V276" s="347">
        <v>43.7</v>
      </c>
      <c r="W276" s="334"/>
      <c r="X276" s="334"/>
      <c r="Y276" s="347"/>
      <c r="Z276" s="347"/>
      <c r="AA276" s="347"/>
      <c r="AB276" s="347"/>
      <c r="AC276" s="347"/>
      <c r="AD276" s="347"/>
      <c r="AE276" s="347"/>
      <c r="AF276" s="347"/>
      <c r="AG276" s="347"/>
      <c r="AH276" s="347"/>
      <c r="AI276" s="347"/>
      <c r="AJ276" s="347"/>
      <c r="AK276" s="347"/>
      <c r="AL276" s="347"/>
      <c r="AM276" s="334"/>
      <c r="AN276" s="334"/>
      <c r="AO276" s="347"/>
    </row>
    <row r="277" spans="2:41" ht="21" customHeight="1" x14ac:dyDescent="0.3">
      <c r="B277" s="125" t="s">
        <v>422</v>
      </c>
      <c r="C277" s="91" t="s">
        <v>415</v>
      </c>
      <c r="D277" s="91" t="s">
        <v>95</v>
      </c>
      <c r="E277" s="91" t="s">
        <v>143</v>
      </c>
      <c r="F277" s="91">
        <f t="shared" si="16"/>
        <v>1</v>
      </c>
      <c r="G277" s="127">
        <f t="shared" si="17"/>
        <v>33</v>
      </c>
      <c r="H277" s="126">
        <f t="shared" si="18"/>
        <v>33</v>
      </c>
      <c r="I277" s="127">
        <f t="shared" si="19"/>
        <v>33</v>
      </c>
      <c r="J277" s="347"/>
      <c r="K277" s="347"/>
      <c r="L277" s="347"/>
      <c r="M277" s="347"/>
      <c r="N277" s="334"/>
      <c r="O277" s="347"/>
      <c r="P277" s="347"/>
      <c r="Q277" s="347">
        <v>33</v>
      </c>
      <c r="R277" s="347"/>
      <c r="S277" s="350"/>
      <c r="T277" s="347"/>
      <c r="U277" s="347"/>
      <c r="V277" s="347"/>
      <c r="W277" s="334"/>
      <c r="X277" s="334"/>
      <c r="Y277" s="347"/>
      <c r="Z277" s="347"/>
      <c r="AA277" s="347"/>
      <c r="AB277" s="347"/>
      <c r="AC277" s="347"/>
      <c r="AD277" s="347"/>
      <c r="AE277" s="347"/>
      <c r="AF277" s="347"/>
      <c r="AG277" s="347"/>
      <c r="AH277" s="347"/>
      <c r="AI277" s="347"/>
      <c r="AJ277" s="347"/>
      <c r="AK277" s="347"/>
      <c r="AL277" s="347"/>
      <c r="AM277" s="334"/>
      <c r="AN277" s="334"/>
      <c r="AO277" s="347"/>
    </row>
    <row r="278" spans="2:41" ht="21" customHeight="1" x14ac:dyDescent="0.3">
      <c r="B278" s="125" t="s">
        <v>423</v>
      </c>
      <c r="C278" s="91" t="s">
        <v>415</v>
      </c>
      <c r="D278" s="91" t="s">
        <v>95</v>
      </c>
      <c r="E278" s="91" t="s">
        <v>16</v>
      </c>
      <c r="F278" s="91">
        <f t="shared" si="16"/>
        <v>8</v>
      </c>
      <c r="G278" s="127">
        <f t="shared" si="17"/>
        <v>28.1</v>
      </c>
      <c r="H278" s="126">
        <f t="shared" si="18"/>
        <v>46.84375</v>
      </c>
      <c r="I278" s="127">
        <f t="shared" si="19"/>
        <v>77</v>
      </c>
      <c r="J278" s="347">
        <v>28.1</v>
      </c>
      <c r="K278" s="347"/>
      <c r="L278" s="347"/>
      <c r="M278" s="347"/>
      <c r="N278" s="334"/>
      <c r="O278" s="347"/>
      <c r="P278" s="347"/>
      <c r="Q278" s="347">
        <v>77</v>
      </c>
      <c r="R278" s="347"/>
      <c r="S278" s="351">
        <v>37</v>
      </c>
      <c r="T278" s="347"/>
      <c r="U278" s="347">
        <v>62.4</v>
      </c>
      <c r="V278" s="347"/>
      <c r="W278" s="334"/>
      <c r="X278" s="334"/>
      <c r="Y278" s="347"/>
      <c r="Z278" s="347"/>
      <c r="AA278" s="347"/>
      <c r="AB278" s="347">
        <v>40</v>
      </c>
      <c r="AC278" s="347"/>
      <c r="AD278" s="347"/>
      <c r="AE278" s="347"/>
      <c r="AF278" s="347"/>
      <c r="AG278" s="347">
        <v>41.8</v>
      </c>
      <c r="AH278" s="347"/>
      <c r="AI278" s="347">
        <v>52.45</v>
      </c>
      <c r="AJ278" s="347"/>
      <c r="AK278" s="347"/>
      <c r="AL278" s="347"/>
      <c r="AM278" s="334"/>
      <c r="AN278" s="334"/>
      <c r="AO278" s="347">
        <v>36</v>
      </c>
    </row>
    <row r="279" spans="2:41" ht="21" customHeight="1" x14ac:dyDescent="0.3">
      <c r="B279" s="125" t="s">
        <v>423</v>
      </c>
      <c r="C279" s="91" t="s">
        <v>415</v>
      </c>
      <c r="D279" s="91" t="s">
        <v>95</v>
      </c>
      <c r="E279" s="91" t="s">
        <v>17</v>
      </c>
      <c r="F279" s="91">
        <f t="shared" si="16"/>
        <v>8</v>
      </c>
      <c r="G279" s="127">
        <f t="shared" si="17"/>
        <v>18</v>
      </c>
      <c r="H279" s="126">
        <f t="shared" si="18"/>
        <v>28.417499999999997</v>
      </c>
      <c r="I279" s="127">
        <f t="shared" si="19"/>
        <v>46.3</v>
      </c>
      <c r="J279" s="347">
        <v>18.29</v>
      </c>
      <c r="K279" s="347"/>
      <c r="L279" s="347"/>
      <c r="M279" s="347"/>
      <c r="N279" s="334"/>
      <c r="O279" s="347"/>
      <c r="P279" s="347"/>
      <c r="Q279" s="347">
        <v>38.5</v>
      </c>
      <c r="R279" s="347"/>
      <c r="S279" s="351">
        <v>23.8</v>
      </c>
      <c r="T279" s="347"/>
      <c r="U279" s="347">
        <v>46.3</v>
      </c>
      <c r="V279" s="347"/>
      <c r="W279" s="334"/>
      <c r="X279" s="334"/>
      <c r="Y279" s="347"/>
      <c r="Z279" s="347"/>
      <c r="AA279" s="347"/>
      <c r="AB279" s="347">
        <v>23</v>
      </c>
      <c r="AC279" s="347"/>
      <c r="AD279" s="347"/>
      <c r="AE279" s="347"/>
      <c r="AF279" s="347"/>
      <c r="AG279" s="347">
        <v>33</v>
      </c>
      <c r="AH279" s="347"/>
      <c r="AI279" s="347">
        <v>26.45</v>
      </c>
      <c r="AJ279" s="347"/>
      <c r="AK279" s="347"/>
      <c r="AL279" s="347"/>
      <c r="AM279" s="334"/>
      <c r="AN279" s="334"/>
      <c r="AO279" s="347">
        <v>18</v>
      </c>
    </row>
    <row r="280" spans="2:41" ht="21" customHeight="1" x14ac:dyDescent="0.3">
      <c r="B280" s="125" t="s">
        <v>423</v>
      </c>
      <c r="C280" s="91" t="s">
        <v>415</v>
      </c>
      <c r="D280" s="91" t="s">
        <v>95</v>
      </c>
      <c r="E280" s="91" t="s">
        <v>23</v>
      </c>
      <c r="F280" s="91">
        <f t="shared" si="16"/>
        <v>5</v>
      </c>
      <c r="G280" s="127">
        <f t="shared" si="17"/>
        <v>18</v>
      </c>
      <c r="H280" s="126">
        <f t="shared" si="18"/>
        <v>25.508000000000003</v>
      </c>
      <c r="I280" s="127">
        <f t="shared" si="19"/>
        <v>41.8</v>
      </c>
      <c r="J280" s="347">
        <v>18.29</v>
      </c>
      <c r="K280" s="347"/>
      <c r="L280" s="347"/>
      <c r="M280" s="347"/>
      <c r="N280" s="334"/>
      <c r="O280" s="347"/>
      <c r="P280" s="347"/>
      <c r="Q280" s="347"/>
      <c r="R280" s="347"/>
      <c r="S280" s="350"/>
      <c r="T280" s="347"/>
      <c r="U280" s="347"/>
      <c r="V280" s="347"/>
      <c r="W280" s="334"/>
      <c r="X280" s="334"/>
      <c r="Y280" s="347"/>
      <c r="Z280" s="347"/>
      <c r="AA280" s="347"/>
      <c r="AB280" s="347">
        <v>23</v>
      </c>
      <c r="AC280" s="347"/>
      <c r="AD280" s="347"/>
      <c r="AE280" s="347"/>
      <c r="AF280" s="347"/>
      <c r="AG280" s="347">
        <v>41.8</v>
      </c>
      <c r="AH280" s="347"/>
      <c r="AI280" s="347">
        <v>26.45</v>
      </c>
      <c r="AJ280" s="347"/>
      <c r="AK280" s="347"/>
      <c r="AL280" s="347"/>
      <c r="AM280" s="334"/>
      <c r="AN280" s="334"/>
      <c r="AO280" s="347">
        <v>18</v>
      </c>
    </row>
    <row r="281" spans="2:41" ht="21" customHeight="1" x14ac:dyDescent="0.3">
      <c r="B281" s="125" t="s">
        <v>423</v>
      </c>
      <c r="C281" s="91" t="s">
        <v>415</v>
      </c>
      <c r="D281" s="91" t="s">
        <v>95</v>
      </c>
      <c r="E281" s="91" t="s">
        <v>143</v>
      </c>
      <c r="F281" s="91">
        <f t="shared" si="16"/>
        <v>5</v>
      </c>
      <c r="G281" s="127">
        <f t="shared" si="17"/>
        <v>11.22</v>
      </c>
      <c r="H281" s="126">
        <f t="shared" si="18"/>
        <v>26.503999999999998</v>
      </c>
      <c r="I281" s="127">
        <f t="shared" si="19"/>
        <v>41.8</v>
      </c>
      <c r="J281" s="347">
        <v>11.22</v>
      </c>
      <c r="K281" s="347"/>
      <c r="L281" s="347"/>
      <c r="M281" s="347"/>
      <c r="N281" s="334"/>
      <c r="O281" s="347"/>
      <c r="P281" s="347"/>
      <c r="Q281" s="347">
        <v>38.5</v>
      </c>
      <c r="R281" s="347"/>
      <c r="S281" s="350"/>
      <c r="T281" s="347"/>
      <c r="U281" s="347"/>
      <c r="V281" s="347"/>
      <c r="W281" s="334"/>
      <c r="X281" s="334"/>
      <c r="Y281" s="347"/>
      <c r="Z281" s="347"/>
      <c r="AA281" s="347"/>
      <c r="AB281" s="347">
        <v>23</v>
      </c>
      <c r="AC281" s="347"/>
      <c r="AD281" s="347"/>
      <c r="AE281" s="347"/>
      <c r="AF281" s="347"/>
      <c r="AG281" s="347">
        <v>41.8</v>
      </c>
      <c r="AH281" s="347"/>
      <c r="AI281" s="347"/>
      <c r="AJ281" s="347"/>
      <c r="AK281" s="347"/>
      <c r="AL281" s="347"/>
      <c r="AM281" s="334"/>
      <c r="AN281" s="334"/>
      <c r="AO281" s="347">
        <v>18</v>
      </c>
    </row>
    <row r="282" spans="2:41" ht="21" customHeight="1" x14ac:dyDescent="0.3">
      <c r="B282" s="125" t="s">
        <v>424</v>
      </c>
      <c r="C282" s="91" t="s">
        <v>415</v>
      </c>
      <c r="D282" s="91" t="s">
        <v>95</v>
      </c>
      <c r="E282" s="91" t="s">
        <v>16</v>
      </c>
      <c r="F282" s="91">
        <f t="shared" si="16"/>
        <v>3</v>
      </c>
      <c r="G282" s="127">
        <f t="shared" si="17"/>
        <v>16</v>
      </c>
      <c r="H282" s="126">
        <f t="shared" si="18"/>
        <v>40.366666666666667</v>
      </c>
      <c r="I282" s="127">
        <f t="shared" si="19"/>
        <v>77</v>
      </c>
      <c r="J282" s="347">
        <v>28.1</v>
      </c>
      <c r="K282" s="347"/>
      <c r="L282" s="347"/>
      <c r="M282" s="347"/>
      <c r="N282" s="334"/>
      <c r="O282" s="347"/>
      <c r="P282" s="347"/>
      <c r="Q282" s="347">
        <v>77</v>
      </c>
      <c r="R282" s="347"/>
      <c r="S282" s="350"/>
      <c r="T282" s="347"/>
      <c r="U282" s="347"/>
      <c r="V282" s="347"/>
      <c r="W282" s="334"/>
      <c r="X282" s="334"/>
      <c r="Y282" s="347"/>
      <c r="Z282" s="347"/>
      <c r="AA282" s="347"/>
      <c r="AB282" s="347">
        <v>16</v>
      </c>
      <c r="AC282" s="347"/>
      <c r="AD282" s="347"/>
      <c r="AE282" s="347"/>
      <c r="AF282" s="347"/>
      <c r="AG282" s="347"/>
      <c r="AH282" s="347"/>
      <c r="AI282" s="347"/>
      <c r="AJ282" s="347"/>
      <c r="AK282" s="347"/>
      <c r="AL282" s="347"/>
      <c r="AM282" s="334"/>
      <c r="AN282" s="334"/>
      <c r="AO282" s="347"/>
    </row>
    <row r="283" spans="2:41" ht="21" customHeight="1" x14ac:dyDescent="0.3">
      <c r="B283" s="125" t="s">
        <v>424</v>
      </c>
      <c r="C283" s="91" t="s">
        <v>415</v>
      </c>
      <c r="D283" s="91" t="s">
        <v>95</v>
      </c>
      <c r="E283" s="91" t="s">
        <v>17</v>
      </c>
      <c r="F283" s="91">
        <f t="shared" si="16"/>
        <v>3</v>
      </c>
      <c r="G283" s="127">
        <f t="shared" si="17"/>
        <v>8</v>
      </c>
      <c r="H283" s="126">
        <f t="shared" si="18"/>
        <v>21.596666666666664</v>
      </c>
      <c r="I283" s="127">
        <f t="shared" si="19"/>
        <v>38.5</v>
      </c>
      <c r="J283" s="347">
        <v>18.29</v>
      </c>
      <c r="K283" s="347"/>
      <c r="L283" s="347"/>
      <c r="M283" s="347"/>
      <c r="N283" s="334"/>
      <c r="O283" s="347"/>
      <c r="P283" s="347"/>
      <c r="Q283" s="347">
        <v>38.5</v>
      </c>
      <c r="R283" s="347"/>
      <c r="S283" s="350"/>
      <c r="T283" s="347"/>
      <c r="U283" s="347"/>
      <c r="V283" s="347"/>
      <c r="W283" s="334"/>
      <c r="X283" s="334"/>
      <c r="Y283" s="347"/>
      <c r="Z283" s="347"/>
      <c r="AA283" s="347"/>
      <c r="AB283" s="347">
        <v>8</v>
      </c>
      <c r="AC283" s="347"/>
      <c r="AD283" s="347"/>
      <c r="AE283" s="347"/>
      <c r="AF283" s="347"/>
      <c r="AG283" s="347"/>
      <c r="AH283" s="347"/>
      <c r="AI283" s="347"/>
      <c r="AJ283" s="347"/>
      <c r="AK283" s="347"/>
      <c r="AL283" s="347"/>
      <c r="AM283" s="334"/>
      <c r="AN283" s="334"/>
      <c r="AO283" s="347"/>
    </row>
    <row r="284" spans="2:41" ht="21" customHeight="1" x14ac:dyDescent="0.3">
      <c r="B284" s="125" t="s">
        <v>424</v>
      </c>
      <c r="C284" s="91" t="s">
        <v>415</v>
      </c>
      <c r="D284" s="91" t="s">
        <v>95</v>
      </c>
      <c r="E284" s="91" t="s">
        <v>23</v>
      </c>
      <c r="F284" s="91">
        <f t="shared" si="16"/>
        <v>2</v>
      </c>
      <c r="G284" s="127">
        <f t="shared" si="17"/>
        <v>8</v>
      </c>
      <c r="H284" s="126">
        <f t="shared" si="18"/>
        <v>13.145</v>
      </c>
      <c r="I284" s="127">
        <f t="shared" si="19"/>
        <v>18.29</v>
      </c>
      <c r="J284" s="347">
        <v>18.29</v>
      </c>
      <c r="K284" s="347"/>
      <c r="L284" s="347"/>
      <c r="M284" s="347"/>
      <c r="N284" s="334"/>
      <c r="O284" s="347"/>
      <c r="P284" s="347"/>
      <c r="Q284" s="347"/>
      <c r="R284" s="347"/>
      <c r="S284" s="350"/>
      <c r="T284" s="347"/>
      <c r="U284" s="347"/>
      <c r="V284" s="347"/>
      <c r="W284" s="334"/>
      <c r="X284" s="334"/>
      <c r="Y284" s="347"/>
      <c r="Z284" s="347"/>
      <c r="AA284" s="347"/>
      <c r="AB284" s="347">
        <v>8</v>
      </c>
      <c r="AC284" s="347"/>
      <c r="AD284" s="347"/>
      <c r="AE284" s="347"/>
      <c r="AF284" s="347"/>
      <c r="AG284" s="347"/>
      <c r="AH284" s="347"/>
      <c r="AI284" s="347"/>
      <c r="AJ284" s="347"/>
      <c r="AK284" s="347"/>
      <c r="AL284" s="347"/>
      <c r="AM284" s="334"/>
      <c r="AN284" s="334"/>
      <c r="AO284" s="347"/>
    </row>
    <row r="285" spans="2:41" ht="21" customHeight="1" x14ac:dyDescent="0.3">
      <c r="B285" s="125" t="s">
        <v>424</v>
      </c>
      <c r="C285" s="91" t="s">
        <v>415</v>
      </c>
      <c r="D285" s="91" t="s">
        <v>95</v>
      </c>
      <c r="E285" s="91" t="s">
        <v>143</v>
      </c>
      <c r="F285" s="91">
        <f t="shared" si="16"/>
        <v>3</v>
      </c>
      <c r="G285" s="127">
        <f t="shared" si="17"/>
        <v>8</v>
      </c>
      <c r="H285" s="126">
        <f t="shared" si="18"/>
        <v>19.239999999999998</v>
      </c>
      <c r="I285" s="127">
        <f t="shared" si="19"/>
        <v>38.5</v>
      </c>
      <c r="J285" s="347">
        <v>11.22</v>
      </c>
      <c r="K285" s="347"/>
      <c r="L285" s="347"/>
      <c r="M285" s="347"/>
      <c r="N285" s="334"/>
      <c r="O285" s="347"/>
      <c r="P285" s="347"/>
      <c r="Q285" s="347">
        <v>38.5</v>
      </c>
      <c r="R285" s="347"/>
      <c r="S285" s="350"/>
      <c r="T285" s="347"/>
      <c r="U285" s="347"/>
      <c r="V285" s="347"/>
      <c r="W285" s="334"/>
      <c r="X285" s="334"/>
      <c r="Y285" s="347"/>
      <c r="Z285" s="347"/>
      <c r="AA285" s="347"/>
      <c r="AB285" s="347">
        <v>8</v>
      </c>
      <c r="AC285" s="347"/>
      <c r="AD285" s="347"/>
      <c r="AE285" s="347"/>
      <c r="AF285" s="347"/>
      <c r="AG285" s="347"/>
      <c r="AH285" s="347"/>
      <c r="AI285" s="347"/>
      <c r="AJ285" s="347"/>
      <c r="AK285" s="347"/>
      <c r="AL285" s="347"/>
      <c r="AM285" s="334"/>
      <c r="AN285" s="334"/>
      <c r="AO285" s="347"/>
    </row>
    <row r="286" spans="2:41" ht="21" customHeight="1" x14ac:dyDescent="0.3">
      <c r="B286" s="125" t="s">
        <v>425</v>
      </c>
      <c r="C286" s="91" t="s">
        <v>415</v>
      </c>
      <c r="D286" s="91" t="s">
        <v>95</v>
      </c>
      <c r="E286" s="91" t="s">
        <v>16</v>
      </c>
      <c r="F286" s="91">
        <f t="shared" si="16"/>
        <v>15</v>
      </c>
      <c r="G286" s="127">
        <f t="shared" si="17"/>
        <v>18.75</v>
      </c>
      <c r="H286" s="126">
        <f t="shared" si="18"/>
        <v>37.14</v>
      </c>
      <c r="I286" s="127">
        <f t="shared" si="19"/>
        <v>55</v>
      </c>
      <c r="J286" s="347">
        <v>18.75</v>
      </c>
      <c r="K286" s="347"/>
      <c r="L286" s="347"/>
      <c r="M286" s="347">
        <v>40</v>
      </c>
      <c r="N286" s="334"/>
      <c r="O286" s="347"/>
      <c r="P286" s="347"/>
      <c r="Q286" s="347">
        <v>55</v>
      </c>
      <c r="R286" s="347">
        <v>39.049999999999997</v>
      </c>
      <c r="S286" s="351">
        <v>35</v>
      </c>
      <c r="T286" s="347"/>
      <c r="U286" s="347">
        <v>50.4</v>
      </c>
      <c r="V286" s="347">
        <v>25.4</v>
      </c>
      <c r="W286" s="334"/>
      <c r="X286" s="334"/>
      <c r="Y286" s="347">
        <v>38</v>
      </c>
      <c r="Z286" s="347"/>
      <c r="AA286" s="347"/>
      <c r="AB286" s="347">
        <v>32</v>
      </c>
      <c r="AC286" s="347">
        <v>23</v>
      </c>
      <c r="AD286" s="347"/>
      <c r="AE286" s="347"/>
      <c r="AF286" s="347"/>
      <c r="AG286" s="347">
        <v>33</v>
      </c>
      <c r="AH286" s="347"/>
      <c r="AI286" s="347"/>
      <c r="AJ286" s="347"/>
      <c r="AK286" s="347">
        <v>44.5</v>
      </c>
      <c r="AL286" s="347">
        <v>37</v>
      </c>
      <c r="AM286" s="334"/>
      <c r="AN286" s="334">
        <v>50</v>
      </c>
      <c r="AO286" s="347">
        <v>36</v>
      </c>
    </row>
    <row r="287" spans="2:41" ht="21" customHeight="1" x14ac:dyDescent="0.3">
      <c r="B287" s="125" t="s">
        <v>425</v>
      </c>
      <c r="C287" s="91" t="s">
        <v>415</v>
      </c>
      <c r="D287" s="91" t="s">
        <v>95</v>
      </c>
      <c r="E287" s="91" t="s">
        <v>17</v>
      </c>
      <c r="F287" s="91">
        <f t="shared" si="16"/>
        <v>15</v>
      </c>
      <c r="G287" s="127">
        <f t="shared" si="17"/>
        <v>11.5</v>
      </c>
      <c r="H287" s="126">
        <f t="shared" si="18"/>
        <v>23.140666666666668</v>
      </c>
      <c r="I287" s="127">
        <f t="shared" si="19"/>
        <v>35</v>
      </c>
      <c r="J287" s="347">
        <v>12.21</v>
      </c>
      <c r="K287" s="347"/>
      <c r="L287" s="347"/>
      <c r="M287" s="347">
        <v>30</v>
      </c>
      <c r="N287" s="334"/>
      <c r="O287" s="347"/>
      <c r="P287" s="347"/>
      <c r="Q287" s="347">
        <v>27.5</v>
      </c>
      <c r="R287" s="347">
        <v>19.25</v>
      </c>
      <c r="S287" s="351">
        <v>25</v>
      </c>
      <c r="T287" s="347"/>
      <c r="U287" s="347">
        <v>32.799999999999997</v>
      </c>
      <c r="V287" s="347">
        <v>16.600000000000001</v>
      </c>
      <c r="W287" s="334"/>
      <c r="X287" s="334"/>
      <c r="Y287" s="347">
        <v>26.6</v>
      </c>
      <c r="Z287" s="347"/>
      <c r="AA287" s="347"/>
      <c r="AB287" s="347">
        <v>16</v>
      </c>
      <c r="AC287" s="347">
        <v>11.5</v>
      </c>
      <c r="AD287" s="347"/>
      <c r="AE287" s="347"/>
      <c r="AF287" s="347"/>
      <c r="AG287" s="347">
        <v>26.4</v>
      </c>
      <c r="AH287" s="347"/>
      <c r="AI287" s="347"/>
      <c r="AJ287" s="347"/>
      <c r="AK287" s="347">
        <v>22.25</v>
      </c>
      <c r="AL287" s="347">
        <v>28</v>
      </c>
      <c r="AM287" s="334"/>
      <c r="AN287" s="334">
        <v>35</v>
      </c>
      <c r="AO287" s="347">
        <v>18</v>
      </c>
    </row>
    <row r="288" spans="2:41" ht="21" customHeight="1" x14ac:dyDescent="0.3">
      <c r="B288" s="125" t="s">
        <v>425</v>
      </c>
      <c r="C288" s="91" t="s">
        <v>415</v>
      </c>
      <c r="D288" s="91" t="s">
        <v>95</v>
      </c>
      <c r="E288" s="91" t="s">
        <v>23</v>
      </c>
      <c r="F288" s="91">
        <f t="shared" si="16"/>
        <v>11</v>
      </c>
      <c r="G288" s="127">
        <f t="shared" si="17"/>
        <v>12.21</v>
      </c>
      <c r="H288" s="126">
        <f t="shared" si="18"/>
        <v>26.573636363636364</v>
      </c>
      <c r="I288" s="127">
        <f t="shared" si="19"/>
        <v>50</v>
      </c>
      <c r="J288" s="347">
        <v>12.21</v>
      </c>
      <c r="K288" s="347"/>
      <c r="L288" s="347"/>
      <c r="M288" s="347">
        <v>30</v>
      </c>
      <c r="N288" s="334"/>
      <c r="O288" s="347"/>
      <c r="P288" s="347"/>
      <c r="Q288" s="347"/>
      <c r="R288" s="347">
        <v>19.25</v>
      </c>
      <c r="S288" s="350"/>
      <c r="T288" s="347"/>
      <c r="U288" s="347"/>
      <c r="V288" s="347">
        <v>16.600000000000001</v>
      </c>
      <c r="W288" s="334"/>
      <c r="X288" s="334"/>
      <c r="Y288" s="347">
        <v>38</v>
      </c>
      <c r="Z288" s="347"/>
      <c r="AA288" s="347"/>
      <c r="AB288" s="347">
        <v>16</v>
      </c>
      <c r="AC288" s="347"/>
      <c r="AD288" s="347"/>
      <c r="AE288" s="347"/>
      <c r="AF288" s="347"/>
      <c r="AG288" s="347">
        <v>33</v>
      </c>
      <c r="AH288" s="347"/>
      <c r="AI288" s="347"/>
      <c r="AJ288" s="347"/>
      <c r="AK288" s="347">
        <v>22.25</v>
      </c>
      <c r="AL288" s="347">
        <v>37</v>
      </c>
      <c r="AM288" s="334"/>
      <c r="AN288" s="334">
        <v>50</v>
      </c>
      <c r="AO288" s="347">
        <v>18</v>
      </c>
    </row>
    <row r="289" spans="2:41" ht="21" customHeight="1" x14ac:dyDescent="0.3">
      <c r="B289" s="125" t="s">
        <v>425</v>
      </c>
      <c r="C289" s="91" t="s">
        <v>415</v>
      </c>
      <c r="D289" s="91" t="s">
        <v>95</v>
      </c>
      <c r="E289" s="91" t="s">
        <v>143</v>
      </c>
      <c r="F289" s="91">
        <f t="shared" si="16"/>
        <v>9</v>
      </c>
      <c r="G289" s="127">
        <f t="shared" si="17"/>
        <v>7.48</v>
      </c>
      <c r="H289" s="126">
        <f t="shared" si="18"/>
        <v>27.358888888888892</v>
      </c>
      <c r="I289" s="127">
        <f t="shared" si="19"/>
        <v>50</v>
      </c>
      <c r="J289" s="347">
        <v>7.48</v>
      </c>
      <c r="K289" s="347"/>
      <c r="L289" s="347"/>
      <c r="M289" s="347"/>
      <c r="N289" s="334"/>
      <c r="O289" s="347"/>
      <c r="P289" s="347"/>
      <c r="Q289" s="347">
        <v>27.5</v>
      </c>
      <c r="R289" s="347">
        <v>19.25</v>
      </c>
      <c r="S289" s="350"/>
      <c r="T289" s="347"/>
      <c r="U289" s="347"/>
      <c r="V289" s="347"/>
      <c r="W289" s="334"/>
      <c r="X289" s="334"/>
      <c r="Y289" s="347">
        <v>38</v>
      </c>
      <c r="Z289" s="347"/>
      <c r="AA289" s="347"/>
      <c r="AB289" s="347">
        <v>16</v>
      </c>
      <c r="AC289" s="347"/>
      <c r="AD289" s="347"/>
      <c r="AE289" s="347"/>
      <c r="AF289" s="347"/>
      <c r="AG289" s="347">
        <v>33</v>
      </c>
      <c r="AH289" s="347"/>
      <c r="AI289" s="347"/>
      <c r="AJ289" s="347"/>
      <c r="AK289" s="347"/>
      <c r="AL289" s="347">
        <v>37</v>
      </c>
      <c r="AM289" s="334"/>
      <c r="AN289" s="334">
        <v>50</v>
      </c>
      <c r="AO289" s="347">
        <v>18</v>
      </c>
    </row>
    <row r="290" spans="2:41" ht="21" customHeight="1" x14ac:dyDescent="0.3">
      <c r="B290" s="125" t="s">
        <v>426</v>
      </c>
      <c r="C290" s="91" t="s">
        <v>415</v>
      </c>
      <c r="D290" s="91" t="s">
        <v>95</v>
      </c>
      <c r="E290" s="91" t="s">
        <v>16</v>
      </c>
      <c r="F290" s="91">
        <f t="shared" si="16"/>
        <v>4</v>
      </c>
      <c r="G290" s="127">
        <f t="shared" si="17"/>
        <v>14</v>
      </c>
      <c r="H290" s="126">
        <f t="shared" si="18"/>
        <v>27.287500000000001</v>
      </c>
      <c r="I290" s="127">
        <f t="shared" si="19"/>
        <v>55</v>
      </c>
      <c r="J290" s="347">
        <v>18.75</v>
      </c>
      <c r="K290" s="347"/>
      <c r="L290" s="347"/>
      <c r="M290" s="347"/>
      <c r="N290" s="334"/>
      <c r="O290" s="347"/>
      <c r="P290" s="347"/>
      <c r="Q290" s="347">
        <v>55</v>
      </c>
      <c r="R290" s="347"/>
      <c r="S290" s="350"/>
      <c r="T290" s="347"/>
      <c r="U290" s="347"/>
      <c r="V290" s="347">
        <v>21.4</v>
      </c>
      <c r="W290" s="334"/>
      <c r="X290" s="334"/>
      <c r="Y290" s="347"/>
      <c r="Z290" s="347"/>
      <c r="AA290" s="347"/>
      <c r="AB290" s="347">
        <v>14</v>
      </c>
      <c r="AC290" s="347"/>
      <c r="AD290" s="347"/>
      <c r="AE290" s="347"/>
      <c r="AF290" s="347"/>
      <c r="AG290" s="347"/>
      <c r="AH290" s="347"/>
      <c r="AI290" s="347"/>
      <c r="AJ290" s="347"/>
      <c r="AK290" s="347"/>
      <c r="AL290" s="347"/>
      <c r="AM290" s="334"/>
      <c r="AN290" s="334"/>
      <c r="AO290" s="347"/>
    </row>
    <row r="291" spans="2:41" ht="21" customHeight="1" x14ac:dyDescent="0.3">
      <c r="B291" s="125" t="s">
        <v>426</v>
      </c>
      <c r="C291" s="91" t="s">
        <v>415</v>
      </c>
      <c r="D291" s="91" t="s">
        <v>95</v>
      </c>
      <c r="E291" s="91" t="s">
        <v>17</v>
      </c>
      <c r="F291" s="91">
        <f t="shared" si="16"/>
        <v>4</v>
      </c>
      <c r="G291" s="127">
        <f t="shared" si="17"/>
        <v>7</v>
      </c>
      <c r="H291" s="126">
        <f t="shared" si="18"/>
        <v>14.9275</v>
      </c>
      <c r="I291" s="127">
        <f t="shared" si="19"/>
        <v>27.5</v>
      </c>
      <c r="J291" s="347">
        <v>12.21</v>
      </c>
      <c r="K291" s="347"/>
      <c r="L291" s="347"/>
      <c r="M291" s="347"/>
      <c r="N291" s="334"/>
      <c r="O291" s="347"/>
      <c r="P291" s="347"/>
      <c r="Q291" s="347">
        <v>27.5</v>
      </c>
      <c r="R291" s="347"/>
      <c r="S291" s="350"/>
      <c r="T291" s="347"/>
      <c r="U291" s="347"/>
      <c r="V291" s="347">
        <v>13</v>
      </c>
      <c r="W291" s="334"/>
      <c r="X291" s="334"/>
      <c r="Y291" s="347"/>
      <c r="Z291" s="347"/>
      <c r="AA291" s="347"/>
      <c r="AB291" s="347">
        <v>7</v>
      </c>
      <c r="AC291" s="347"/>
      <c r="AD291" s="347"/>
      <c r="AE291" s="347"/>
      <c r="AF291" s="347"/>
      <c r="AG291" s="347"/>
      <c r="AH291" s="347"/>
      <c r="AI291" s="347"/>
      <c r="AJ291" s="347"/>
      <c r="AK291" s="347"/>
      <c r="AL291" s="347"/>
      <c r="AM291" s="334"/>
      <c r="AN291" s="334"/>
      <c r="AO291" s="347"/>
    </row>
    <row r="292" spans="2:41" ht="21" customHeight="1" x14ac:dyDescent="0.3">
      <c r="B292" s="125" t="s">
        <v>426</v>
      </c>
      <c r="C292" s="91" t="s">
        <v>415</v>
      </c>
      <c r="D292" s="91" t="s">
        <v>95</v>
      </c>
      <c r="E292" s="91" t="s">
        <v>23</v>
      </c>
      <c r="F292" s="91">
        <f t="shared" si="16"/>
        <v>3</v>
      </c>
      <c r="G292" s="127">
        <f t="shared" si="17"/>
        <v>7</v>
      </c>
      <c r="H292" s="126">
        <f t="shared" si="18"/>
        <v>10.736666666666666</v>
      </c>
      <c r="I292" s="127">
        <f t="shared" si="19"/>
        <v>13</v>
      </c>
      <c r="J292" s="347">
        <v>12.21</v>
      </c>
      <c r="K292" s="347"/>
      <c r="L292" s="347"/>
      <c r="M292" s="347"/>
      <c r="N292" s="334"/>
      <c r="O292" s="347"/>
      <c r="P292" s="347"/>
      <c r="Q292" s="347"/>
      <c r="R292" s="347"/>
      <c r="S292" s="350"/>
      <c r="T292" s="347"/>
      <c r="U292" s="347"/>
      <c r="V292" s="347">
        <v>13</v>
      </c>
      <c r="W292" s="334"/>
      <c r="X292" s="334"/>
      <c r="Y292" s="347"/>
      <c r="Z292" s="347"/>
      <c r="AA292" s="347"/>
      <c r="AB292" s="347">
        <v>7</v>
      </c>
      <c r="AC292" s="347"/>
      <c r="AD292" s="347"/>
      <c r="AE292" s="347"/>
      <c r="AF292" s="347"/>
      <c r="AG292" s="347"/>
      <c r="AH292" s="347"/>
      <c r="AI292" s="347"/>
      <c r="AJ292" s="347"/>
      <c r="AK292" s="347"/>
      <c r="AL292" s="347"/>
      <c r="AM292" s="334"/>
      <c r="AN292" s="334"/>
      <c r="AO292" s="347"/>
    </row>
    <row r="293" spans="2:41" ht="21" customHeight="1" x14ac:dyDescent="0.3">
      <c r="B293" s="125" t="s">
        <v>426</v>
      </c>
      <c r="C293" s="91" t="s">
        <v>415</v>
      </c>
      <c r="D293" s="91" t="s">
        <v>95</v>
      </c>
      <c r="E293" s="91" t="s">
        <v>143</v>
      </c>
      <c r="F293" s="91">
        <f t="shared" si="16"/>
        <v>3</v>
      </c>
      <c r="G293" s="127">
        <f t="shared" si="17"/>
        <v>7</v>
      </c>
      <c r="H293" s="126">
        <f t="shared" si="18"/>
        <v>13.993333333333334</v>
      </c>
      <c r="I293" s="127">
        <f t="shared" si="19"/>
        <v>27.5</v>
      </c>
      <c r="J293" s="347">
        <v>7.48</v>
      </c>
      <c r="K293" s="347"/>
      <c r="L293" s="347"/>
      <c r="M293" s="347"/>
      <c r="N293" s="334"/>
      <c r="O293" s="347"/>
      <c r="P293" s="347"/>
      <c r="Q293" s="347">
        <v>27.5</v>
      </c>
      <c r="R293" s="347"/>
      <c r="S293" s="350"/>
      <c r="T293" s="347"/>
      <c r="U293" s="347"/>
      <c r="V293" s="347"/>
      <c r="W293" s="334"/>
      <c r="X293" s="334"/>
      <c r="Y293" s="347"/>
      <c r="Z293" s="347"/>
      <c r="AA293" s="347"/>
      <c r="AB293" s="347">
        <v>7</v>
      </c>
      <c r="AC293" s="347"/>
      <c r="AD293" s="347"/>
      <c r="AE293" s="347"/>
      <c r="AF293" s="347"/>
      <c r="AG293" s="347"/>
      <c r="AH293" s="347"/>
      <c r="AI293" s="347"/>
      <c r="AJ293" s="347"/>
      <c r="AK293" s="347"/>
      <c r="AL293" s="347"/>
      <c r="AM293" s="334"/>
      <c r="AN293" s="334"/>
      <c r="AO293" s="347"/>
    </row>
    <row r="294" spans="2:41" ht="21" customHeight="1" x14ac:dyDescent="0.3">
      <c r="B294" s="125" t="s">
        <v>427</v>
      </c>
      <c r="C294" s="91" t="s">
        <v>415</v>
      </c>
      <c r="D294" s="91" t="s">
        <v>95</v>
      </c>
      <c r="E294" s="91" t="s">
        <v>16</v>
      </c>
      <c r="F294" s="91">
        <f t="shared" si="16"/>
        <v>7</v>
      </c>
      <c r="G294" s="127">
        <f t="shared" si="17"/>
        <v>47</v>
      </c>
      <c r="H294" s="126">
        <f t="shared" si="18"/>
        <v>65.337142857142865</v>
      </c>
      <c r="I294" s="127">
        <f t="shared" si="19"/>
        <v>87.5</v>
      </c>
      <c r="J294" s="347">
        <v>56.16</v>
      </c>
      <c r="K294" s="347"/>
      <c r="L294" s="347">
        <v>60.5</v>
      </c>
      <c r="M294" s="347"/>
      <c r="N294" s="334"/>
      <c r="O294" s="347">
        <v>75</v>
      </c>
      <c r="P294" s="347"/>
      <c r="Q294" s="347"/>
      <c r="R294" s="347"/>
      <c r="S294" s="350"/>
      <c r="T294" s="347"/>
      <c r="U294" s="347"/>
      <c r="V294" s="347"/>
      <c r="W294" s="334"/>
      <c r="X294" s="334"/>
      <c r="Y294" s="347">
        <v>65.2</v>
      </c>
      <c r="Z294" s="347"/>
      <c r="AA294" s="347">
        <v>87.5</v>
      </c>
      <c r="AB294" s="347">
        <v>47</v>
      </c>
      <c r="AC294" s="347"/>
      <c r="AD294" s="347"/>
      <c r="AE294" s="347"/>
      <c r="AF294" s="347"/>
      <c r="AG294" s="347">
        <v>66</v>
      </c>
      <c r="AH294" s="347"/>
      <c r="AI294" s="347"/>
      <c r="AJ294" s="347"/>
      <c r="AK294" s="347"/>
      <c r="AL294" s="347"/>
      <c r="AM294" s="334"/>
      <c r="AN294" s="334"/>
      <c r="AO294" s="347"/>
    </row>
    <row r="295" spans="2:41" ht="21" customHeight="1" x14ac:dyDescent="0.3">
      <c r="B295" s="125" t="s">
        <v>427</v>
      </c>
      <c r="C295" s="91" t="s">
        <v>415</v>
      </c>
      <c r="D295" s="91" t="s">
        <v>95</v>
      </c>
      <c r="E295" s="91" t="s">
        <v>17</v>
      </c>
      <c r="F295" s="91">
        <f t="shared" si="16"/>
        <v>7</v>
      </c>
      <c r="G295" s="127">
        <f t="shared" si="17"/>
        <v>23.5</v>
      </c>
      <c r="H295" s="126">
        <f t="shared" si="18"/>
        <v>42.624285714285712</v>
      </c>
      <c r="I295" s="127">
        <f t="shared" si="19"/>
        <v>55</v>
      </c>
      <c r="J295" s="347">
        <v>36.520000000000003</v>
      </c>
      <c r="K295" s="347"/>
      <c r="L295" s="347">
        <v>30.25</v>
      </c>
      <c r="M295" s="347"/>
      <c r="N295" s="334"/>
      <c r="O295" s="347">
        <v>55</v>
      </c>
      <c r="P295" s="347"/>
      <c r="Q295" s="347"/>
      <c r="R295" s="347"/>
      <c r="S295" s="350"/>
      <c r="T295" s="347"/>
      <c r="U295" s="347"/>
      <c r="V295" s="347"/>
      <c r="W295" s="334"/>
      <c r="X295" s="334"/>
      <c r="Y295" s="347">
        <v>45.8</v>
      </c>
      <c r="Z295" s="347"/>
      <c r="AA295" s="347">
        <v>54.5</v>
      </c>
      <c r="AB295" s="347">
        <v>23.5</v>
      </c>
      <c r="AC295" s="347"/>
      <c r="AD295" s="347"/>
      <c r="AE295" s="347"/>
      <c r="AF295" s="347"/>
      <c r="AG295" s="347">
        <v>52.8</v>
      </c>
      <c r="AH295" s="347"/>
      <c r="AI295" s="347"/>
      <c r="AJ295" s="347"/>
      <c r="AK295" s="347"/>
      <c r="AL295" s="347"/>
      <c r="AM295" s="334"/>
      <c r="AN295" s="334"/>
      <c r="AO295" s="347"/>
    </row>
    <row r="296" spans="2:41" ht="21" customHeight="1" x14ac:dyDescent="0.3">
      <c r="B296" s="125" t="s">
        <v>427</v>
      </c>
      <c r="C296" s="91" t="s">
        <v>415</v>
      </c>
      <c r="D296" s="91" t="s">
        <v>95</v>
      </c>
      <c r="E296" s="91" t="s">
        <v>23</v>
      </c>
      <c r="F296" s="91">
        <f t="shared" si="16"/>
        <v>6</v>
      </c>
      <c r="G296" s="127">
        <f t="shared" si="17"/>
        <v>23.5</v>
      </c>
      <c r="H296" s="126">
        <f t="shared" si="18"/>
        <v>46.07833333333334</v>
      </c>
      <c r="I296" s="127">
        <f t="shared" si="19"/>
        <v>66</v>
      </c>
      <c r="J296" s="347">
        <v>36.520000000000003</v>
      </c>
      <c r="K296" s="347"/>
      <c r="L296" s="347">
        <v>30.25</v>
      </c>
      <c r="M296" s="347"/>
      <c r="N296" s="334"/>
      <c r="O296" s="347">
        <v>55</v>
      </c>
      <c r="P296" s="347"/>
      <c r="Q296" s="347"/>
      <c r="R296" s="347"/>
      <c r="S296" s="350"/>
      <c r="T296" s="347"/>
      <c r="U296" s="347"/>
      <c r="V296" s="347"/>
      <c r="W296" s="334"/>
      <c r="X296" s="334"/>
      <c r="Y296" s="347">
        <v>65.2</v>
      </c>
      <c r="Z296" s="347"/>
      <c r="AA296" s="347"/>
      <c r="AB296" s="347">
        <v>23.5</v>
      </c>
      <c r="AC296" s="347"/>
      <c r="AD296" s="347"/>
      <c r="AE296" s="347"/>
      <c r="AF296" s="347"/>
      <c r="AG296" s="347">
        <v>66</v>
      </c>
      <c r="AH296" s="347"/>
      <c r="AI296" s="347"/>
      <c r="AJ296" s="347"/>
      <c r="AK296" s="347"/>
      <c r="AL296" s="347"/>
      <c r="AM296" s="334"/>
      <c r="AN296" s="334"/>
      <c r="AO296" s="347"/>
    </row>
    <row r="297" spans="2:41" ht="21" customHeight="1" x14ac:dyDescent="0.3">
      <c r="B297" s="125" t="s">
        <v>427</v>
      </c>
      <c r="C297" s="91" t="s">
        <v>415</v>
      </c>
      <c r="D297" s="91" t="s">
        <v>95</v>
      </c>
      <c r="E297" s="91" t="s">
        <v>143</v>
      </c>
      <c r="F297" s="91">
        <f t="shared" si="16"/>
        <v>5</v>
      </c>
      <c r="G297" s="127">
        <f t="shared" si="17"/>
        <v>22.44</v>
      </c>
      <c r="H297" s="126">
        <f t="shared" si="18"/>
        <v>41.477999999999994</v>
      </c>
      <c r="I297" s="127">
        <f t="shared" si="19"/>
        <v>66</v>
      </c>
      <c r="J297" s="347">
        <v>22.44</v>
      </c>
      <c r="K297" s="347"/>
      <c r="L297" s="347">
        <v>30.25</v>
      </c>
      <c r="M297" s="347"/>
      <c r="N297" s="334"/>
      <c r="O297" s="347"/>
      <c r="P297" s="347"/>
      <c r="Q297" s="347"/>
      <c r="R297" s="347"/>
      <c r="S297" s="350"/>
      <c r="T297" s="347"/>
      <c r="U297" s="347"/>
      <c r="V297" s="347"/>
      <c r="W297" s="334"/>
      <c r="X297" s="334"/>
      <c r="Y297" s="347">
        <v>65.2</v>
      </c>
      <c r="Z297" s="347"/>
      <c r="AA297" s="347"/>
      <c r="AB297" s="347">
        <v>23.5</v>
      </c>
      <c r="AC297" s="347"/>
      <c r="AD297" s="347"/>
      <c r="AE297" s="347"/>
      <c r="AF297" s="347"/>
      <c r="AG297" s="347">
        <v>66</v>
      </c>
      <c r="AH297" s="347"/>
      <c r="AI297" s="347"/>
      <c r="AJ297" s="347"/>
      <c r="AK297" s="347"/>
      <c r="AL297" s="347"/>
      <c r="AM297" s="334"/>
      <c r="AN297" s="334"/>
      <c r="AO297" s="347"/>
    </row>
    <row r="298" spans="2:41" ht="21" customHeight="1" x14ac:dyDescent="0.3">
      <c r="B298" s="125" t="s">
        <v>428</v>
      </c>
      <c r="C298" s="91" t="s">
        <v>415</v>
      </c>
      <c r="D298" s="91" t="s">
        <v>95</v>
      </c>
      <c r="E298" s="91" t="s">
        <v>16</v>
      </c>
      <c r="F298" s="91">
        <f t="shared" si="16"/>
        <v>11</v>
      </c>
      <c r="G298" s="127">
        <f t="shared" si="17"/>
        <v>20</v>
      </c>
      <c r="H298" s="126">
        <f t="shared" si="18"/>
        <v>56.68272727272727</v>
      </c>
      <c r="I298" s="127">
        <f t="shared" si="19"/>
        <v>87.5</v>
      </c>
      <c r="J298" s="347">
        <v>56.16</v>
      </c>
      <c r="K298" s="347"/>
      <c r="L298" s="347"/>
      <c r="M298" s="347"/>
      <c r="N298" s="334"/>
      <c r="O298" s="347"/>
      <c r="P298" s="347"/>
      <c r="Q298" s="347"/>
      <c r="R298" s="347"/>
      <c r="S298" s="350"/>
      <c r="T298" s="347"/>
      <c r="U298" s="347"/>
      <c r="V298" s="347">
        <v>64.400000000000006</v>
      </c>
      <c r="W298" s="334">
        <v>60</v>
      </c>
      <c r="X298" s="334">
        <v>73.33</v>
      </c>
      <c r="Y298" s="347">
        <v>65.2</v>
      </c>
      <c r="Z298" s="347">
        <v>39.799999999999997</v>
      </c>
      <c r="AA298" s="347">
        <v>87.5</v>
      </c>
      <c r="AB298" s="347">
        <v>20</v>
      </c>
      <c r="AC298" s="347"/>
      <c r="AD298" s="347">
        <v>70</v>
      </c>
      <c r="AE298" s="347"/>
      <c r="AF298" s="347">
        <v>45.72</v>
      </c>
      <c r="AG298" s="347"/>
      <c r="AH298" s="347"/>
      <c r="AI298" s="347">
        <v>41.4</v>
      </c>
      <c r="AJ298" s="347"/>
      <c r="AK298" s="347"/>
      <c r="AL298" s="347"/>
      <c r="AM298" s="334"/>
      <c r="AN298" s="334"/>
      <c r="AO298" s="347"/>
    </row>
    <row r="299" spans="2:41" ht="21" customHeight="1" x14ac:dyDescent="0.3">
      <c r="B299" s="125" t="s">
        <v>428</v>
      </c>
      <c r="C299" s="91" t="s">
        <v>415</v>
      </c>
      <c r="D299" s="91" t="s">
        <v>95</v>
      </c>
      <c r="E299" s="91" t="s">
        <v>17</v>
      </c>
      <c r="F299" s="91">
        <f t="shared" si="16"/>
        <v>10</v>
      </c>
      <c r="G299" s="127">
        <f t="shared" si="17"/>
        <v>10</v>
      </c>
      <c r="H299" s="126">
        <f t="shared" si="18"/>
        <v>38.299999999999997</v>
      </c>
      <c r="I299" s="127">
        <f t="shared" si="19"/>
        <v>54.5</v>
      </c>
      <c r="J299" s="347">
        <v>36.520000000000003</v>
      </c>
      <c r="K299" s="347"/>
      <c r="L299" s="347"/>
      <c r="M299" s="347"/>
      <c r="N299" s="334"/>
      <c r="O299" s="347"/>
      <c r="P299" s="347"/>
      <c r="Q299" s="347"/>
      <c r="R299" s="347"/>
      <c r="S299" s="350"/>
      <c r="T299" s="347"/>
      <c r="U299" s="347"/>
      <c r="V299" s="347">
        <v>38.6</v>
      </c>
      <c r="W299" s="334">
        <v>42</v>
      </c>
      <c r="X299" s="334">
        <v>53.33</v>
      </c>
      <c r="Y299" s="347">
        <v>45.8</v>
      </c>
      <c r="Z299" s="347">
        <v>23.9</v>
      </c>
      <c r="AA299" s="347">
        <v>54.5</v>
      </c>
      <c r="AB299" s="347">
        <v>10</v>
      </c>
      <c r="AC299" s="347"/>
      <c r="AD299" s="347">
        <v>52</v>
      </c>
      <c r="AE299" s="347"/>
      <c r="AF299" s="347"/>
      <c r="AG299" s="347"/>
      <c r="AH299" s="347"/>
      <c r="AI299" s="347">
        <v>26.35</v>
      </c>
      <c r="AJ299" s="347"/>
      <c r="AK299" s="347"/>
      <c r="AL299" s="347"/>
      <c r="AM299" s="334"/>
      <c r="AN299" s="334"/>
      <c r="AO299" s="347"/>
    </row>
    <row r="300" spans="2:41" ht="21" customHeight="1" x14ac:dyDescent="0.3">
      <c r="B300" s="125" t="s">
        <v>428</v>
      </c>
      <c r="C300" s="91" t="s">
        <v>415</v>
      </c>
      <c r="D300" s="91" t="s">
        <v>95</v>
      </c>
      <c r="E300" s="91" t="s">
        <v>23</v>
      </c>
      <c r="F300" s="91">
        <f t="shared" si="16"/>
        <v>8</v>
      </c>
      <c r="G300" s="127">
        <f t="shared" si="17"/>
        <v>10</v>
      </c>
      <c r="H300" s="126">
        <f t="shared" si="18"/>
        <v>39.487499999999997</v>
      </c>
      <c r="I300" s="127">
        <f t="shared" si="19"/>
        <v>73.33</v>
      </c>
      <c r="J300" s="347">
        <v>36.520000000000003</v>
      </c>
      <c r="K300" s="347"/>
      <c r="L300" s="347"/>
      <c r="M300" s="347"/>
      <c r="N300" s="334"/>
      <c r="O300" s="347"/>
      <c r="P300" s="347"/>
      <c r="Q300" s="347"/>
      <c r="R300" s="347"/>
      <c r="S300" s="350"/>
      <c r="T300" s="347"/>
      <c r="U300" s="347"/>
      <c r="V300" s="347">
        <v>38.6</v>
      </c>
      <c r="W300" s="334">
        <v>42</v>
      </c>
      <c r="X300" s="334">
        <v>73.33</v>
      </c>
      <c r="Y300" s="347">
        <v>65.2</v>
      </c>
      <c r="Z300" s="347">
        <v>23.9</v>
      </c>
      <c r="AA300" s="347"/>
      <c r="AB300" s="347">
        <v>10</v>
      </c>
      <c r="AC300" s="347"/>
      <c r="AD300" s="347"/>
      <c r="AE300" s="347"/>
      <c r="AF300" s="347"/>
      <c r="AG300" s="347"/>
      <c r="AH300" s="347"/>
      <c r="AI300" s="347">
        <v>26.35</v>
      </c>
      <c r="AJ300" s="347"/>
      <c r="AK300" s="347"/>
      <c r="AL300" s="347"/>
      <c r="AM300" s="334"/>
      <c r="AN300" s="334"/>
      <c r="AO300" s="347"/>
    </row>
    <row r="301" spans="2:41" ht="21" customHeight="1" x14ac:dyDescent="0.3">
      <c r="B301" s="125" t="s">
        <v>428</v>
      </c>
      <c r="C301" s="91" t="s">
        <v>415</v>
      </c>
      <c r="D301" s="91" t="s">
        <v>95</v>
      </c>
      <c r="E301" s="91" t="s">
        <v>143</v>
      </c>
      <c r="F301" s="91">
        <f t="shared" si="16"/>
        <v>6</v>
      </c>
      <c r="G301" s="127">
        <f t="shared" si="17"/>
        <v>10</v>
      </c>
      <c r="H301" s="126">
        <f t="shared" si="18"/>
        <v>42.12833333333333</v>
      </c>
      <c r="I301" s="127">
        <f t="shared" si="19"/>
        <v>73.33</v>
      </c>
      <c r="J301" s="347">
        <v>22.44</v>
      </c>
      <c r="K301" s="347"/>
      <c r="L301" s="347"/>
      <c r="M301" s="347"/>
      <c r="N301" s="334"/>
      <c r="O301" s="347"/>
      <c r="P301" s="347"/>
      <c r="Q301" s="347"/>
      <c r="R301" s="347"/>
      <c r="S301" s="350"/>
      <c r="T301" s="347"/>
      <c r="U301" s="347"/>
      <c r="V301" s="347"/>
      <c r="W301" s="334">
        <v>42</v>
      </c>
      <c r="X301" s="334">
        <v>73.33</v>
      </c>
      <c r="Y301" s="347">
        <v>65.2</v>
      </c>
      <c r="Z301" s="347">
        <v>39.799999999999997</v>
      </c>
      <c r="AA301" s="347"/>
      <c r="AB301" s="347">
        <v>10</v>
      </c>
      <c r="AC301" s="347"/>
      <c r="AD301" s="347"/>
      <c r="AE301" s="347"/>
      <c r="AF301" s="347"/>
      <c r="AG301" s="347"/>
      <c r="AH301" s="347"/>
      <c r="AI301" s="347"/>
      <c r="AJ301" s="347"/>
      <c r="AK301" s="347"/>
      <c r="AL301" s="347"/>
      <c r="AM301" s="334"/>
      <c r="AN301" s="334"/>
      <c r="AO301" s="347"/>
    </row>
    <row r="302" spans="2:41" ht="21" customHeight="1" x14ac:dyDescent="0.3">
      <c r="B302" s="125" t="s">
        <v>429</v>
      </c>
      <c r="C302" s="91" t="s">
        <v>415</v>
      </c>
      <c r="D302" s="91" t="s">
        <v>95</v>
      </c>
      <c r="E302" s="91" t="s">
        <v>16</v>
      </c>
      <c r="F302" s="91">
        <f t="shared" si="16"/>
        <v>7</v>
      </c>
      <c r="G302" s="127">
        <f t="shared" si="17"/>
        <v>50</v>
      </c>
      <c r="H302" s="126">
        <f t="shared" si="18"/>
        <v>65.842857142857142</v>
      </c>
      <c r="I302" s="127">
        <f t="shared" si="19"/>
        <v>90.4</v>
      </c>
      <c r="J302" s="347"/>
      <c r="K302" s="347"/>
      <c r="L302" s="347"/>
      <c r="M302" s="347"/>
      <c r="N302" s="334"/>
      <c r="O302" s="347">
        <v>72</v>
      </c>
      <c r="P302" s="347">
        <v>90.4</v>
      </c>
      <c r="Q302" s="347">
        <v>50</v>
      </c>
      <c r="R302" s="347"/>
      <c r="S302" s="350"/>
      <c r="T302" s="347"/>
      <c r="U302" s="347"/>
      <c r="V302" s="347">
        <v>64.400000000000006</v>
      </c>
      <c r="W302" s="334">
        <v>60</v>
      </c>
      <c r="X302" s="334"/>
      <c r="Y302" s="347"/>
      <c r="Z302" s="347"/>
      <c r="AA302" s="347"/>
      <c r="AB302" s="347"/>
      <c r="AC302" s="347"/>
      <c r="AD302" s="347"/>
      <c r="AE302" s="347"/>
      <c r="AF302" s="347"/>
      <c r="AG302" s="347"/>
      <c r="AH302" s="347">
        <v>58.1</v>
      </c>
      <c r="AI302" s="347"/>
      <c r="AJ302" s="347"/>
      <c r="AK302" s="347"/>
      <c r="AL302" s="347">
        <v>66</v>
      </c>
      <c r="AM302" s="334"/>
      <c r="AN302" s="334"/>
      <c r="AO302" s="347"/>
    </row>
    <row r="303" spans="2:41" ht="21" customHeight="1" x14ac:dyDescent="0.3">
      <c r="B303" s="125" t="s">
        <v>429</v>
      </c>
      <c r="C303" s="91" t="s">
        <v>415</v>
      </c>
      <c r="D303" s="91" t="s">
        <v>95</v>
      </c>
      <c r="E303" s="91" t="s">
        <v>17</v>
      </c>
      <c r="F303" s="91">
        <f t="shared" si="16"/>
        <v>7</v>
      </c>
      <c r="G303" s="127">
        <f t="shared" si="17"/>
        <v>29.05</v>
      </c>
      <c r="H303" s="126">
        <f t="shared" si="18"/>
        <v>41.050000000000004</v>
      </c>
      <c r="I303" s="127">
        <f t="shared" si="19"/>
        <v>52</v>
      </c>
      <c r="J303" s="347"/>
      <c r="K303" s="347"/>
      <c r="L303" s="347"/>
      <c r="M303" s="347"/>
      <c r="N303" s="334"/>
      <c r="O303" s="347">
        <v>52</v>
      </c>
      <c r="P303" s="347">
        <v>45.2</v>
      </c>
      <c r="Q303" s="347">
        <v>31</v>
      </c>
      <c r="R303" s="347"/>
      <c r="S303" s="350"/>
      <c r="T303" s="347"/>
      <c r="U303" s="347"/>
      <c r="V303" s="347">
        <v>38.6</v>
      </c>
      <c r="W303" s="334">
        <v>42</v>
      </c>
      <c r="X303" s="334"/>
      <c r="Y303" s="347"/>
      <c r="Z303" s="347"/>
      <c r="AA303" s="347"/>
      <c r="AB303" s="347"/>
      <c r="AC303" s="347"/>
      <c r="AD303" s="347"/>
      <c r="AE303" s="347"/>
      <c r="AF303" s="347"/>
      <c r="AG303" s="347"/>
      <c r="AH303" s="347">
        <v>29.05</v>
      </c>
      <c r="AI303" s="347"/>
      <c r="AJ303" s="347"/>
      <c r="AK303" s="347"/>
      <c r="AL303" s="347">
        <v>49.5</v>
      </c>
      <c r="AM303" s="334"/>
      <c r="AN303" s="334"/>
      <c r="AO303" s="347"/>
    </row>
    <row r="304" spans="2:41" ht="21" customHeight="1" x14ac:dyDescent="0.3">
      <c r="B304" s="125" t="s">
        <v>429</v>
      </c>
      <c r="C304" s="91" t="s">
        <v>415</v>
      </c>
      <c r="D304" s="91" t="s">
        <v>95</v>
      </c>
      <c r="E304" s="91" t="s">
        <v>23</v>
      </c>
      <c r="F304" s="91">
        <f t="shared" si="16"/>
        <v>4</v>
      </c>
      <c r="G304" s="127">
        <f t="shared" si="17"/>
        <v>38.6</v>
      </c>
      <c r="H304" s="126">
        <f t="shared" si="18"/>
        <v>49.65</v>
      </c>
      <c r="I304" s="127">
        <f t="shared" si="19"/>
        <v>66</v>
      </c>
      <c r="J304" s="347"/>
      <c r="K304" s="347"/>
      <c r="L304" s="347"/>
      <c r="M304" s="347"/>
      <c r="N304" s="334"/>
      <c r="O304" s="347">
        <v>52</v>
      </c>
      <c r="P304" s="347"/>
      <c r="Q304" s="347"/>
      <c r="R304" s="347"/>
      <c r="S304" s="350"/>
      <c r="T304" s="347"/>
      <c r="U304" s="347"/>
      <c r="V304" s="347">
        <v>38.6</v>
      </c>
      <c r="W304" s="334">
        <v>42</v>
      </c>
      <c r="X304" s="334"/>
      <c r="Y304" s="347"/>
      <c r="Z304" s="347"/>
      <c r="AA304" s="347"/>
      <c r="AB304" s="347"/>
      <c r="AC304" s="347"/>
      <c r="AD304" s="347"/>
      <c r="AE304" s="347"/>
      <c r="AF304" s="347"/>
      <c r="AG304" s="347"/>
      <c r="AH304" s="347"/>
      <c r="AI304" s="347"/>
      <c r="AJ304" s="347"/>
      <c r="AK304" s="347"/>
      <c r="AL304" s="347">
        <v>66</v>
      </c>
      <c r="AM304" s="334"/>
      <c r="AN304" s="334"/>
      <c r="AO304" s="347"/>
    </row>
    <row r="305" spans="2:41" ht="21" customHeight="1" x14ac:dyDescent="0.3">
      <c r="B305" s="125" t="s">
        <v>429</v>
      </c>
      <c r="C305" s="91" t="s">
        <v>415</v>
      </c>
      <c r="D305" s="91" t="s">
        <v>95</v>
      </c>
      <c r="E305" s="91" t="s">
        <v>143</v>
      </c>
      <c r="F305" s="91">
        <f t="shared" si="16"/>
        <v>3</v>
      </c>
      <c r="G305" s="127">
        <f t="shared" si="17"/>
        <v>22</v>
      </c>
      <c r="H305" s="126">
        <f t="shared" si="18"/>
        <v>43.333333333333336</v>
      </c>
      <c r="I305" s="127">
        <f t="shared" si="19"/>
        <v>66</v>
      </c>
      <c r="J305" s="347"/>
      <c r="K305" s="347"/>
      <c r="L305" s="347"/>
      <c r="M305" s="347"/>
      <c r="N305" s="334"/>
      <c r="O305" s="347"/>
      <c r="P305" s="347"/>
      <c r="Q305" s="347">
        <v>22</v>
      </c>
      <c r="R305" s="347"/>
      <c r="S305" s="350"/>
      <c r="T305" s="347"/>
      <c r="U305" s="347"/>
      <c r="V305" s="347"/>
      <c r="W305" s="334">
        <v>42</v>
      </c>
      <c r="X305" s="334"/>
      <c r="Y305" s="347"/>
      <c r="Z305" s="347"/>
      <c r="AA305" s="347"/>
      <c r="AB305" s="347"/>
      <c r="AC305" s="347"/>
      <c r="AD305" s="347"/>
      <c r="AE305" s="347"/>
      <c r="AF305" s="347"/>
      <c r="AG305" s="347"/>
      <c r="AH305" s="347"/>
      <c r="AI305" s="347"/>
      <c r="AJ305" s="347"/>
      <c r="AK305" s="347"/>
      <c r="AL305" s="347">
        <v>66</v>
      </c>
      <c r="AM305" s="334"/>
      <c r="AN305" s="334"/>
      <c r="AO305" s="347"/>
    </row>
    <row r="306" spans="2:41" ht="21" customHeight="1" x14ac:dyDescent="0.3">
      <c r="B306" s="125" t="s">
        <v>430</v>
      </c>
      <c r="C306" s="91" t="s">
        <v>415</v>
      </c>
      <c r="D306" s="91" t="s">
        <v>95</v>
      </c>
      <c r="E306" s="91" t="s">
        <v>16</v>
      </c>
      <c r="F306" s="91">
        <f t="shared" si="16"/>
        <v>4</v>
      </c>
      <c r="G306" s="127">
        <f t="shared" si="17"/>
        <v>7.15</v>
      </c>
      <c r="H306" s="126">
        <f t="shared" si="18"/>
        <v>10.1175</v>
      </c>
      <c r="I306" s="127">
        <f t="shared" si="19"/>
        <v>12.52</v>
      </c>
      <c r="J306" s="347">
        <v>12.52</v>
      </c>
      <c r="K306" s="347"/>
      <c r="L306" s="347"/>
      <c r="M306" s="347"/>
      <c r="N306" s="334"/>
      <c r="O306" s="347"/>
      <c r="P306" s="347"/>
      <c r="Q306" s="347"/>
      <c r="R306" s="347">
        <v>7.15</v>
      </c>
      <c r="S306" s="350"/>
      <c r="T306" s="347"/>
      <c r="U306" s="347"/>
      <c r="V306" s="347">
        <v>11</v>
      </c>
      <c r="W306" s="334"/>
      <c r="X306" s="334"/>
      <c r="Y306" s="347"/>
      <c r="Z306" s="347">
        <v>9.8000000000000007</v>
      </c>
      <c r="AA306" s="347"/>
      <c r="AB306" s="347"/>
      <c r="AC306" s="347"/>
      <c r="AD306" s="347"/>
      <c r="AE306" s="347"/>
      <c r="AF306" s="347"/>
      <c r="AG306" s="347"/>
      <c r="AH306" s="347"/>
      <c r="AI306" s="347"/>
      <c r="AJ306" s="347"/>
      <c r="AK306" s="347"/>
      <c r="AL306" s="347"/>
      <c r="AM306" s="334"/>
      <c r="AN306" s="334"/>
      <c r="AO306" s="347"/>
    </row>
    <row r="307" spans="2:41" ht="21" customHeight="1" x14ac:dyDescent="0.3">
      <c r="B307" s="125" t="s">
        <v>430</v>
      </c>
      <c r="C307" s="91" t="s">
        <v>415</v>
      </c>
      <c r="D307" s="91" t="s">
        <v>95</v>
      </c>
      <c r="E307" s="91" t="s">
        <v>17</v>
      </c>
      <c r="F307" s="91">
        <f t="shared" si="16"/>
        <v>4</v>
      </c>
      <c r="G307" s="127">
        <f t="shared" si="17"/>
        <v>4.95</v>
      </c>
      <c r="H307" s="126">
        <f t="shared" si="18"/>
        <v>8.4774999999999991</v>
      </c>
      <c r="I307" s="127">
        <f t="shared" si="19"/>
        <v>11</v>
      </c>
      <c r="J307" s="347">
        <v>8.16</v>
      </c>
      <c r="K307" s="347"/>
      <c r="L307" s="347"/>
      <c r="M307" s="347"/>
      <c r="N307" s="334"/>
      <c r="O307" s="347"/>
      <c r="P307" s="347"/>
      <c r="Q307" s="347"/>
      <c r="R307" s="347">
        <v>4.95</v>
      </c>
      <c r="S307" s="350"/>
      <c r="T307" s="347"/>
      <c r="U307" s="347"/>
      <c r="V307" s="347">
        <v>11</v>
      </c>
      <c r="W307" s="334"/>
      <c r="X307" s="334"/>
      <c r="Y307" s="347"/>
      <c r="Z307" s="347">
        <v>9.8000000000000007</v>
      </c>
      <c r="AA307" s="347"/>
      <c r="AB307" s="347"/>
      <c r="AC307" s="347"/>
      <c r="AD307" s="347"/>
      <c r="AE307" s="347"/>
      <c r="AF307" s="347"/>
      <c r="AG307" s="347"/>
      <c r="AH307" s="347"/>
      <c r="AI307" s="347"/>
      <c r="AJ307" s="347"/>
      <c r="AK307" s="347"/>
      <c r="AL307" s="347"/>
      <c r="AM307" s="334"/>
      <c r="AN307" s="334"/>
      <c r="AO307" s="347"/>
    </row>
    <row r="308" spans="2:41" ht="21" customHeight="1" x14ac:dyDescent="0.3">
      <c r="B308" s="125" t="s">
        <v>430</v>
      </c>
      <c r="C308" s="91" t="s">
        <v>415</v>
      </c>
      <c r="D308" s="91" t="s">
        <v>95</v>
      </c>
      <c r="E308" s="91" t="s">
        <v>23</v>
      </c>
      <c r="F308" s="91">
        <f t="shared" si="16"/>
        <v>4</v>
      </c>
      <c r="G308" s="127">
        <f t="shared" si="17"/>
        <v>4.95</v>
      </c>
      <c r="H308" s="126">
        <f t="shared" si="18"/>
        <v>8.4774999999999991</v>
      </c>
      <c r="I308" s="127">
        <f t="shared" si="19"/>
        <v>11</v>
      </c>
      <c r="J308" s="347">
        <v>8.16</v>
      </c>
      <c r="K308" s="347"/>
      <c r="L308" s="347"/>
      <c r="M308" s="347"/>
      <c r="N308" s="334"/>
      <c r="O308" s="347"/>
      <c r="P308" s="347"/>
      <c r="Q308" s="347"/>
      <c r="R308" s="347">
        <v>4.95</v>
      </c>
      <c r="S308" s="350"/>
      <c r="T308" s="347"/>
      <c r="U308" s="347"/>
      <c r="V308" s="347">
        <v>11</v>
      </c>
      <c r="W308" s="334"/>
      <c r="X308" s="334"/>
      <c r="Y308" s="347"/>
      <c r="Z308" s="347">
        <v>9.8000000000000007</v>
      </c>
      <c r="AA308" s="347"/>
      <c r="AB308" s="347"/>
      <c r="AC308" s="347"/>
      <c r="AD308" s="347"/>
      <c r="AE308" s="347"/>
      <c r="AF308" s="347"/>
      <c r="AG308" s="347"/>
      <c r="AH308" s="347"/>
      <c r="AI308" s="347"/>
      <c r="AJ308" s="347"/>
      <c r="AK308" s="347"/>
      <c r="AL308" s="347"/>
      <c r="AM308" s="334"/>
      <c r="AN308" s="334"/>
      <c r="AO308" s="347"/>
    </row>
    <row r="309" spans="2:41" ht="21" customHeight="1" x14ac:dyDescent="0.3">
      <c r="B309" s="125" t="s">
        <v>430</v>
      </c>
      <c r="C309" s="91" t="s">
        <v>415</v>
      </c>
      <c r="D309" s="91" t="s">
        <v>95</v>
      </c>
      <c r="E309" s="91" t="s">
        <v>143</v>
      </c>
      <c r="F309" s="91">
        <f t="shared" si="16"/>
        <v>3</v>
      </c>
      <c r="G309" s="127">
        <f t="shared" si="17"/>
        <v>4.95</v>
      </c>
      <c r="H309" s="126">
        <f t="shared" si="18"/>
        <v>6.580000000000001</v>
      </c>
      <c r="I309" s="127">
        <f t="shared" si="19"/>
        <v>9.8000000000000007</v>
      </c>
      <c r="J309" s="347">
        <v>4.99</v>
      </c>
      <c r="K309" s="347"/>
      <c r="L309" s="347"/>
      <c r="M309" s="347"/>
      <c r="N309" s="334"/>
      <c r="O309" s="347"/>
      <c r="P309" s="347"/>
      <c r="Q309" s="347"/>
      <c r="R309" s="347">
        <v>4.95</v>
      </c>
      <c r="S309" s="350"/>
      <c r="T309" s="347"/>
      <c r="U309" s="347"/>
      <c r="V309" s="347"/>
      <c r="W309" s="334"/>
      <c r="X309" s="334"/>
      <c r="Y309" s="347"/>
      <c r="Z309" s="347">
        <v>9.8000000000000007</v>
      </c>
      <c r="AA309" s="347"/>
      <c r="AB309" s="347"/>
      <c r="AC309" s="347"/>
      <c r="AD309" s="347"/>
      <c r="AE309" s="347"/>
      <c r="AF309" s="347"/>
      <c r="AG309" s="347"/>
      <c r="AH309" s="347"/>
      <c r="AI309" s="347"/>
      <c r="AJ309" s="347"/>
      <c r="AK309" s="347"/>
      <c r="AL309" s="347"/>
      <c r="AM309" s="334"/>
      <c r="AN309" s="334"/>
      <c r="AO309" s="347"/>
    </row>
    <row r="310" spans="2:41" ht="21" customHeight="1" x14ac:dyDescent="0.3">
      <c r="B310" s="125" t="s">
        <v>431</v>
      </c>
      <c r="C310" s="91" t="s">
        <v>432</v>
      </c>
      <c r="D310" s="91" t="s">
        <v>95</v>
      </c>
      <c r="E310" s="91" t="s">
        <v>16</v>
      </c>
      <c r="F310" s="91">
        <f t="shared" si="16"/>
        <v>13</v>
      </c>
      <c r="G310" s="127">
        <f t="shared" si="17"/>
        <v>5</v>
      </c>
      <c r="H310" s="126">
        <f t="shared" si="18"/>
        <v>13.953846153846154</v>
      </c>
      <c r="I310" s="127">
        <f t="shared" si="19"/>
        <v>48.95</v>
      </c>
      <c r="J310" s="347">
        <v>12.52</v>
      </c>
      <c r="K310" s="347"/>
      <c r="L310" s="347"/>
      <c r="M310" s="347"/>
      <c r="N310" s="334">
        <v>12.5</v>
      </c>
      <c r="O310" s="347"/>
      <c r="P310" s="347">
        <v>13.75</v>
      </c>
      <c r="Q310" s="347">
        <v>10</v>
      </c>
      <c r="R310" s="347">
        <v>48.95</v>
      </c>
      <c r="S310" s="350"/>
      <c r="T310" s="347"/>
      <c r="U310" s="347">
        <v>12.3</v>
      </c>
      <c r="V310" s="347"/>
      <c r="W310" s="334"/>
      <c r="X310" s="334">
        <v>13.13</v>
      </c>
      <c r="Y310" s="347">
        <v>11.6</v>
      </c>
      <c r="Z310" s="347"/>
      <c r="AA310" s="347"/>
      <c r="AB310" s="347">
        <v>5</v>
      </c>
      <c r="AC310" s="347"/>
      <c r="AD310" s="347"/>
      <c r="AE310" s="347">
        <v>11.05</v>
      </c>
      <c r="AF310" s="347"/>
      <c r="AG310" s="347">
        <v>11</v>
      </c>
      <c r="AH310" s="347"/>
      <c r="AI310" s="347"/>
      <c r="AJ310" s="347"/>
      <c r="AK310" s="347">
        <v>13.2</v>
      </c>
      <c r="AL310" s="347"/>
      <c r="AM310" s="334"/>
      <c r="AN310" s="334">
        <v>6.4</v>
      </c>
      <c r="AO310" s="347"/>
    </row>
    <row r="311" spans="2:41" ht="21" customHeight="1" x14ac:dyDescent="0.3">
      <c r="B311" s="125" t="s">
        <v>431</v>
      </c>
      <c r="C311" s="91" t="s">
        <v>432</v>
      </c>
      <c r="D311" s="91" t="s">
        <v>95</v>
      </c>
      <c r="E311" s="91" t="s">
        <v>17</v>
      </c>
      <c r="F311" s="91">
        <f t="shared" si="16"/>
        <v>13</v>
      </c>
      <c r="G311" s="127">
        <f t="shared" si="17"/>
        <v>3</v>
      </c>
      <c r="H311" s="126">
        <f t="shared" si="18"/>
        <v>8.7484615384615374</v>
      </c>
      <c r="I311" s="127">
        <f t="shared" si="19"/>
        <v>30.25</v>
      </c>
      <c r="J311" s="347">
        <v>8.16</v>
      </c>
      <c r="K311" s="347"/>
      <c r="L311" s="347"/>
      <c r="M311" s="347"/>
      <c r="N311" s="334">
        <v>6.3</v>
      </c>
      <c r="O311" s="347"/>
      <c r="P311" s="347">
        <v>7.99</v>
      </c>
      <c r="Q311" s="347">
        <v>5</v>
      </c>
      <c r="R311" s="347">
        <v>30.25</v>
      </c>
      <c r="S311" s="350"/>
      <c r="T311" s="347"/>
      <c r="U311" s="347">
        <v>8.8000000000000007</v>
      </c>
      <c r="V311" s="347"/>
      <c r="W311" s="334"/>
      <c r="X311" s="334">
        <v>7.13</v>
      </c>
      <c r="Y311" s="347">
        <v>8.1</v>
      </c>
      <c r="Z311" s="347"/>
      <c r="AA311" s="347"/>
      <c r="AB311" s="347">
        <v>3</v>
      </c>
      <c r="AC311" s="347"/>
      <c r="AD311" s="347"/>
      <c r="AE311" s="347">
        <v>5.5</v>
      </c>
      <c r="AF311" s="347"/>
      <c r="AG311" s="347">
        <v>8.8000000000000007</v>
      </c>
      <c r="AH311" s="347"/>
      <c r="AI311" s="347"/>
      <c r="AJ311" s="347"/>
      <c r="AK311" s="347">
        <v>6.5</v>
      </c>
      <c r="AL311" s="347"/>
      <c r="AM311" s="334"/>
      <c r="AN311" s="334">
        <v>8.1999999999999993</v>
      </c>
      <c r="AO311" s="347"/>
    </row>
    <row r="312" spans="2:41" ht="21" customHeight="1" x14ac:dyDescent="0.3">
      <c r="B312" s="125" t="s">
        <v>431</v>
      </c>
      <c r="C312" s="91" t="s">
        <v>432</v>
      </c>
      <c r="D312" s="91" t="s">
        <v>95</v>
      </c>
      <c r="E312" s="91" t="s">
        <v>23</v>
      </c>
      <c r="F312" s="91">
        <f t="shared" si="16"/>
        <v>11</v>
      </c>
      <c r="G312" s="127">
        <f t="shared" si="17"/>
        <v>3</v>
      </c>
      <c r="H312" s="126">
        <f t="shared" si="18"/>
        <v>11.32181818181818</v>
      </c>
      <c r="I312" s="127">
        <f t="shared" si="19"/>
        <v>30.25</v>
      </c>
      <c r="J312" s="347">
        <v>8.16</v>
      </c>
      <c r="K312" s="347"/>
      <c r="L312" s="347"/>
      <c r="M312" s="347"/>
      <c r="N312" s="334">
        <v>12.5</v>
      </c>
      <c r="O312" s="347"/>
      <c r="P312" s="347">
        <v>11.5</v>
      </c>
      <c r="Q312" s="347"/>
      <c r="R312" s="347">
        <v>30.25</v>
      </c>
      <c r="S312" s="350"/>
      <c r="T312" s="347"/>
      <c r="U312" s="347">
        <v>8</v>
      </c>
      <c r="V312" s="347"/>
      <c r="W312" s="334"/>
      <c r="X312" s="334">
        <v>13.13</v>
      </c>
      <c r="Y312" s="347">
        <v>8.1</v>
      </c>
      <c r="Z312" s="347"/>
      <c r="AA312" s="347"/>
      <c r="AB312" s="347">
        <v>3</v>
      </c>
      <c r="AC312" s="347"/>
      <c r="AD312" s="347"/>
      <c r="AE312" s="347"/>
      <c r="AF312" s="347"/>
      <c r="AG312" s="347">
        <v>11</v>
      </c>
      <c r="AH312" s="347"/>
      <c r="AI312" s="347"/>
      <c r="AJ312" s="347"/>
      <c r="AK312" s="347">
        <v>6.5</v>
      </c>
      <c r="AL312" s="347"/>
      <c r="AM312" s="334"/>
      <c r="AN312" s="334">
        <v>12.4</v>
      </c>
      <c r="AO312" s="347"/>
    </row>
    <row r="313" spans="2:41" ht="21" customHeight="1" x14ac:dyDescent="0.3">
      <c r="B313" s="125" t="s">
        <v>431</v>
      </c>
      <c r="C313" s="91" t="s">
        <v>432</v>
      </c>
      <c r="D313" s="91" t="s">
        <v>95</v>
      </c>
      <c r="E313" s="91" t="s">
        <v>143</v>
      </c>
      <c r="F313" s="91">
        <f t="shared" si="16"/>
        <v>9</v>
      </c>
      <c r="G313" s="127">
        <f t="shared" si="17"/>
        <v>3</v>
      </c>
      <c r="H313" s="126">
        <f t="shared" si="18"/>
        <v>10.085555555555555</v>
      </c>
      <c r="I313" s="127">
        <f t="shared" si="19"/>
        <v>30.25</v>
      </c>
      <c r="J313" s="347">
        <v>4.99</v>
      </c>
      <c r="K313" s="347"/>
      <c r="L313" s="347"/>
      <c r="M313" s="347"/>
      <c r="N313" s="334">
        <v>6.3</v>
      </c>
      <c r="O313" s="347"/>
      <c r="P313" s="347"/>
      <c r="Q313" s="347"/>
      <c r="R313" s="347">
        <v>30.25</v>
      </c>
      <c r="S313" s="350"/>
      <c r="T313" s="347"/>
      <c r="U313" s="347">
        <v>8</v>
      </c>
      <c r="V313" s="347"/>
      <c r="W313" s="334"/>
      <c r="X313" s="334">
        <v>13.13</v>
      </c>
      <c r="Y313" s="347">
        <v>8.1</v>
      </c>
      <c r="Z313" s="347"/>
      <c r="AA313" s="347"/>
      <c r="AB313" s="347">
        <v>3</v>
      </c>
      <c r="AC313" s="347"/>
      <c r="AD313" s="347"/>
      <c r="AE313" s="347"/>
      <c r="AF313" s="347"/>
      <c r="AG313" s="347">
        <v>11</v>
      </c>
      <c r="AH313" s="347"/>
      <c r="AI313" s="347"/>
      <c r="AJ313" s="347"/>
      <c r="AK313" s="347"/>
      <c r="AL313" s="347"/>
      <c r="AM313" s="334"/>
      <c r="AN313" s="334">
        <v>6</v>
      </c>
      <c r="AO313" s="347"/>
    </row>
    <row r="314" spans="2:41" ht="21" customHeight="1" x14ac:dyDescent="0.3">
      <c r="B314" s="125" t="s">
        <v>433</v>
      </c>
      <c r="C314" s="91"/>
      <c r="D314" s="91"/>
      <c r="E314" s="91" t="s">
        <v>16</v>
      </c>
      <c r="F314" s="91">
        <f t="shared" si="16"/>
        <v>4</v>
      </c>
      <c r="G314" s="127">
        <f t="shared" si="17"/>
        <v>50.9</v>
      </c>
      <c r="H314" s="126">
        <f t="shared" si="18"/>
        <v>84.7</v>
      </c>
      <c r="I314" s="127">
        <f t="shared" si="19"/>
        <v>105</v>
      </c>
      <c r="J314" s="347"/>
      <c r="K314" s="347"/>
      <c r="L314" s="347"/>
      <c r="M314" s="347"/>
      <c r="N314" s="334"/>
      <c r="O314" s="347"/>
      <c r="P314" s="347"/>
      <c r="Q314" s="347">
        <v>89</v>
      </c>
      <c r="R314" s="347"/>
      <c r="S314" s="350"/>
      <c r="T314" s="347"/>
      <c r="U314" s="347"/>
      <c r="V314" s="347"/>
      <c r="W314" s="334"/>
      <c r="X314" s="334">
        <v>105</v>
      </c>
      <c r="Y314" s="347"/>
      <c r="Z314" s="347"/>
      <c r="AA314" s="347"/>
      <c r="AB314" s="347">
        <v>50.9</v>
      </c>
      <c r="AC314" s="347"/>
      <c r="AD314" s="347"/>
      <c r="AE314" s="347"/>
      <c r="AF314" s="347"/>
      <c r="AG314" s="347"/>
      <c r="AH314" s="347"/>
      <c r="AI314" s="347"/>
      <c r="AJ314" s="347"/>
      <c r="AK314" s="347">
        <v>93.9</v>
      </c>
      <c r="AL314" s="347"/>
      <c r="AM314" s="334"/>
      <c r="AN314" s="334"/>
      <c r="AO314" s="347"/>
    </row>
    <row r="315" spans="2:41" ht="21" customHeight="1" x14ac:dyDescent="0.3">
      <c r="B315" s="125" t="s">
        <v>433</v>
      </c>
      <c r="C315" s="91"/>
      <c r="D315" s="91"/>
      <c r="E315" s="91" t="s">
        <v>17</v>
      </c>
      <c r="F315" s="91">
        <f t="shared" si="16"/>
        <v>4</v>
      </c>
      <c r="G315" s="127">
        <f t="shared" si="17"/>
        <v>27.9</v>
      </c>
      <c r="H315" s="126">
        <f t="shared" si="18"/>
        <v>41.837500000000006</v>
      </c>
      <c r="I315" s="127">
        <f t="shared" si="19"/>
        <v>48</v>
      </c>
      <c r="J315" s="347"/>
      <c r="K315" s="347"/>
      <c r="L315" s="347"/>
      <c r="M315" s="347"/>
      <c r="N315" s="334"/>
      <c r="O315" s="347"/>
      <c r="P315" s="347"/>
      <c r="Q315" s="347">
        <v>44.5</v>
      </c>
      <c r="R315" s="347"/>
      <c r="S315" s="350"/>
      <c r="T315" s="347"/>
      <c r="U315" s="347"/>
      <c r="V315" s="347"/>
      <c r="W315" s="334"/>
      <c r="X315" s="334">
        <v>48</v>
      </c>
      <c r="Y315" s="347"/>
      <c r="Z315" s="347"/>
      <c r="AA315" s="347"/>
      <c r="AB315" s="347">
        <v>27.9</v>
      </c>
      <c r="AC315" s="347"/>
      <c r="AD315" s="347"/>
      <c r="AE315" s="347"/>
      <c r="AF315" s="347"/>
      <c r="AG315" s="347"/>
      <c r="AH315" s="347"/>
      <c r="AI315" s="347"/>
      <c r="AJ315" s="347"/>
      <c r="AK315" s="347">
        <v>46.95</v>
      </c>
      <c r="AL315" s="347"/>
      <c r="AM315" s="334"/>
      <c r="AN315" s="334"/>
      <c r="AO315" s="347"/>
    </row>
    <row r="316" spans="2:41" ht="21" customHeight="1" x14ac:dyDescent="0.3">
      <c r="B316" s="125" t="s">
        <v>433</v>
      </c>
      <c r="C316" s="91"/>
      <c r="D316" s="91"/>
      <c r="E316" s="91" t="s">
        <v>23</v>
      </c>
      <c r="F316" s="91">
        <f t="shared" si="16"/>
        <v>3</v>
      </c>
      <c r="G316" s="127">
        <f t="shared" si="17"/>
        <v>27.9</v>
      </c>
      <c r="H316" s="126">
        <f t="shared" si="18"/>
        <v>59.95000000000001</v>
      </c>
      <c r="I316" s="127">
        <f t="shared" si="19"/>
        <v>105</v>
      </c>
      <c r="J316" s="347"/>
      <c r="K316" s="347"/>
      <c r="L316" s="347"/>
      <c r="M316" s="347"/>
      <c r="N316" s="334"/>
      <c r="O316" s="347"/>
      <c r="P316" s="347"/>
      <c r="Q316" s="347"/>
      <c r="R316" s="347"/>
      <c r="S316" s="350"/>
      <c r="T316" s="347"/>
      <c r="U316" s="347"/>
      <c r="V316" s="347"/>
      <c r="W316" s="334"/>
      <c r="X316" s="334">
        <v>105</v>
      </c>
      <c r="Y316" s="347"/>
      <c r="Z316" s="347"/>
      <c r="AA316" s="347"/>
      <c r="AB316" s="347">
        <v>27.9</v>
      </c>
      <c r="AC316" s="347"/>
      <c r="AD316" s="347"/>
      <c r="AE316" s="347"/>
      <c r="AF316" s="347"/>
      <c r="AG316" s="347"/>
      <c r="AH316" s="347"/>
      <c r="AI316" s="347"/>
      <c r="AJ316" s="347"/>
      <c r="AK316" s="347">
        <v>46.95</v>
      </c>
      <c r="AL316" s="347"/>
      <c r="AM316" s="334"/>
      <c r="AN316" s="334"/>
      <c r="AO316" s="347"/>
    </row>
    <row r="317" spans="2:41" ht="21" customHeight="1" x14ac:dyDescent="0.3">
      <c r="B317" s="125" t="s">
        <v>433</v>
      </c>
      <c r="C317" s="91"/>
      <c r="D317" s="91"/>
      <c r="E317" s="91" t="s">
        <v>143</v>
      </c>
      <c r="F317" s="91">
        <f t="shared" si="16"/>
        <v>2</v>
      </c>
      <c r="G317" s="127">
        <f t="shared" si="17"/>
        <v>27.9</v>
      </c>
      <c r="H317" s="126">
        <f t="shared" si="18"/>
        <v>66.45</v>
      </c>
      <c r="I317" s="127">
        <f t="shared" si="19"/>
        <v>105</v>
      </c>
      <c r="J317" s="347"/>
      <c r="K317" s="347"/>
      <c r="L317" s="347"/>
      <c r="M317" s="347"/>
      <c r="N317" s="334"/>
      <c r="O317" s="347"/>
      <c r="P317" s="347"/>
      <c r="Q317" s="347"/>
      <c r="R317" s="347"/>
      <c r="S317" s="350"/>
      <c r="T317" s="347"/>
      <c r="U317" s="347"/>
      <c r="V317" s="347"/>
      <c r="W317" s="334"/>
      <c r="X317" s="334">
        <v>105</v>
      </c>
      <c r="Y317" s="347"/>
      <c r="Z317" s="347"/>
      <c r="AA317" s="347"/>
      <c r="AB317" s="347">
        <v>27.9</v>
      </c>
      <c r="AC317" s="347"/>
      <c r="AD317" s="347"/>
      <c r="AE317" s="347"/>
      <c r="AF317" s="347"/>
      <c r="AG317" s="347"/>
      <c r="AH317" s="347"/>
      <c r="AI317" s="347"/>
      <c r="AJ317" s="347"/>
      <c r="AK317" s="347"/>
      <c r="AL317" s="347"/>
      <c r="AM317" s="334"/>
      <c r="AN317" s="334"/>
      <c r="AO317" s="347"/>
    </row>
    <row r="318" spans="2:41" ht="21" customHeight="1" x14ac:dyDescent="0.3">
      <c r="B318" s="125" t="s">
        <v>434</v>
      </c>
      <c r="C318" s="91" t="s">
        <v>435</v>
      </c>
      <c r="D318" s="91" t="s">
        <v>95</v>
      </c>
      <c r="E318" s="91" t="s">
        <v>16</v>
      </c>
      <c r="F318" s="91">
        <f t="shared" si="16"/>
        <v>5</v>
      </c>
      <c r="G318" s="127">
        <f t="shared" si="17"/>
        <v>1.95</v>
      </c>
      <c r="H318" s="126">
        <f t="shared" si="18"/>
        <v>5.3900000000000006</v>
      </c>
      <c r="I318" s="127">
        <f t="shared" si="19"/>
        <v>8.4</v>
      </c>
      <c r="J318" s="347"/>
      <c r="K318" s="347"/>
      <c r="L318" s="347"/>
      <c r="M318" s="347"/>
      <c r="N318" s="334">
        <v>8.4</v>
      </c>
      <c r="O318" s="347"/>
      <c r="P318" s="347"/>
      <c r="Q318" s="347"/>
      <c r="R318" s="347"/>
      <c r="S318" s="351">
        <v>1.95</v>
      </c>
      <c r="T318" s="347"/>
      <c r="U318" s="347"/>
      <c r="V318" s="347">
        <v>4.7</v>
      </c>
      <c r="W318" s="334"/>
      <c r="X318" s="334"/>
      <c r="Y318" s="347"/>
      <c r="Z318" s="347"/>
      <c r="AA318" s="347"/>
      <c r="AB318" s="347">
        <v>3.8</v>
      </c>
      <c r="AC318" s="347"/>
      <c r="AD318" s="347"/>
      <c r="AE318" s="347"/>
      <c r="AF318" s="347"/>
      <c r="AG318" s="347"/>
      <c r="AH318" s="347"/>
      <c r="AI318" s="347"/>
      <c r="AJ318" s="347"/>
      <c r="AK318" s="347">
        <v>8.1</v>
      </c>
      <c r="AL318" s="347"/>
      <c r="AM318" s="334"/>
      <c r="AN318" s="334"/>
      <c r="AO318" s="347"/>
    </row>
    <row r="319" spans="2:41" ht="21" customHeight="1" x14ac:dyDescent="0.3">
      <c r="B319" s="125" t="s">
        <v>434</v>
      </c>
      <c r="C319" s="91" t="s">
        <v>435</v>
      </c>
      <c r="D319" s="91" t="s">
        <v>95</v>
      </c>
      <c r="E319" s="91" t="s">
        <v>17</v>
      </c>
      <c r="F319" s="91">
        <f t="shared" si="16"/>
        <v>5</v>
      </c>
      <c r="G319" s="127">
        <f t="shared" si="17"/>
        <v>1.1000000000000001</v>
      </c>
      <c r="H319" s="126">
        <f t="shared" si="18"/>
        <v>2.8600000000000003</v>
      </c>
      <c r="I319" s="127">
        <f t="shared" si="19"/>
        <v>4.25</v>
      </c>
      <c r="J319" s="347"/>
      <c r="K319" s="347"/>
      <c r="L319" s="347"/>
      <c r="M319" s="347"/>
      <c r="N319" s="334">
        <v>4.25</v>
      </c>
      <c r="O319" s="347"/>
      <c r="P319" s="347"/>
      <c r="Q319" s="347"/>
      <c r="R319" s="347"/>
      <c r="S319" s="351">
        <v>1.1000000000000001</v>
      </c>
      <c r="T319" s="347"/>
      <c r="U319" s="347"/>
      <c r="V319" s="347">
        <v>2.9</v>
      </c>
      <c r="W319" s="334"/>
      <c r="X319" s="334"/>
      <c r="Y319" s="347"/>
      <c r="Z319" s="347"/>
      <c r="AA319" s="347"/>
      <c r="AB319" s="347">
        <v>2</v>
      </c>
      <c r="AC319" s="347"/>
      <c r="AD319" s="347"/>
      <c r="AE319" s="347"/>
      <c r="AF319" s="347"/>
      <c r="AG319" s="347"/>
      <c r="AH319" s="347"/>
      <c r="AI319" s="347"/>
      <c r="AJ319" s="347"/>
      <c r="AK319" s="347">
        <v>4.05</v>
      </c>
      <c r="AL319" s="347"/>
      <c r="AM319" s="334"/>
      <c r="AN319" s="334"/>
      <c r="AO319" s="347"/>
    </row>
    <row r="320" spans="2:41" ht="21" customHeight="1" x14ac:dyDescent="0.3">
      <c r="B320" s="125" t="s">
        <v>434</v>
      </c>
      <c r="C320" s="91" t="s">
        <v>435</v>
      </c>
      <c r="D320" s="91" t="s">
        <v>95</v>
      </c>
      <c r="E320" s="91" t="s">
        <v>23</v>
      </c>
      <c r="F320" s="91">
        <f t="shared" si="16"/>
        <v>4</v>
      </c>
      <c r="G320" s="127">
        <f t="shared" si="17"/>
        <v>2</v>
      </c>
      <c r="H320" s="126">
        <f t="shared" si="18"/>
        <v>4.0250000000000004</v>
      </c>
      <c r="I320" s="127">
        <f t="shared" si="19"/>
        <v>7.15</v>
      </c>
      <c r="J320" s="347"/>
      <c r="K320" s="347"/>
      <c r="L320" s="347"/>
      <c r="M320" s="347"/>
      <c r="N320" s="334">
        <v>7.15</v>
      </c>
      <c r="O320" s="347"/>
      <c r="P320" s="347"/>
      <c r="Q320" s="347"/>
      <c r="R320" s="347"/>
      <c r="S320" s="350"/>
      <c r="T320" s="347"/>
      <c r="U320" s="347"/>
      <c r="V320" s="347">
        <v>2.9</v>
      </c>
      <c r="W320" s="334"/>
      <c r="X320" s="334"/>
      <c r="Y320" s="347"/>
      <c r="Z320" s="347"/>
      <c r="AA320" s="347"/>
      <c r="AB320" s="347">
        <v>2</v>
      </c>
      <c r="AC320" s="347"/>
      <c r="AD320" s="347"/>
      <c r="AE320" s="347"/>
      <c r="AF320" s="347"/>
      <c r="AG320" s="347"/>
      <c r="AH320" s="347"/>
      <c r="AI320" s="347"/>
      <c r="AJ320" s="347"/>
      <c r="AK320" s="347">
        <v>4.05</v>
      </c>
      <c r="AL320" s="347"/>
      <c r="AM320" s="334"/>
      <c r="AN320" s="334"/>
      <c r="AO320" s="347"/>
    </row>
    <row r="321" spans="2:41" ht="21" customHeight="1" x14ac:dyDescent="0.3">
      <c r="B321" s="125" t="s">
        <v>434</v>
      </c>
      <c r="C321" s="91" t="s">
        <v>435</v>
      </c>
      <c r="D321" s="91" t="s">
        <v>95</v>
      </c>
      <c r="E321" s="91" t="s">
        <v>143</v>
      </c>
      <c r="F321" s="91">
        <f t="shared" si="16"/>
        <v>2</v>
      </c>
      <c r="G321" s="127">
        <f t="shared" si="17"/>
        <v>2</v>
      </c>
      <c r="H321" s="126">
        <f t="shared" si="18"/>
        <v>2.85</v>
      </c>
      <c r="I321" s="127">
        <f t="shared" si="19"/>
        <v>3.7</v>
      </c>
      <c r="J321" s="347"/>
      <c r="K321" s="347"/>
      <c r="L321" s="347"/>
      <c r="M321" s="347"/>
      <c r="N321" s="334">
        <v>3.7</v>
      </c>
      <c r="O321" s="347"/>
      <c r="P321" s="347"/>
      <c r="Q321" s="347"/>
      <c r="R321" s="347"/>
      <c r="S321" s="350"/>
      <c r="T321" s="347"/>
      <c r="U321" s="347"/>
      <c r="V321" s="347"/>
      <c r="W321" s="334"/>
      <c r="X321" s="334"/>
      <c r="Y321" s="347"/>
      <c r="Z321" s="347"/>
      <c r="AA321" s="347"/>
      <c r="AB321" s="347">
        <v>2</v>
      </c>
      <c r="AC321" s="347"/>
      <c r="AD321" s="347"/>
      <c r="AE321" s="347"/>
      <c r="AF321" s="347"/>
      <c r="AG321" s="347"/>
      <c r="AH321" s="347"/>
      <c r="AI321" s="347"/>
      <c r="AJ321" s="347"/>
      <c r="AK321" s="347"/>
      <c r="AL321" s="347"/>
      <c r="AM321" s="334"/>
      <c r="AN321" s="334"/>
      <c r="AO321" s="347"/>
    </row>
    <row r="322" spans="2:41" ht="21" customHeight="1" x14ac:dyDescent="0.3">
      <c r="B322" s="125" t="s">
        <v>436</v>
      </c>
      <c r="C322" s="91"/>
      <c r="D322" s="91"/>
      <c r="E322" s="91" t="s">
        <v>16</v>
      </c>
      <c r="F322" s="91">
        <f t="shared" si="16"/>
        <v>4</v>
      </c>
      <c r="G322" s="127">
        <f t="shared" si="17"/>
        <v>40</v>
      </c>
      <c r="H322" s="126">
        <f t="shared" si="18"/>
        <v>64.762500000000003</v>
      </c>
      <c r="I322" s="127">
        <f t="shared" si="19"/>
        <v>82.5</v>
      </c>
      <c r="J322" s="347"/>
      <c r="K322" s="347"/>
      <c r="L322" s="347"/>
      <c r="M322" s="347"/>
      <c r="N322" s="334"/>
      <c r="O322" s="347"/>
      <c r="P322" s="347"/>
      <c r="Q322" s="347"/>
      <c r="R322" s="347"/>
      <c r="S322" s="350"/>
      <c r="T322" s="347"/>
      <c r="U322" s="347"/>
      <c r="V322" s="347">
        <v>82.5</v>
      </c>
      <c r="W322" s="334"/>
      <c r="X322" s="334"/>
      <c r="Y322" s="347"/>
      <c r="Z322" s="347"/>
      <c r="AA322" s="347"/>
      <c r="AB322" s="347">
        <v>64</v>
      </c>
      <c r="AC322" s="347"/>
      <c r="AD322" s="347"/>
      <c r="AE322" s="347"/>
      <c r="AF322" s="347"/>
      <c r="AG322" s="347"/>
      <c r="AH322" s="347"/>
      <c r="AI322" s="347">
        <v>40</v>
      </c>
      <c r="AJ322" s="347"/>
      <c r="AK322" s="347">
        <v>72.55</v>
      </c>
      <c r="AL322" s="347"/>
      <c r="AM322" s="334"/>
      <c r="AN322" s="334"/>
      <c r="AO322" s="347"/>
    </row>
    <row r="323" spans="2:41" ht="21" customHeight="1" x14ac:dyDescent="0.3">
      <c r="B323" s="125" t="s">
        <v>436</v>
      </c>
      <c r="C323" s="91"/>
      <c r="D323" s="91"/>
      <c r="E323" s="91" t="s">
        <v>17</v>
      </c>
      <c r="F323" s="91">
        <f t="shared" si="16"/>
        <v>4</v>
      </c>
      <c r="G323" s="127">
        <f t="shared" si="17"/>
        <v>30</v>
      </c>
      <c r="H323" s="126">
        <f t="shared" si="18"/>
        <v>37.112499999999997</v>
      </c>
      <c r="I323" s="127">
        <f t="shared" si="19"/>
        <v>49.5</v>
      </c>
      <c r="J323" s="347"/>
      <c r="K323" s="347"/>
      <c r="L323" s="347"/>
      <c r="M323" s="347"/>
      <c r="N323" s="334"/>
      <c r="O323" s="347"/>
      <c r="P323" s="347"/>
      <c r="Q323" s="347"/>
      <c r="R323" s="347"/>
      <c r="S323" s="350"/>
      <c r="T323" s="347"/>
      <c r="U323" s="347"/>
      <c r="V323" s="347">
        <v>49.5</v>
      </c>
      <c r="W323" s="334"/>
      <c r="X323" s="334"/>
      <c r="Y323" s="347"/>
      <c r="Z323" s="347"/>
      <c r="AA323" s="347"/>
      <c r="AB323" s="347">
        <v>32.700000000000003</v>
      </c>
      <c r="AC323" s="347"/>
      <c r="AD323" s="347"/>
      <c r="AE323" s="347"/>
      <c r="AF323" s="347"/>
      <c r="AG323" s="347"/>
      <c r="AH323" s="347"/>
      <c r="AI323" s="347">
        <v>30</v>
      </c>
      <c r="AJ323" s="347"/>
      <c r="AK323" s="347">
        <v>36.25</v>
      </c>
      <c r="AL323" s="347"/>
      <c r="AM323" s="334"/>
      <c r="AN323" s="334"/>
      <c r="AO323" s="347"/>
    </row>
    <row r="324" spans="2:41" ht="21" customHeight="1" x14ac:dyDescent="0.3">
      <c r="B324" s="125" t="s">
        <v>436</v>
      </c>
      <c r="C324" s="91"/>
      <c r="D324" s="91"/>
      <c r="E324" s="91" t="s">
        <v>23</v>
      </c>
      <c r="F324" s="91">
        <f t="shared" si="16"/>
        <v>4</v>
      </c>
      <c r="G324" s="127">
        <f t="shared" si="17"/>
        <v>30</v>
      </c>
      <c r="H324" s="126">
        <f t="shared" si="18"/>
        <v>37.112499999999997</v>
      </c>
      <c r="I324" s="127">
        <f t="shared" si="19"/>
        <v>49.5</v>
      </c>
      <c r="J324" s="347"/>
      <c r="K324" s="347"/>
      <c r="L324" s="347"/>
      <c r="M324" s="347"/>
      <c r="N324" s="334"/>
      <c r="O324" s="347"/>
      <c r="P324" s="347"/>
      <c r="Q324" s="347"/>
      <c r="R324" s="347"/>
      <c r="S324" s="350"/>
      <c r="T324" s="347"/>
      <c r="U324" s="347"/>
      <c r="V324" s="347">
        <v>49.5</v>
      </c>
      <c r="W324" s="334"/>
      <c r="X324" s="334"/>
      <c r="Y324" s="347"/>
      <c r="Z324" s="347"/>
      <c r="AA324" s="347"/>
      <c r="AB324" s="347">
        <v>32.700000000000003</v>
      </c>
      <c r="AC324" s="347"/>
      <c r="AD324" s="347"/>
      <c r="AE324" s="347"/>
      <c r="AF324" s="347"/>
      <c r="AG324" s="347"/>
      <c r="AH324" s="347"/>
      <c r="AI324" s="347">
        <v>30</v>
      </c>
      <c r="AJ324" s="347"/>
      <c r="AK324" s="347">
        <v>36.25</v>
      </c>
      <c r="AL324" s="347"/>
      <c r="AM324" s="334"/>
      <c r="AN324" s="334"/>
      <c r="AO324" s="347"/>
    </row>
    <row r="325" spans="2:41" ht="21" customHeight="1" x14ac:dyDescent="0.3">
      <c r="B325" s="125" t="s">
        <v>436</v>
      </c>
      <c r="C325" s="91"/>
      <c r="D325" s="91"/>
      <c r="E325" s="91" t="s">
        <v>143</v>
      </c>
      <c r="F325" s="91">
        <f t="shared" ref="F325:F388" si="20">COUNT(J325:AO325)</f>
        <v>2</v>
      </c>
      <c r="G325" s="127">
        <f t="shared" ref="G325:G388" si="21">MIN(J325:AO325)</f>
        <v>32.700000000000003</v>
      </c>
      <c r="H325" s="126">
        <f t="shared" ref="H325:H388" si="22">IF(SUM(J325:AO325)&gt;0,AVERAGE(J325:AO325),0)</f>
        <v>36.35</v>
      </c>
      <c r="I325" s="127">
        <f t="shared" ref="I325:I388" si="23">MAX(J325:AO325)</f>
        <v>40</v>
      </c>
      <c r="J325" s="347"/>
      <c r="K325" s="347"/>
      <c r="L325" s="347"/>
      <c r="M325" s="347"/>
      <c r="N325" s="334"/>
      <c r="O325" s="347"/>
      <c r="P325" s="347"/>
      <c r="Q325" s="347"/>
      <c r="R325" s="347"/>
      <c r="S325" s="350"/>
      <c r="T325" s="347"/>
      <c r="U325" s="347"/>
      <c r="V325" s="347"/>
      <c r="W325" s="334"/>
      <c r="X325" s="334"/>
      <c r="Y325" s="347"/>
      <c r="Z325" s="347"/>
      <c r="AA325" s="347"/>
      <c r="AB325" s="347">
        <v>32.700000000000003</v>
      </c>
      <c r="AC325" s="347"/>
      <c r="AD325" s="347"/>
      <c r="AE325" s="347"/>
      <c r="AF325" s="347"/>
      <c r="AG325" s="347"/>
      <c r="AH325" s="347"/>
      <c r="AI325" s="347">
        <v>40</v>
      </c>
      <c r="AJ325" s="347"/>
      <c r="AK325" s="347"/>
      <c r="AL325" s="347"/>
      <c r="AM325" s="334"/>
      <c r="AN325" s="334"/>
      <c r="AO325" s="347"/>
    </row>
    <row r="326" spans="2:41" ht="21" customHeight="1" x14ac:dyDescent="0.3">
      <c r="B326" s="125" t="s">
        <v>437</v>
      </c>
      <c r="C326" s="91" t="s">
        <v>438</v>
      </c>
      <c r="D326" s="91" t="s">
        <v>95</v>
      </c>
      <c r="E326" s="91" t="s">
        <v>16</v>
      </c>
      <c r="F326" s="91">
        <f t="shared" si="20"/>
        <v>14</v>
      </c>
      <c r="G326" s="127">
        <f t="shared" si="21"/>
        <v>6</v>
      </c>
      <c r="H326" s="126">
        <f t="shared" si="22"/>
        <v>24.653571428571428</v>
      </c>
      <c r="I326" s="127">
        <f t="shared" si="23"/>
        <v>40</v>
      </c>
      <c r="J326" s="347"/>
      <c r="K326" s="347"/>
      <c r="L326" s="347"/>
      <c r="M326" s="347"/>
      <c r="N326" s="334">
        <v>31.5</v>
      </c>
      <c r="O326" s="347">
        <v>35</v>
      </c>
      <c r="P326" s="347">
        <v>36.25</v>
      </c>
      <c r="Q326" s="347">
        <v>14.5</v>
      </c>
      <c r="R326" s="347"/>
      <c r="S326" s="350"/>
      <c r="T326" s="347">
        <v>22</v>
      </c>
      <c r="U326" s="347"/>
      <c r="V326" s="347">
        <v>40</v>
      </c>
      <c r="W326" s="334"/>
      <c r="X326" s="334"/>
      <c r="Y326" s="347">
        <v>6</v>
      </c>
      <c r="Z326" s="347"/>
      <c r="AA326" s="347">
        <v>18.7</v>
      </c>
      <c r="AB326" s="347"/>
      <c r="AC326" s="347"/>
      <c r="AD326" s="347">
        <v>22.5</v>
      </c>
      <c r="AE326" s="347">
        <v>17.7</v>
      </c>
      <c r="AF326" s="347"/>
      <c r="AG326" s="347"/>
      <c r="AH326" s="347"/>
      <c r="AI326" s="347">
        <v>35</v>
      </c>
      <c r="AJ326" s="347"/>
      <c r="AK326" s="347">
        <v>25</v>
      </c>
      <c r="AL326" s="347"/>
      <c r="AM326" s="334">
        <v>18</v>
      </c>
      <c r="AN326" s="334">
        <v>23</v>
      </c>
      <c r="AO326" s="347"/>
    </row>
    <row r="327" spans="2:41" ht="21" customHeight="1" x14ac:dyDescent="0.3">
      <c r="B327" s="125" t="s">
        <v>437</v>
      </c>
      <c r="C327" s="91" t="s">
        <v>438</v>
      </c>
      <c r="D327" s="91" t="s">
        <v>95</v>
      </c>
      <c r="E327" s="91" t="s">
        <v>17</v>
      </c>
      <c r="F327" s="91">
        <f t="shared" si="20"/>
        <v>14</v>
      </c>
      <c r="G327" s="127">
        <f t="shared" si="21"/>
        <v>4.2</v>
      </c>
      <c r="H327" s="126">
        <f t="shared" si="22"/>
        <v>10.239285714285712</v>
      </c>
      <c r="I327" s="127">
        <f t="shared" si="23"/>
        <v>19</v>
      </c>
      <c r="J327" s="347"/>
      <c r="K327" s="347"/>
      <c r="L327" s="347"/>
      <c r="M327" s="347"/>
      <c r="N327" s="334">
        <v>7</v>
      </c>
      <c r="O327" s="347">
        <v>8.8000000000000007</v>
      </c>
      <c r="P327" s="347">
        <v>18.25</v>
      </c>
      <c r="Q327" s="347">
        <v>7.5</v>
      </c>
      <c r="R327" s="347"/>
      <c r="S327" s="350"/>
      <c r="T327" s="347">
        <v>12</v>
      </c>
      <c r="U327" s="347"/>
      <c r="V327" s="347">
        <v>11.1</v>
      </c>
      <c r="W327" s="334"/>
      <c r="X327" s="334"/>
      <c r="Y327" s="347">
        <v>4.2</v>
      </c>
      <c r="Z327" s="347"/>
      <c r="AA327" s="347">
        <v>9.1</v>
      </c>
      <c r="AB327" s="347"/>
      <c r="AC327" s="347"/>
      <c r="AD327" s="347">
        <v>8.8000000000000007</v>
      </c>
      <c r="AE327" s="347">
        <v>9.1</v>
      </c>
      <c r="AF327" s="347"/>
      <c r="AG327" s="347"/>
      <c r="AH327" s="347"/>
      <c r="AI327" s="347">
        <v>10</v>
      </c>
      <c r="AJ327" s="347"/>
      <c r="AK327" s="347">
        <v>12.5</v>
      </c>
      <c r="AL327" s="347"/>
      <c r="AM327" s="334">
        <v>6</v>
      </c>
      <c r="AN327" s="334">
        <v>19</v>
      </c>
      <c r="AO327" s="347"/>
    </row>
    <row r="328" spans="2:41" ht="21" customHeight="1" x14ac:dyDescent="0.3">
      <c r="B328" s="125" t="s">
        <v>437</v>
      </c>
      <c r="C328" s="91" t="s">
        <v>438</v>
      </c>
      <c r="D328" s="91" t="s">
        <v>95</v>
      </c>
      <c r="E328" s="91" t="s">
        <v>23</v>
      </c>
      <c r="F328" s="91">
        <f t="shared" si="20"/>
        <v>13</v>
      </c>
      <c r="G328" s="127">
        <f t="shared" si="21"/>
        <v>4.2</v>
      </c>
      <c r="H328" s="126">
        <f t="shared" si="22"/>
        <v>17.115384615384617</v>
      </c>
      <c r="I328" s="127">
        <f t="shared" si="23"/>
        <v>29</v>
      </c>
      <c r="J328" s="347"/>
      <c r="K328" s="347"/>
      <c r="L328" s="347"/>
      <c r="M328" s="347"/>
      <c r="N328" s="334">
        <v>26.8</v>
      </c>
      <c r="O328" s="347">
        <v>29</v>
      </c>
      <c r="P328" s="347">
        <v>25.25</v>
      </c>
      <c r="Q328" s="347"/>
      <c r="R328" s="347"/>
      <c r="S328" s="350"/>
      <c r="T328" s="347">
        <v>12</v>
      </c>
      <c r="U328" s="347"/>
      <c r="V328" s="347">
        <v>26.5</v>
      </c>
      <c r="W328" s="334"/>
      <c r="X328" s="334"/>
      <c r="Y328" s="347">
        <v>4.2</v>
      </c>
      <c r="Z328" s="347"/>
      <c r="AA328" s="347">
        <v>12.5</v>
      </c>
      <c r="AB328" s="347"/>
      <c r="AC328" s="347"/>
      <c r="AD328" s="347">
        <v>14.5</v>
      </c>
      <c r="AE328" s="347">
        <v>15.5</v>
      </c>
      <c r="AF328" s="347"/>
      <c r="AG328" s="347"/>
      <c r="AH328" s="347"/>
      <c r="AI328" s="347">
        <v>10</v>
      </c>
      <c r="AJ328" s="347"/>
      <c r="AK328" s="347">
        <v>18.75</v>
      </c>
      <c r="AL328" s="347"/>
      <c r="AM328" s="334">
        <v>8.5</v>
      </c>
      <c r="AN328" s="334">
        <v>19</v>
      </c>
      <c r="AO328" s="347"/>
    </row>
    <row r="329" spans="2:41" ht="21" customHeight="1" x14ac:dyDescent="0.3">
      <c r="B329" s="125" t="s">
        <v>437</v>
      </c>
      <c r="C329" s="91" t="s">
        <v>438</v>
      </c>
      <c r="D329" s="91" t="s">
        <v>95</v>
      </c>
      <c r="E329" s="91" t="s">
        <v>143</v>
      </c>
      <c r="F329" s="91">
        <f t="shared" si="20"/>
        <v>9</v>
      </c>
      <c r="G329" s="127">
        <f t="shared" si="21"/>
        <v>4.2</v>
      </c>
      <c r="H329" s="126">
        <f t="shared" si="22"/>
        <v>17.133333333333333</v>
      </c>
      <c r="I329" s="127">
        <f t="shared" si="23"/>
        <v>35</v>
      </c>
      <c r="J329" s="347"/>
      <c r="K329" s="347"/>
      <c r="L329" s="347"/>
      <c r="M329" s="347"/>
      <c r="N329" s="334">
        <v>15.75</v>
      </c>
      <c r="O329" s="347">
        <v>29</v>
      </c>
      <c r="P329" s="347"/>
      <c r="Q329" s="347">
        <v>9.25</v>
      </c>
      <c r="R329" s="347"/>
      <c r="S329" s="350"/>
      <c r="T329" s="347">
        <v>12</v>
      </c>
      <c r="U329" s="347"/>
      <c r="V329" s="347"/>
      <c r="W329" s="334"/>
      <c r="X329" s="334"/>
      <c r="Y329" s="347">
        <v>4.2</v>
      </c>
      <c r="Z329" s="347"/>
      <c r="AA329" s="347"/>
      <c r="AB329" s="347"/>
      <c r="AC329" s="347"/>
      <c r="AD329" s="347">
        <v>14.5</v>
      </c>
      <c r="AE329" s="347">
        <v>15.5</v>
      </c>
      <c r="AF329" s="347"/>
      <c r="AG329" s="347"/>
      <c r="AH329" s="347"/>
      <c r="AI329" s="347">
        <v>35</v>
      </c>
      <c r="AJ329" s="347"/>
      <c r="AK329" s="347"/>
      <c r="AL329" s="347"/>
      <c r="AM329" s="334"/>
      <c r="AN329" s="334">
        <v>19</v>
      </c>
      <c r="AO329" s="347"/>
    </row>
    <row r="330" spans="2:41" ht="21" customHeight="1" x14ac:dyDescent="0.3">
      <c r="B330" s="125" t="s">
        <v>437</v>
      </c>
      <c r="C330" s="91" t="s">
        <v>438</v>
      </c>
      <c r="D330" s="91" t="s">
        <v>439</v>
      </c>
      <c r="E330" s="91" t="s">
        <v>16</v>
      </c>
      <c r="F330" s="91">
        <f t="shared" si="20"/>
        <v>10</v>
      </c>
      <c r="G330" s="127">
        <f t="shared" si="21"/>
        <v>9.5</v>
      </c>
      <c r="H330" s="126">
        <f t="shared" si="22"/>
        <v>21.75</v>
      </c>
      <c r="I330" s="127">
        <f t="shared" si="23"/>
        <v>36</v>
      </c>
      <c r="J330" s="347"/>
      <c r="K330" s="347"/>
      <c r="L330" s="347"/>
      <c r="M330" s="347"/>
      <c r="N330" s="334">
        <v>31.5</v>
      </c>
      <c r="O330" s="347">
        <v>28.5</v>
      </c>
      <c r="P330" s="347">
        <v>32.5</v>
      </c>
      <c r="Q330" s="347">
        <v>9.5</v>
      </c>
      <c r="R330" s="347"/>
      <c r="S330" s="350"/>
      <c r="T330" s="347">
        <v>10</v>
      </c>
      <c r="U330" s="347"/>
      <c r="V330" s="347">
        <v>36</v>
      </c>
      <c r="W330" s="334"/>
      <c r="X330" s="334"/>
      <c r="Y330" s="347"/>
      <c r="Z330" s="347"/>
      <c r="AA330" s="347"/>
      <c r="AB330" s="347"/>
      <c r="AC330" s="347"/>
      <c r="AD330" s="347">
        <v>11</v>
      </c>
      <c r="AE330" s="347">
        <v>15.5</v>
      </c>
      <c r="AF330" s="347"/>
      <c r="AG330" s="347"/>
      <c r="AH330" s="347"/>
      <c r="AI330" s="347"/>
      <c r="AJ330" s="347"/>
      <c r="AK330" s="347">
        <v>20</v>
      </c>
      <c r="AL330" s="347"/>
      <c r="AM330" s="334"/>
      <c r="AN330" s="334">
        <v>23</v>
      </c>
      <c r="AO330" s="347"/>
    </row>
    <row r="331" spans="2:41" ht="21" customHeight="1" x14ac:dyDescent="0.3">
      <c r="B331" s="125" t="s">
        <v>437</v>
      </c>
      <c r="C331" s="91" t="s">
        <v>438</v>
      </c>
      <c r="D331" s="91" t="s">
        <v>439</v>
      </c>
      <c r="E331" s="91" t="s">
        <v>17</v>
      </c>
      <c r="F331" s="91">
        <f t="shared" si="20"/>
        <v>10</v>
      </c>
      <c r="G331" s="127">
        <f t="shared" si="21"/>
        <v>4.5</v>
      </c>
      <c r="H331" s="126">
        <f t="shared" si="22"/>
        <v>9.4149999999999991</v>
      </c>
      <c r="I331" s="127">
        <f t="shared" si="23"/>
        <v>19</v>
      </c>
      <c r="J331" s="347"/>
      <c r="K331" s="347"/>
      <c r="L331" s="347"/>
      <c r="M331" s="347"/>
      <c r="N331" s="334">
        <v>7</v>
      </c>
      <c r="O331" s="347">
        <v>8.8000000000000007</v>
      </c>
      <c r="P331" s="347">
        <v>16.25</v>
      </c>
      <c r="Q331" s="347">
        <v>4.5</v>
      </c>
      <c r="R331" s="347"/>
      <c r="S331" s="350"/>
      <c r="T331" s="347">
        <v>5</v>
      </c>
      <c r="U331" s="347"/>
      <c r="V331" s="347">
        <v>9</v>
      </c>
      <c r="W331" s="334"/>
      <c r="X331" s="334"/>
      <c r="Y331" s="347"/>
      <c r="Z331" s="347"/>
      <c r="AA331" s="347"/>
      <c r="AB331" s="347"/>
      <c r="AC331" s="347"/>
      <c r="AD331" s="347">
        <v>8</v>
      </c>
      <c r="AE331" s="347">
        <v>6.6</v>
      </c>
      <c r="AF331" s="347"/>
      <c r="AG331" s="347"/>
      <c r="AH331" s="347"/>
      <c r="AI331" s="347"/>
      <c r="AJ331" s="347"/>
      <c r="AK331" s="347">
        <v>10</v>
      </c>
      <c r="AL331" s="347"/>
      <c r="AM331" s="334"/>
      <c r="AN331" s="334">
        <v>19</v>
      </c>
      <c r="AO331" s="347"/>
    </row>
    <row r="332" spans="2:41" ht="21" customHeight="1" x14ac:dyDescent="0.3">
      <c r="B332" s="125" t="s">
        <v>437</v>
      </c>
      <c r="C332" s="91" t="s">
        <v>438</v>
      </c>
      <c r="D332" s="91" t="s">
        <v>439</v>
      </c>
      <c r="E332" s="91" t="s">
        <v>23</v>
      </c>
      <c r="F332" s="91">
        <f t="shared" si="20"/>
        <v>8</v>
      </c>
      <c r="G332" s="127">
        <f t="shared" si="21"/>
        <v>5</v>
      </c>
      <c r="H332" s="126">
        <f t="shared" si="22"/>
        <v>18.318750000000001</v>
      </c>
      <c r="I332" s="127">
        <f t="shared" si="23"/>
        <v>26.8</v>
      </c>
      <c r="J332" s="347"/>
      <c r="K332" s="347"/>
      <c r="L332" s="347"/>
      <c r="M332" s="347"/>
      <c r="N332" s="334">
        <v>26.8</v>
      </c>
      <c r="O332" s="347">
        <v>24</v>
      </c>
      <c r="P332" s="347">
        <v>22.25</v>
      </c>
      <c r="Q332" s="347"/>
      <c r="R332" s="347"/>
      <c r="S332" s="350"/>
      <c r="T332" s="347">
        <v>5</v>
      </c>
      <c r="U332" s="347"/>
      <c r="V332" s="347">
        <v>23.5</v>
      </c>
      <c r="W332" s="334"/>
      <c r="X332" s="334"/>
      <c r="Y332" s="347"/>
      <c r="Z332" s="347"/>
      <c r="AA332" s="347"/>
      <c r="AB332" s="347"/>
      <c r="AC332" s="347"/>
      <c r="AD332" s="347"/>
      <c r="AE332" s="347">
        <v>11</v>
      </c>
      <c r="AF332" s="347"/>
      <c r="AG332" s="347"/>
      <c r="AH332" s="347"/>
      <c r="AI332" s="347"/>
      <c r="AJ332" s="347"/>
      <c r="AK332" s="347">
        <v>15</v>
      </c>
      <c r="AL332" s="347"/>
      <c r="AM332" s="334"/>
      <c r="AN332" s="334">
        <v>19</v>
      </c>
      <c r="AO332" s="347"/>
    </row>
    <row r="333" spans="2:41" ht="21" customHeight="1" x14ac:dyDescent="0.3">
      <c r="B333" s="125" t="s">
        <v>437</v>
      </c>
      <c r="C333" s="91" t="s">
        <v>438</v>
      </c>
      <c r="D333" s="91" t="s">
        <v>439</v>
      </c>
      <c r="E333" s="91" t="s">
        <v>143</v>
      </c>
      <c r="F333" s="91">
        <f t="shared" si="20"/>
        <v>6</v>
      </c>
      <c r="G333" s="127">
        <f t="shared" si="21"/>
        <v>5</v>
      </c>
      <c r="H333" s="126">
        <f t="shared" si="22"/>
        <v>13.508333333333333</v>
      </c>
      <c r="I333" s="127">
        <f t="shared" si="23"/>
        <v>24</v>
      </c>
      <c r="J333" s="347"/>
      <c r="K333" s="347"/>
      <c r="L333" s="347"/>
      <c r="M333" s="347"/>
      <c r="N333" s="334">
        <v>15.75</v>
      </c>
      <c r="O333" s="347">
        <v>24</v>
      </c>
      <c r="P333" s="347"/>
      <c r="Q333" s="347">
        <v>6.3</v>
      </c>
      <c r="R333" s="347"/>
      <c r="S333" s="350"/>
      <c r="T333" s="347">
        <v>5</v>
      </c>
      <c r="U333" s="347"/>
      <c r="V333" s="347"/>
      <c r="W333" s="334"/>
      <c r="X333" s="334"/>
      <c r="Y333" s="347"/>
      <c r="Z333" s="347"/>
      <c r="AA333" s="347"/>
      <c r="AB333" s="347"/>
      <c r="AC333" s="347"/>
      <c r="AD333" s="347"/>
      <c r="AE333" s="347">
        <v>11</v>
      </c>
      <c r="AF333" s="347"/>
      <c r="AG333" s="347"/>
      <c r="AH333" s="347"/>
      <c r="AI333" s="347"/>
      <c r="AJ333" s="347"/>
      <c r="AK333" s="347"/>
      <c r="AL333" s="347"/>
      <c r="AM333" s="334"/>
      <c r="AN333" s="334">
        <v>19</v>
      </c>
      <c r="AO333" s="347"/>
    </row>
    <row r="334" spans="2:41" ht="21" customHeight="1" x14ac:dyDescent="0.3">
      <c r="B334" s="125" t="s">
        <v>440</v>
      </c>
      <c r="C334" s="91"/>
      <c r="D334" s="91"/>
      <c r="E334" s="91" t="s">
        <v>16</v>
      </c>
      <c r="F334" s="91">
        <f t="shared" si="20"/>
        <v>12</v>
      </c>
      <c r="G334" s="127">
        <f t="shared" si="21"/>
        <v>240</v>
      </c>
      <c r="H334" s="126">
        <f t="shared" si="22"/>
        <v>384.625</v>
      </c>
      <c r="I334" s="127">
        <f t="shared" si="23"/>
        <v>588.5</v>
      </c>
      <c r="J334" s="347"/>
      <c r="K334" s="347"/>
      <c r="L334" s="347"/>
      <c r="M334" s="347"/>
      <c r="N334" s="334">
        <v>396</v>
      </c>
      <c r="O334" s="347">
        <v>330</v>
      </c>
      <c r="P334" s="347">
        <v>588.5</v>
      </c>
      <c r="Q334" s="347">
        <v>240</v>
      </c>
      <c r="R334" s="347"/>
      <c r="S334" s="350"/>
      <c r="T334" s="347">
        <v>250</v>
      </c>
      <c r="U334" s="347"/>
      <c r="V334" s="347">
        <v>410</v>
      </c>
      <c r="W334" s="334"/>
      <c r="X334" s="334"/>
      <c r="Y334" s="347">
        <v>383</v>
      </c>
      <c r="Z334" s="347"/>
      <c r="AA334" s="347">
        <v>507</v>
      </c>
      <c r="AB334" s="347"/>
      <c r="AC334" s="347"/>
      <c r="AD334" s="347">
        <v>310</v>
      </c>
      <c r="AE334" s="347">
        <v>384</v>
      </c>
      <c r="AF334" s="347"/>
      <c r="AG334" s="347"/>
      <c r="AH334" s="347"/>
      <c r="AI334" s="347">
        <v>309</v>
      </c>
      <c r="AJ334" s="347"/>
      <c r="AK334" s="347">
        <v>508</v>
      </c>
      <c r="AL334" s="347"/>
      <c r="AM334" s="334"/>
      <c r="AN334" s="334"/>
      <c r="AO334" s="347"/>
    </row>
    <row r="335" spans="2:41" ht="21" customHeight="1" x14ac:dyDescent="0.3">
      <c r="B335" s="125" t="s">
        <v>440</v>
      </c>
      <c r="C335" s="91"/>
      <c r="D335" s="91"/>
      <c r="E335" s="91" t="s">
        <v>17</v>
      </c>
      <c r="F335" s="91">
        <f t="shared" si="20"/>
        <v>12</v>
      </c>
      <c r="G335" s="127">
        <f t="shared" si="21"/>
        <v>35</v>
      </c>
      <c r="H335" s="126">
        <f t="shared" si="22"/>
        <v>82.656666666666666</v>
      </c>
      <c r="I335" s="127">
        <f t="shared" si="23"/>
        <v>179.88</v>
      </c>
      <c r="J335" s="347"/>
      <c r="K335" s="347"/>
      <c r="L335" s="347"/>
      <c r="M335" s="347"/>
      <c r="N335" s="334">
        <v>126</v>
      </c>
      <c r="O335" s="347">
        <v>45</v>
      </c>
      <c r="P335" s="347">
        <v>179.88</v>
      </c>
      <c r="Q335" s="347">
        <v>125</v>
      </c>
      <c r="R335" s="347"/>
      <c r="S335" s="350"/>
      <c r="T335" s="347">
        <v>150</v>
      </c>
      <c r="U335" s="347"/>
      <c r="V335" s="347">
        <v>60</v>
      </c>
      <c r="W335" s="334"/>
      <c r="X335" s="334"/>
      <c r="Y335" s="347">
        <v>35</v>
      </c>
      <c r="Z335" s="347"/>
      <c r="AA335" s="347">
        <v>69</v>
      </c>
      <c r="AB335" s="347"/>
      <c r="AC335" s="347"/>
      <c r="AD335" s="347">
        <v>38</v>
      </c>
      <c r="AE335" s="347">
        <v>39</v>
      </c>
      <c r="AF335" s="347"/>
      <c r="AG335" s="347"/>
      <c r="AH335" s="347"/>
      <c r="AI335" s="347">
        <v>50</v>
      </c>
      <c r="AJ335" s="347"/>
      <c r="AK335" s="347">
        <v>75</v>
      </c>
      <c r="AL335" s="347"/>
      <c r="AM335" s="334"/>
      <c r="AN335" s="334"/>
      <c r="AO335" s="347"/>
    </row>
    <row r="336" spans="2:41" ht="21" customHeight="1" x14ac:dyDescent="0.3">
      <c r="B336" s="125" t="s">
        <v>440</v>
      </c>
      <c r="C336" s="91"/>
      <c r="D336" s="91"/>
      <c r="E336" s="91" t="s">
        <v>23</v>
      </c>
      <c r="F336" s="91">
        <f t="shared" si="20"/>
        <v>11</v>
      </c>
      <c r="G336" s="127">
        <f t="shared" si="21"/>
        <v>150</v>
      </c>
      <c r="H336" s="126">
        <f t="shared" si="22"/>
        <v>282.5</v>
      </c>
      <c r="I336" s="127">
        <f t="shared" si="23"/>
        <v>449.5</v>
      </c>
      <c r="J336" s="347"/>
      <c r="K336" s="347"/>
      <c r="L336" s="347"/>
      <c r="M336" s="347"/>
      <c r="N336" s="334">
        <v>297</v>
      </c>
      <c r="O336" s="347">
        <v>250</v>
      </c>
      <c r="P336" s="347">
        <v>449.5</v>
      </c>
      <c r="Q336" s="347"/>
      <c r="R336" s="347"/>
      <c r="S336" s="350"/>
      <c r="T336" s="347">
        <v>150</v>
      </c>
      <c r="U336" s="347"/>
      <c r="V336" s="347">
        <v>255</v>
      </c>
      <c r="W336" s="334"/>
      <c r="X336" s="334"/>
      <c r="Y336" s="347">
        <v>305</v>
      </c>
      <c r="Z336" s="347"/>
      <c r="AA336" s="347">
        <v>293</v>
      </c>
      <c r="AB336" s="347"/>
      <c r="AC336" s="347"/>
      <c r="AD336" s="347">
        <v>190</v>
      </c>
      <c r="AE336" s="347">
        <v>284</v>
      </c>
      <c r="AF336" s="347"/>
      <c r="AG336" s="347"/>
      <c r="AH336" s="347"/>
      <c r="AI336" s="347">
        <v>253</v>
      </c>
      <c r="AJ336" s="347"/>
      <c r="AK336" s="347">
        <v>381</v>
      </c>
      <c r="AL336" s="347"/>
      <c r="AM336" s="334"/>
      <c r="AN336" s="334"/>
      <c r="AO336" s="347"/>
    </row>
    <row r="337" spans="2:41" ht="21" customHeight="1" x14ac:dyDescent="0.3">
      <c r="B337" s="125" t="s">
        <v>440</v>
      </c>
      <c r="C337" s="91"/>
      <c r="D337" s="91"/>
      <c r="E337" s="91" t="s">
        <v>143</v>
      </c>
      <c r="F337" s="91">
        <f t="shared" si="20"/>
        <v>8</v>
      </c>
      <c r="G337" s="127">
        <f t="shared" si="21"/>
        <v>150</v>
      </c>
      <c r="H337" s="126">
        <f t="shared" si="22"/>
        <v>240.65</v>
      </c>
      <c r="I337" s="127">
        <f t="shared" si="23"/>
        <v>309</v>
      </c>
      <c r="J337" s="347"/>
      <c r="K337" s="347"/>
      <c r="L337" s="347"/>
      <c r="M337" s="347"/>
      <c r="N337" s="334">
        <v>277.2</v>
      </c>
      <c r="O337" s="347">
        <v>250</v>
      </c>
      <c r="P337" s="347"/>
      <c r="Q337" s="347">
        <v>160</v>
      </c>
      <c r="R337" s="347"/>
      <c r="S337" s="350"/>
      <c r="T337" s="347">
        <v>150</v>
      </c>
      <c r="U337" s="347"/>
      <c r="V337" s="347"/>
      <c r="W337" s="334"/>
      <c r="X337" s="334"/>
      <c r="Y337" s="347">
        <v>305</v>
      </c>
      <c r="Z337" s="347"/>
      <c r="AA337" s="347"/>
      <c r="AB337" s="347"/>
      <c r="AC337" s="347"/>
      <c r="AD337" s="347">
        <v>190</v>
      </c>
      <c r="AE337" s="347">
        <v>284</v>
      </c>
      <c r="AF337" s="347"/>
      <c r="AG337" s="347"/>
      <c r="AH337" s="347"/>
      <c r="AI337" s="347">
        <v>309</v>
      </c>
      <c r="AJ337" s="347"/>
      <c r="AK337" s="347"/>
      <c r="AL337" s="347"/>
      <c r="AM337" s="334"/>
      <c r="AN337" s="334"/>
      <c r="AO337" s="347"/>
    </row>
    <row r="338" spans="2:41" ht="21" customHeight="1" x14ac:dyDescent="0.3">
      <c r="B338" s="125" t="s">
        <v>437</v>
      </c>
      <c r="C338" s="91" t="s">
        <v>441</v>
      </c>
      <c r="D338" s="91" t="s">
        <v>442</v>
      </c>
      <c r="E338" s="91" t="s">
        <v>16</v>
      </c>
      <c r="F338" s="91">
        <f t="shared" si="20"/>
        <v>8</v>
      </c>
      <c r="G338" s="127">
        <f t="shared" si="21"/>
        <v>8.5</v>
      </c>
      <c r="H338" s="126">
        <f t="shared" si="22"/>
        <v>14.755000000000001</v>
      </c>
      <c r="I338" s="127">
        <f t="shared" si="23"/>
        <v>23.6</v>
      </c>
      <c r="J338" s="347"/>
      <c r="K338" s="347"/>
      <c r="L338" s="347"/>
      <c r="M338" s="347"/>
      <c r="N338" s="334">
        <v>15.75</v>
      </c>
      <c r="O338" s="347">
        <v>8.5</v>
      </c>
      <c r="P338" s="347">
        <v>20.99</v>
      </c>
      <c r="Q338" s="347">
        <v>9.5</v>
      </c>
      <c r="R338" s="347"/>
      <c r="S338" s="350"/>
      <c r="T338" s="347"/>
      <c r="U338" s="347"/>
      <c r="V338" s="347">
        <v>23.6</v>
      </c>
      <c r="W338" s="334"/>
      <c r="X338" s="334"/>
      <c r="Y338" s="347"/>
      <c r="Z338" s="347"/>
      <c r="AA338" s="347"/>
      <c r="AB338" s="347"/>
      <c r="AC338" s="347"/>
      <c r="AD338" s="347">
        <v>14.7</v>
      </c>
      <c r="AE338" s="347"/>
      <c r="AF338" s="347"/>
      <c r="AG338" s="347"/>
      <c r="AH338" s="347"/>
      <c r="AI338" s="347"/>
      <c r="AJ338" s="347"/>
      <c r="AK338" s="347">
        <v>12</v>
      </c>
      <c r="AL338" s="347"/>
      <c r="AM338" s="334"/>
      <c r="AN338" s="334">
        <v>13</v>
      </c>
      <c r="AO338" s="347"/>
    </row>
    <row r="339" spans="2:41" ht="21" customHeight="1" x14ac:dyDescent="0.3">
      <c r="B339" s="125" t="s">
        <v>437</v>
      </c>
      <c r="C339" s="91" t="s">
        <v>441</v>
      </c>
      <c r="D339" s="91" t="s">
        <v>442</v>
      </c>
      <c r="E339" s="91" t="s">
        <v>17</v>
      </c>
      <c r="F339" s="91">
        <f t="shared" si="20"/>
        <v>8</v>
      </c>
      <c r="G339" s="127">
        <f t="shared" si="21"/>
        <v>4.5</v>
      </c>
      <c r="H339" s="126">
        <f t="shared" si="22"/>
        <v>6.6312500000000005</v>
      </c>
      <c r="I339" s="127">
        <f t="shared" si="23"/>
        <v>11</v>
      </c>
      <c r="J339" s="347"/>
      <c r="K339" s="347"/>
      <c r="L339" s="347"/>
      <c r="M339" s="347"/>
      <c r="N339" s="334">
        <v>4.55</v>
      </c>
      <c r="O339" s="347">
        <v>5</v>
      </c>
      <c r="P339" s="347">
        <v>10.5</v>
      </c>
      <c r="Q339" s="347">
        <v>4.5</v>
      </c>
      <c r="R339" s="347"/>
      <c r="S339" s="350"/>
      <c r="T339" s="347"/>
      <c r="U339" s="347"/>
      <c r="V339" s="347">
        <v>5.9</v>
      </c>
      <c r="W339" s="334"/>
      <c r="X339" s="334"/>
      <c r="Y339" s="347"/>
      <c r="Z339" s="347"/>
      <c r="AA339" s="347"/>
      <c r="AB339" s="347"/>
      <c r="AC339" s="347"/>
      <c r="AD339" s="347">
        <v>5.6</v>
      </c>
      <c r="AE339" s="347"/>
      <c r="AF339" s="347"/>
      <c r="AG339" s="347"/>
      <c r="AH339" s="347"/>
      <c r="AI339" s="347"/>
      <c r="AJ339" s="347"/>
      <c r="AK339" s="347">
        <v>6</v>
      </c>
      <c r="AL339" s="347"/>
      <c r="AM339" s="334"/>
      <c r="AN339" s="334">
        <v>11</v>
      </c>
      <c r="AO339" s="347"/>
    </row>
    <row r="340" spans="2:41" ht="21" customHeight="1" x14ac:dyDescent="0.3">
      <c r="B340" s="125" t="s">
        <v>437</v>
      </c>
      <c r="C340" s="91" t="s">
        <v>441</v>
      </c>
      <c r="D340" s="91" t="s">
        <v>442</v>
      </c>
      <c r="E340" s="91" t="s">
        <v>23</v>
      </c>
      <c r="F340" s="91">
        <f t="shared" si="20"/>
        <v>7</v>
      </c>
      <c r="G340" s="127">
        <f t="shared" si="21"/>
        <v>5</v>
      </c>
      <c r="H340" s="126">
        <f t="shared" si="22"/>
        <v>11.107142857142858</v>
      </c>
      <c r="I340" s="127">
        <f t="shared" si="23"/>
        <v>15.6</v>
      </c>
      <c r="J340" s="347"/>
      <c r="K340" s="347"/>
      <c r="L340" s="347"/>
      <c r="M340" s="347"/>
      <c r="N340" s="334">
        <v>13.4</v>
      </c>
      <c r="O340" s="347">
        <v>5</v>
      </c>
      <c r="P340" s="347">
        <v>14.75</v>
      </c>
      <c r="Q340" s="347"/>
      <c r="R340" s="347"/>
      <c r="S340" s="350"/>
      <c r="T340" s="347"/>
      <c r="U340" s="347"/>
      <c r="V340" s="347">
        <v>15.6</v>
      </c>
      <c r="W340" s="334"/>
      <c r="X340" s="334"/>
      <c r="Y340" s="347"/>
      <c r="Z340" s="347"/>
      <c r="AA340" s="347"/>
      <c r="AB340" s="347"/>
      <c r="AC340" s="347"/>
      <c r="AD340" s="347">
        <v>9</v>
      </c>
      <c r="AE340" s="347"/>
      <c r="AF340" s="347"/>
      <c r="AG340" s="347"/>
      <c r="AH340" s="347"/>
      <c r="AI340" s="347"/>
      <c r="AJ340" s="347"/>
      <c r="AK340" s="347">
        <v>9</v>
      </c>
      <c r="AL340" s="347"/>
      <c r="AM340" s="334"/>
      <c r="AN340" s="334">
        <v>11</v>
      </c>
      <c r="AO340" s="347"/>
    </row>
    <row r="341" spans="2:41" ht="21" customHeight="1" x14ac:dyDescent="0.3">
      <c r="B341" s="125" t="s">
        <v>437</v>
      </c>
      <c r="C341" s="91" t="s">
        <v>441</v>
      </c>
      <c r="D341" s="91" t="s">
        <v>442</v>
      </c>
      <c r="E341" s="91" t="s">
        <v>143</v>
      </c>
      <c r="F341" s="91">
        <f t="shared" si="20"/>
        <v>5</v>
      </c>
      <c r="G341" s="127">
        <f t="shared" si="21"/>
        <v>5</v>
      </c>
      <c r="H341" s="126">
        <f t="shared" si="22"/>
        <v>7.8400000000000007</v>
      </c>
      <c r="I341" s="127">
        <f t="shared" si="23"/>
        <v>11</v>
      </c>
      <c r="J341" s="347"/>
      <c r="K341" s="347"/>
      <c r="L341" s="347"/>
      <c r="M341" s="347"/>
      <c r="N341" s="334">
        <v>7.9</v>
      </c>
      <c r="O341" s="347">
        <v>5</v>
      </c>
      <c r="P341" s="347"/>
      <c r="Q341" s="347">
        <v>6.3</v>
      </c>
      <c r="R341" s="347"/>
      <c r="S341" s="350"/>
      <c r="T341" s="347"/>
      <c r="U341" s="347"/>
      <c r="V341" s="347"/>
      <c r="W341" s="334"/>
      <c r="X341" s="334"/>
      <c r="Y341" s="347"/>
      <c r="Z341" s="347"/>
      <c r="AA341" s="347"/>
      <c r="AB341" s="347"/>
      <c r="AC341" s="347"/>
      <c r="AD341" s="347">
        <v>9</v>
      </c>
      <c r="AE341" s="347"/>
      <c r="AF341" s="347"/>
      <c r="AG341" s="347"/>
      <c r="AH341" s="347"/>
      <c r="AI341" s="347"/>
      <c r="AJ341" s="347"/>
      <c r="AK341" s="347"/>
      <c r="AL341" s="347"/>
      <c r="AM341" s="334"/>
      <c r="AN341" s="334">
        <v>11</v>
      </c>
      <c r="AO341" s="347"/>
    </row>
    <row r="342" spans="2:41" ht="21" customHeight="1" x14ac:dyDescent="0.3">
      <c r="B342" s="125" t="s">
        <v>437</v>
      </c>
      <c r="C342" s="91" t="s">
        <v>441</v>
      </c>
      <c r="D342" s="91" t="s">
        <v>439</v>
      </c>
      <c r="E342" s="91" t="s">
        <v>16</v>
      </c>
      <c r="F342" s="91">
        <f t="shared" si="20"/>
        <v>8</v>
      </c>
      <c r="G342" s="127">
        <f t="shared" si="21"/>
        <v>5.75</v>
      </c>
      <c r="H342" s="126">
        <f t="shared" si="22"/>
        <v>12.65625</v>
      </c>
      <c r="I342" s="127">
        <f t="shared" si="23"/>
        <v>21.5</v>
      </c>
      <c r="J342" s="347"/>
      <c r="K342" s="347"/>
      <c r="L342" s="347"/>
      <c r="M342" s="347"/>
      <c r="N342" s="334">
        <v>15.75</v>
      </c>
      <c r="O342" s="347">
        <v>8.5</v>
      </c>
      <c r="P342" s="347">
        <v>17.75</v>
      </c>
      <c r="Q342" s="347">
        <v>5.75</v>
      </c>
      <c r="R342" s="347"/>
      <c r="S342" s="350"/>
      <c r="T342" s="347"/>
      <c r="U342" s="347"/>
      <c r="V342" s="347">
        <v>21.5</v>
      </c>
      <c r="W342" s="334"/>
      <c r="X342" s="334"/>
      <c r="Y342" s="347"/>
      <c r="Z342" s="347"/>
      <c r="AA342" s="347"/>
      <c r="AB342" s="347"/>
      <c r="AC342" s="347"/>
      <c r="AD342" s="347">
        <v>9</v>
      </c>
      <c r="AE342" s="347"/>
      <c r="AF342" s="347"/>
      <c r="AG342" s="347"/>
      <c r="AH342" s="347"/>
      <c r="AI342" s="347"/>
      <c r="AJ342" s="347"/>
      <c r="AK342" s="347">
        <v>10</v>
      </c>
      <c r="AL342" s="347"/>
      <c r="AM342" s="334"/>
      <c r="AN342" s="334">
        <v>13</v>
      </c>
      <c r="AO342" s="347"/>
    </row>
    <row r="343" spans="2:41" ht="21" customHeight="1" x14ac:dyDescent="0.3">
      <c r="B343" s="125" t="s">
        <v>437</v>
      </c>
      <c r="C343" s="91" t="s">
        <v>441</v>
      </c>
      <c r="D343" s="91" t="s">
        <v>439</v>
      </c>
      <c r="E343" s="91" t="s">
        <v>17</v>
      </c>
      <c r="F343" s="91">
        <f t="shared" si="20"/>
        <v>8</v>
      </c>
      <c r="G343" s="127">
        <f t="shared" si="21"/>
        <v>2.5</v>
      </c>
      <c r="H343" s="126">
        <f t="shared" si="22"/>
        <v>6.2687499999999998</v>
      </c>
      <c r="I343" s="127">
        <f t="shared" si="23"/>
        <v>11</v>
      </c>
      <c r="J343" s="347"/>
      <c r="K343" s="347"/>
      <c r="L343" s="347"/>
      <c r="M343" s="347"/>
      <c r="N343" s="334">
        <v>4.55</v>
      </c>
      <c r="O343" s="347">
        <v>5</v>
      </c>
      <c r="P343" s="347">
        <v>10.5</v>
      </c>
      <c r="Q343" s="347">
        <v>2.5</v>
      </c>
      <c r="R343" s="347"/>
      <c r="S343" s="350"/>
      <c r="T343" s="347"/>
      <c r="U343" s="347"/>
      <c r="V343" s="347">
        <v>5.0999999999999996</v>
      </c>
      <c r="W343" s="334"/>
      <c r="X343" s="334"/>
      <c r="Y343" s="347"/>
      <c r="Z343" s="347"/>
      <c r="AA343" s="347"/>
      <c r="AB343" s="347"/>
      <c r="AC343" s="347"/>
      <c r="AD343" s="347">
        <v>6.5</v>
      </c>
      <c r="AE343" s="347"/>
      <c r="AF343" s="347"/>
      <c r="AG343" s="347"/>
      <c r="AH343" s="347"/>
      <c r="AI343" s="347"/>
      <c r="AJ343" s="347"/>
      <c r="AK343" s="347">
        <v>5</v>
      </c>
      <c r="AL343" s="347"/>
      <c r="AM343" s="334"/>
      <c r="AN343" s="334">
        <v>11</v>
      </c>
      <c r="AO343" s="347"/>
    </row>
    <row r="344" spans="2:41" ht="21" customHeight="1" x14ac:dyDescent="0.3">
      <c r="B344" s="125" t="s">
        <v>437</v>
      </c>
      <c r="C344" s="91" t="s">
        <v>441</v>
      </c>
      <c r="D344" s="91" t="s">
        <v>439</v>
      </c>
      <c r="E344" s="91" t="s">
        <v>23</v>
      </c>
      <c r="F344" s="91">
        <f t="shared" si="20"/>
        <v>7</v>
      </c>
      <c r="G344" s="127">
        <f t="shared" si="21"/>
        <v>5</v>
      </c>
      <c r="H344" s="126">
        <f t="shared" si="22"/>
        <v>10.028571428571428</v>
      </c>
      <c r="I344" s="127">
        <f t="shared" si="23"/>
        <v>14</v>
      </c>
      <c r="J344" s="347"/>
      <c r="K344" s="347"/>
      <c r="L344" s="347"/>
      <c r="M344" s="347"/>
      <c r="N344" s="334">
        <v>13.7</v>
      </c>
      <c r="O344" s="347">
        <v>5</v>
      </c>
      <c r="P344" s="347">
        <v>12.5</v>
      </c>
      <c r="Q344" s="347"/>
      <c r="R344" s="347"/>
      <c r="S344" s="350"/>
      <c r="T344" s="347"/>
      <c r="U344" s="347"/>
      <c r="V344" s="347">
        <v>14</v>
      </c>
      <c r="W344" s="334"/>
      <c r="X344" s="334"/>
      <c r="Y344" s="347"/>
      <c r="Z344" s="347"/>
      <c r="AA344" s="347"/>
      <c r="AB344" s="347"/>
      <c r="AC344" s="347"/>
      <c r="AD344" s="347">
        <v>6.5</v>
      </c>
      <c r="AE344" s="347"/>
      <c r="AF344" s="347"/>
      <c r="AG344" s="347"/>
      <c r="AH344" s="347"/>
      <c r="AI344" s="347"/>
      <c r="AJ344" s="347"/>
      <c r="AK344" s="347">
        <v>7.5</v>
      </c>
      <c r="AL344" s="347"/>
      <c r="AM344" s="334"/>
      <c r="AN344" s="334">
        <v>11</v>
      </c>
      <c r="AO344" s="347"/>
    </row>
    <row r="345" spans="2:41" ht="21" customHeight="1" x14ac:dyDescent="0.3">
      <c r="B345" s="125" t="s">
        <v>437</v>
      </c>
      <c r="C345" s="91" t="s">
        <v>441</v>
      </c>
      <c r="D345" s="91" t="s">
        <v>439</v>
      </c>
      <c r="E345" s="91" t="s">
        <v>143</v>
      </c>
      <c r="F345" s="91">
        <f t="shared" si="20"/>
        <v>5</v>
      </c>
      <c r="G345" s="127">
        <f t="shared" si="21"/>
        <v>3.75</v>
      </c>
      <c r="H345" s="126">
        <f t="shared" si="22"/>
        <v>6.83</v>
      </c>
      <c r="I345" s="127">
        <f t="shared" si="23"/>
        <v>11</v>
      </c>
      <c r="J345" s="347"/>
      <c r="K345" s="347"/>
      <c r="L345" s="347"/>
      <c r="M345" s="347"/>
      <c r="N345" s="334">
        <v>7.9</v>
      </c>
      <c r="O345" s="347">
        <v>5</v>
      </c>
      <c r="P345" s="347"/>
      <c r="Q345" s="347">
        <v>3.75</v>
      </c>
      <c r="R345" s="347"/>
      <c r="S345" s="350"/>
      <c r="T345" s="347"/>
      <c r="U345" s="347"/>
      <c r="V345" s="347"/>
      <c r="W345" s="334"/>
      <c r="X345" s="334"/>
      <c r="Y345" s="347"/>
      <c r="Z345" s="347"/>
      <c r="AA345" s="347"/>
      <c r="AB345" s="347"/>
      <c r="AC345" s="347"/>
      <c r="AD345" s="347">
        <v>6.5</v>
      </c>
      <c r="AE345" s="347"/>
      <c r="AF345" s="347"/>
      <c r="AG345" s="347"/>
      <c r="AH345" s="347"/>
      <c r="AI345" s="347"/>
      <c r="AJ345" s="347"/>
      <c r="AK345" s="347"/>
      <c r="AL345" s="347"/>
      <c r="AM345" s="334"/>
      <c r="AN345" s="334">
        <v>11</v>
      </c>
      <c r="AO345" s="347"/>
    </row>
    <row r="346" spans="2:41" ht="21" customHeight="1" x14ac:dyDescent="0.3">
      <c r="B346" s="125" t="s">
        <v>443</v>
      </c>
      <c r="C346" s="91" t="s">
        <v>441</v>
      </c>
      <c r="D346" s="91" t="s">
        <v>442</v>
      </c>
      <c r="E346" s="91" t="s">
        <v>16</v>
      </c>
      <c r="F346" s="91">
        <f t="shared" si="20"/>
        <v>3</v>
      </c>
      <c r="G346" s="127">
        <f t="shared" si="21"/>
        <v>4.7</v>
      </c>
      <c r="H346" s="126">
        <f t="shared" si="22"/>
        <v>8.4</v>
      </c>
      <c r="I346" s="127">
        <f t="shared" si="23"/>
        <v>11.5</v>
      </c>
      <c r="J346" s="347"/>
      <c r="K346" s="347"/>
      <c r="L346" s="347"/>
      <c r="M346" s="347"/>
      <c r="N346" s="334">
        <v>11.5</v>
      </c>
      <c r="O346" s="347"/>
      <c r="P346" s="347"/>
      <c r="Q346" s="347"/>
      <c r="R346" s="347"/>
      <c r="S346" s="350"/>
      <c r="T346" s="347"/>
      <c r="U346" s="347"/>
      <c r="V346" s="347">
        <v>4.7</v>
      </c>
      <c r="W346" s="334"/>
      <c r="X346" s="334"/>
      <c r="Y346" s="347"/>
      <c r="Z346" s="347"/>
      <c r="AA346" s="347"/>
      <c r="AB346" s="347"/>
      <c r="AC346" s="347"/>
      <c r="AD346" s="347"/>
      <c r="AE346" s="347"/>
      <c r="AF346" s="347"/>
      <c r="AG346" s="347"/>
      <c r="AH346" s="347"/>
      <c r="AI346" s="347"/>
      <c r="AJ346" s="347"/>
      <c r="AK346" s="347"/>
      <c r="AL346" s="347"/>
      <c r="AM346" s="334"/>
      <c r="AN346" s="334">
        <v>9</v>
      </c>
      <c r="AO346" s="347"/>
    </row>
    <row r="347" spans="2:41" ht="21" customHeight="1" x14ac:dyDescent="0.3">
      <c r="B347" s="125" t="s">
        <v>443</v>
      </c>
      <c r="C347" s="91" t="s">
        <v>441</v>
      </c>
      <c r="D347" s="91" t="s">
        <v>442</v>
      </c>
      <c r="E347" s="91" t="s">
        <v>17</v>
      </c>
      <c r="F347" s="91">
        <f t="shared" si="20"/>
        <v>2</v>
      </c>
      <c r="G347" s="127">
        <f t="shared" si="21"/>
        <v>2.9</v>
      </c>
      <c r="H347" s="126">
        <f t="shared" si="22"/>
        <v>4.45</v>
      </c>
      <c r="I347" s="127">
        <f t="shared" si="23"/>
        <v>6</v>
      </c>
      <c r="J347" s="347"/>
      <c r="K347" s="347"/>
      <c r="L347" s="347"/>
      <c r="M347" s="347"/>
      <c r="N347" s="334"/>
      <c r="O347" s="347"/>
      <c r="P347" s="347"/>
      <c r="Q347" s="347"/>
      <c r="R347" s="347"/>
      <c r="S347" s="350"/>
      <c r="T347" s="347"/>
      <c r="U347" s="347"/>
      <c r="V347" s="347">
        <v>2.9</v>
      </c>
      <c r="W347" s="334"/>
      <c r="X347" s="334"/>
      <c r="Y347" s="347"/>
      <c r="Z347" s="347"/>
      <c r="AA347" s="347"/>
      <c r="AB347" s="347"/>
      <c r="AC347" s="347"/>
      <c r="AD347" s="347"/>
      <c r="AE347" s="347"/>
      <c r="AF347" s="347"/>
      <c r="AG347" s="347"/>
      <c r="AH347" s="347"/>
      <c r="AI347" s="347"/>
      <c r="AJ347" s="347"/>
      <c r="AK347" s="347"/>
      <c r="AL347" s="347"/>
      <c r="AM347" s="334"/>
      <c r="AN347" s="334">
        <v>6</v>
      </c>
      <c r="AO347" s="347"/>
    </row>
    <row r="348" spans="2:41" ht="21" customHeight="1" x14ac:dyDescent="0.3">
      <c r="B348" s="125" t="s">
        <v>443</v>
      </c>
      <c r="C348" s="91" t="s">
        <v>441</v>
      </c>
      <c r="D348" s="91" t="s">
        <v>442</v>
      </c>
      <c r="E348" s="91" t="s">
        <v>23</v>
      </c>
      <c r="F348" s="91">
        <f t="shared" si="20"/>
        <v>2</v>
      </c>
      <c r="G348" s="127">
        <f t="shared" si="21"/>
        <v>2.9</v>
      </c>
      <c r="H348" s="126">
        <f t="shared" si="22"/>
        <v>4.45</v>
      </c>
      <c r="I348" s="127">
        <f t="shared" si="23"/>
        <v>6</v>
      </c>
      <c r="J348" s="347"/>
      <c r="K348" s="347"/>
      <c r="L348" s="347"/>
      <c r="M348" s="347"/>
      <c r="N348" s="334"/>
      <c r="O348" s="347"/>
      <c r="P348" s="347"/>
      <c r="Q348" s="347"/>
      <c r="R348" s="347"/>
      <c r="S348" s="350"/>
      <c r="T348" s="347"/>
      <c r="U348" s="347"/>
      <c r="V348" s="347">
        <v>2.9</v>
      </c>
      <c r="W348" s="334"/>
      <c r="X348" s="334"/>
      <c r="Y348" s="347"/>
      <c r="Z348" s="347"/>
      <c r="AA348" s="347"/>
      <c r="AB348" s="347"/>
      <c r="AC348" s="347"/>
      <c r="AD348" s="347"/>
      <c r="AE348" s="347"/>
      <c r="AF348" s="347"/>
      <c r="AG348" s="347"/>
      <c r="AH348" s="347"/>
      <c r="AI348" s="347"/>
      <c r="AJ348" s="347"/>
      <c r="AK348" s="347"/>
      <c r="AL348" s="347"/>
      <c r="AM348" s="334"/>
      <c r="AN348" s="334">
        <v>6</v>
      </c>
      <c r="AO348" s="347"/>
    </row>
    <row r="349" spans="2:41" ht="21" customHeight="1" x14ac:dyDescent="0.3">
      <c r="B349" s="125" t="s">
        <v>443</v>
      </c>
      <c r="C349" s="91" t="s">
        <v>441</v>
      </c>
      <c r="D349" s="91" t="s">
        <v>442</v>
      </c>
      <c r="E349" s="91" t="s">
        <v>143</v>
      </c>
      <c r="F349" s="91">
        <f t="shared" si="20"/>
        <v>1</v>
      </c>
      <c r="G349" s="127">
        <f t="shared" si="21"/>
        <v>3</v>
      </c>
      <c r="H349" s="126">
        <f t="shared" si="22"/>
        <v>3</v>
      </c>
      <c r="I349" s="127">
        <f t="shared" si="23"/>
        <v>3</v>
      </c>
      <c r="J349" s="347"/>
      <c r="K349" s="347"/>
      <c r="L349" s="347"/>
      <c r="M349" s="347"/>
      <c r="N349" s="334"/>
      <c r="O349" s="347"/>
      <c r="P349" s="347"/>
      <c r="Q349" s="347"/>
      <c r="R349" s="347"/>
      <c r="S349" s="350"/>
      <c r="T349" s="347"/>
      <c r="U349" s="347"/>
      <c r="V349" s="347"/>
      <c r="W349" s="334"/>
      <c r="X349" s="334"/>
      <c r="Y349" s="347"/>
      <c r="Z349" s="347"/>
      <c r="AA349" s="347"/>
      <c r="AB349" s="347"/>
      <c r="AC349" s="347"/>
      <c r="AD349" s="347"/>
      <c r="AE349" s="347"/>
      <c r="AF349" s="347"/>
      <c r="AG349" s="347"/>
      <c r="AH349" s="347"/>
      <c r="AI349" s="347"/>
      <c r="AJ349" s="347"/>
      <c r="AK349" s="347"/>
      <c r="AL349" s="347"/>
      <c r="AM349" s="334"/>
      <c r="AN349" s="334">
        <v>3</v>
      </c>
      <c r="AO349" s="347"/>
    </row>
    <row r="350" spans="2:41" ht="21" customHeight="1" x14ac:dyDescent="0.3">
      <c r="B350" s="125" t="s">
        <v>444</v>
      </c>
      <c r="C350" s="91" t="s">
        <v>445</v>
      </c>
      <c r="D350" s="91" t="s">
        <v>442</v>
      </c>
      <c r="E350" s="91" t="s">
        <v>16</v>
      </c>
      <c r="F350" s="91">
        <f t="shared" si="20"/>
        <v>5</v>
      </c>
      <c r="G350" s="127">
        <f t="shared" si="21"/>
        <v>1.7</v>
      </c>
      <c r="H350" s="126">
        <f t="shared" si="22"/>
        <v>2.96</v>
      </c>
      <c r="I350" s="127">
        <f t="shared" si="23"/>
        <v>4</v>
      </c>
      <c r="J350" s="347"/>
      <c r="K350" s="347">
        <v>4</v>
      </c>
      <c r="L350" s="347">
        <v>2.5</v>
      </c>
      <c r="M350" s="347"/>
      <c r="N350" s="334"/>
      <c r="O350" s="347"/>
      <c r="P350" s="347"/>
      <c r="Q350" s="347"/>
      <c r="R350" s="347"/>
      <c r="S350" s="350"/>
      <c r="T350" s="347"/>
      <c r="U350" s="347"/>
      <c r="V350" s="347">
        <v>4</v>
      </c>
      <c r="W350" s="334"/>
      <c r="X350" s="334"/>
      <c r="Y350" s="347"/>
      <c r="Z350" s="347"/>
      <c r="AA350" s="347"/>
      <c r="AB350" s="347">
        <v>1.7</v>
      </c>
      <c r="AC350" s="347"/>
      <c r="AD350" s="347"/>
      <c r="AE350" s="347"/>
      <c r="AF350" s="347"/>
      <c r="AG350" s="347"/>
      <c r="AH350" s="347"/>
      <c r="AI350" s="347">
        <v>2.6</v>
      </c>
      <c r="AJ350" s="347"/>
      <c r="AK350" s="347"/>
      <c r="AL350" s="347"/>
      <c r="AM350" s="334"/>
      <c r="AN350" s="334"/>
      <c r="AO350" s="347"/>
    </row>
    <row r="351" spans="2:41" ht="21" customHeight="1" x14ac:dyDescent="0.3">
      <c r="B351" s="125" t="s">
        <v>444</v>
      </c>
      <c r="C351" s="91" t="s">
        <v>445</v>
      </c>
      <c r="D351" s="91" t="s">
        <v>442</v>
      </c>
      <c r="E351" s="91" t="s">
        <v>17</v>
      </c>
      <c r="F351" s="91">
        <f t="shared" si="20"/>
        <v>5</v>
      </c>
      <c r="G351" s="127">
        <f t="shared" si="21"/>
        <v>1.1499999999999999</v>
      </c>
      <c r="H351" s="126">
        <f t="shared" si="22"/>
        <v>1.9300000000000002</v>
      </c>
      <c r="I351" s="127">
        <f t="shared" si="23"/>
        <v>3</v>
      </c>
      <c r="J351" s="347"/>
      <c r="K351" s="347">
        <v>3</v>
      </c>
      <c r="L351" s="347">
        <v>1.5</v>
      </c>
      <c r="M351" s="347"/>
      <c r="N351" s="334"/>
      <c r="O351" s="347"/>
      <c r="P351" s="347"/>
      <c r="Q351" s="347"/>
      <c r="R351" s="347"/>
      <c r="S351" s="350"/>
      <c r="T351" s="347"/>
      <c r="U351" s="347"/>
      <c r="V351" s="347">
        <v>2.7</v>
      </c>
      <c r="W351" s="334"/>
      <c r="X351" s="334"/>
      <c r="Y351" s="347"/>
      <c r="Z351" s="347"/>
      <c r="AA351" s="347"/>
      <c r="AB351" s="347">
        <v>1.1499999999999999</v>
      </c>
      <c r="AC351" s="347"/>
      <c r="AD351" s="347"/>
      <c r="AE351" s="347"/>
      <c r="AF351" s="347"/>
      <c r="AG351" s="347"/>
      <c r="AH351" s="347"/>
      <c r="AI351" s="347">
        <v>1.3</v>
      </c>
      <c r="AJ351" s="347"/>
      <c r="AK351" s="347"/>
      <c r="AL351" s="347"/>
      <c r="AM351" s="334"/>
      <c r="AN351" s="334"/>
      <c r="AO351" s="347"/>
    </row>
    <row r="352" spans="2:41" ht="21" customHeight="1" x14ac:dyDescent="0.3">
      <c r="B352" s="125" t="s">
        <v>444</v>
      </c>
      <c r="C352" s="91" t="s">
        <v>445</v>
      </c>
      <c r="D352" s="91" t="s">
        <v>442</v>
      </c>
      <c r="E352" s="91" t="s">
        <v>23</v>
      </c>
      <c r="F352" s="91">
        <f t="shared" si="20"/>
        <v>5</v>
      </c>
      <c r="G352" s="127">
        <f t="shared" si="21"/>
        <v>1.1499999999999999</v>
      </c>
      <c r="H352" s="126">
        <f t="shared" si="22"/>
        <v>2.13</v>
      </c>
      <c r="I352" s="127">
        <f t="shared" si="23"/>
        <v>3</v>
      </c>
      <c r="J352" s="347"/>
      <c r="K352" s="347">
        <v>3</v>
      </c>
      <c r="L352" s="347">
        <v>2.5</v>
      </c>
      <c r="M352" s="347"/>
      <c r="N352" s="334"/>
      <c r="O352" s="347"/>
      <c r="P352" s="347"/>
      <c r="Q352" s="347"/>
      <c r="R352" s="347"/>
      <c r="S352" s="350"/>
      <c r="T352" s="347"/>
      <c r="U352" s="347"/>
      <c r="V352" s="347">
        <v>2.7</v>
      </c>
      <c r="W352" s="334"/>
      <c r="X352" s="334"/>
      <c r="Y352" s="347"/>
      <c r="Z352" s="347"/>
      <c r="AA352" s="347"/>
      <c r="AB352" s="347">
        <v>1.1499999999999999</v>
      </c>
      <c r="AC352" s="347"/>
      <c r="AD352" s="347"/>
      <c r="AE352" s="347"/>
      <c r="AF352" s="347"/>
      <c r="AG352" s="347"/>
      <c r="AH352" s="347"/>
      <c r="AI352" s="347">
        <v>1.3</v>
      </c>
      <c r="AJ352" s="347"/>
      <c r="AK352" s="347"/>
      <c r="AL352" s="348"/>
      <c r="AM352" s="334"/>
      <c r="AN352" s="334"/>
      <c r="AO352" s="347"/>
    </row>
    <row r="353" spans="2:41" ht="21" customHeight="1" x14ac:dyDescent="0.3">
      <c r="B353" s="125" t="s">
        <v>444</v>
      </c>
      <c r="C353" s="91" t="s">
        <v>445</v>
      </c>
      <c r="D353" s="91" t="s">
        <v>442</v>
      </c>
      <c r="E353" s="91" t="s">
        <v>143</v>
      </c>
      <c r="F353" s="91">
        <f t="shared" si="20"/>
        <v>4</v>
      </c>
      <c r="G353" s="127">
        <f t="shared" si="21"/>
        <v>1.1499999999999999</v>
      </c>
      <c r="H353" s="126">
        <f t="shared" si="22"/>
        <v>2.3125</v>
      </c>
      <c r="I353" s="127">
        <f t="shared" si="23"/>
        <v>3</v>
      </c>
      <c r="J353" s="347"/>
      <c r="K353" s="347">
        <v>3</v>
      </c>
      <c r="L353" s="347">
        <v>2.5</v>
      </c>
      <c r="M353" s="347"/>
      <c r="N353" s="334"/>
      <c r="O353" s="347"/>
      <c r="P353" s="347"/>
      <c r="Q353" s="347"/>
      <c r="R353" s="347"/>
      <c r="S353" s="350"/>
      <c r="T353" s="347"/>
      <c r="U353" s="347"/>
      <c r="V353" s="347"/>
      <c r="W353" s="334"/>
      <c r="X353" s="334"/>
      <c r="Y353" s="347"/>
      <c r="Z353" s="347"/>
      <c r="AA353" s="347"/>
      <c r="AB353" s="347">
        <v>1.1499999999999999</v>
      </c>
      <c r="AC353" s="347"/>
      <c r="AD353" s="347"/>
      <c r="AE353" s="347"/>
      <c r="AF353" s="347"/>
      <c r="AG353" s="347"/>
      <c r="AH353" s="347"/>
      <c r="AI353" s="347">
        <v>2.6</v>
      </c>
      <c r="AJ353" s="347"/>
      <c r="AK353" s="347"/>
      <c r="AL353" s="347"/>
      <c r="AM353" s="334"/>
      <c r="AN353" s="334"/>
      <c r="AO353" s="347"/>
    </row>
    <row r="354" spans="2:41" ht="21" customHeight="1" x14ac:dyDescent="0.3">
      <c r="B354" s="125" t="s">
        <v>446</v>
      </c>
      <c r="C354" s="91" t="s">
        <v>447</v>
      </c>
      <c r="D354" s="91" t="s">
        <v>442</v>
      </c>
      <c r="E354" s="91" t="s">
        <v>16</v>
      </c>
      <c r="F354" s="91">
        <f t="shared" si="20"/>
        <v>4</v>
      </c>
      <c r="G354" s="127">
        <f t="shared" si="21"/>
        <v>2.5</v>
      </c>
      <c r="H354" s="126">
        <f t="shared" si="22"/>
        <v>5.9</v>
      </c>
      <c r="I354" s="127">
        <f t="shared" si="23"/>
        <v>7.6</v>
      </c>
      <c r="J354" s="347"/>
      <c r="K354" s="347"/>
      <c r="L354" s="347">
        <v>2.5</v>
      </c>
      <c r="M354" s="347"/>
      <c r="N354" s="334"/>
      <c r="O354" s="347"/>
      <c r="P354" s="347"/>
      <c r="Q354" s="347"/>
      <c r="R354" s="347"/>
      <c r="S354" s="350"/>
      <c r="T354" s="347"/>
      <c r="U354" s="347"/>
      <c r="V354" s="347"/>
      <c r="W354" s="334"/>
      <c r="X354" s="334"/>
      <c r="Y354" s="347"/>
      <c r="Z354" s="347"/>
      <c r="AA354" s="347"/>
      <c r="AB354" s="347"/>
      <c r="AC354" s="347"/>
      <c r="AD354" s="347">
        <v>6</v>
      </c>
      <c r="AE354" s="347">
        <v>7.6</v>
      </c>
      <c r="AF354" s="347"/>
      <c r="AG354" s="347"/>
      <c r="AH354" s="347"/>
      <c r="AI354" s="347"/>
      <c r="AJ354" s="347"/>
      <c r="AK354" s="347"/>
      <c r="AL354" s="347"/>
      <c r="AM354" s="334"/>
      <c r="AN354" s="334">
        <v>7.5</v>
      </c>
      <c r="AO354" s="347"/>
    </row>
    <row r="355" spans="2:41" ht="21" customHeight="1" x14ac:dyDescent="0.3">
      <c r="B355" s="125" t="s">
        <v>446</v>
      </c>
      <c r="C355" s="91" t="s">
        <v>447</v>
      </c>
      <c r="D355" s="91" t="s">
        <v>442</v>
      </c>
      <c r="E355" s="91" t="s">
        <v>17</v>
      </c>
      <c r="F355" s="91">
        <f t="shared" si="20"/>
        <v>3</v>
      </c>
      <c r="G355" s="127">
        <f t="shared" si="21"/>
        <v>4</v>
      </c>
      <c r="H355" s="126">
        <f t="shared" si="22"/>
        <v>5.9666666666666659</v>
      </c>
      <c r="I355" s="127">
        <f t="shared" si="23"/>
        <v>7</v>
      </c>
      <c r="J355" s="347"/>
      <c r="K355" s="347"/>
      <c r="L355" s="347"/>
      <c r="M355" s="347"/>
      <c r="N355" s="334"/>
      <c r="O355" s="347"/>
      <c r="P355" s="347"/>
      <c r="Q355" s="347"/>
      <c r="R355" s="347"/>
      <c r="S355" s="350"/>
      <c r="T355" s="347"/>
      <c r="U355" s="347"/>
      <c r="V355" s="347"/>
      <c r="W355" s="334"/>
      <c r="X355" s="334"/>
      <c r="Y355" s="347"/>
      <c r="Z355" s="347"/>
      <c r="AA355" s="347"/>
      <c r="AB355" s="347"/>
      <c r="AC355" s="347"/>
      <c r="AD355" s="347">
        <v>4</v>
      </c>
      <c r="AE355" s="347">
        <v>6.9</v>
      </c>
      <c r="AF355" s="347"/>
      <c r="AG355" s="347"/>
      <c r="AH355" s="347"/>
      <c r="AI355" s="347"/>
      <c r="AJ355" s="347"/>
      <c r="AK355" s="347"/>
      <c r="AL355" s="347"/>
      <c r="AM355" s="334"/>
      <c r="AN355" s="334">
        <v>7</v>
      </c>
      <c r="AO355" s="347"/>
    </row>
    <row r="356" spans="2:41" ht="21" customHeight="1" x14ac:dyDescent="0.3">
      <c r="B356" s="125" t="s">
        <v>446</v>
      </c>
      <c r="C356" s="91" t="s">
        <v>447</v>
      </c>
      <c r="D356" s="91" t="s">
        <v>442</v>
      </c>
      <c r="E356" s="91" t="s">
        <v>23</v>
      </c>
      <c r="F356" s="91">
        <f t="shared" si="20"/>
        <v>2</v>
      </c>
      <c r="G356" s="127">
        <f t="shared" si="21"/>
        <v>6.9</v>
      </c>
      <c r="H356" s="126">
        <f t="shared" si="22"/>
        <v>6.95</v>
      </c>
      <c r="I356" s="127">
        <f t="shared" si="23"/>
        <v>7</v>
      </c>
      <c r="J356" s="347"/>
      <c r="K356" s="347"/>
      <c r="L356" s="347"/>
      <c r="M356" s="347"/>
      <c r="N356" s="334"/>
      <c r="O356" s="347"/>
      <c r="P356" s="347"/>
      <c r="Q356" s="347"/>
      <c r="R356" s="347"/>
      <c r="S356" s="350"/>
      <c r="T356" s="347"/>
      <c r="U356" s="347"/>
      <c r="V356" s="347"/>
      <c r="W356" s="334"/>
      <c r="X356" s="334"/>
      <c r="Y356" s="347"/>
      <c r="Z356" s="347"/>
      <c r="AA356" s="347"/>
      <c r="AB356" s="347"/>
      <c r="AC356" s="347"/>
      <c r="AD356" s="347"/>
      <c r="AE356" s="347">
        <v>6.9</v>
      </c>
      <c r="AF356" s="347"/>
      <c r="AG356" s="347"/>
      <c r="AH356" s="347"/>
      <c r="AI356" s="347"/>
      <c r="AJ356" s="347"/>
      <c r="AK356" s="347"/>
      <c r="AL356" s="347"/>
      <c r="AM356" s="334"/>
      <c r="AN356" s="334">
        <v>7</v>
      </c>
      <c r="AO356" s="347"/>
    </row>
    <row r="357" spans="2:41" ht="21" customHeight="1" x14ac:dyDescent="0.3">
      <c r="B357" s="125" t="s">
        <v>446</v>
      </c>
      <c r="C357" s="91" t="s">
        <v>447</v>
      </c>
      <c r="D357" s="91" t="s">
        <v>442</v>
      </c>
      <c r="E357" s="91" t="s">
        <v>143</v>
      </c>
      <c r="F357" s="91">
        <f t="shared" si="20"/>
        <v>2</v>
      </c>
      <c r="G357" s="127">
        <f t="shared" si="21"/>
        <v>6.9</v>
      </c>
      <c r="H357" s="126">
        <f t="shared" si="22"/>
        <v>6.95</v>
      </c>
      <c r="I357" s="127">
        <f t="shared" si="23"/>
        <v>7</v>
      </c>
      <c r="J357" s="347"/>
      <c r="K357" s="347"/>
      <c r="L357" s="347"/>
      <c r="M357" s="347"/>
      <c r="N357" s="334"/>
      <c r="O357" s="347"/>
      <c r="P357" s="347"/>
      <c r="Q357" s="347"/>
      <c r="R357" s="347"/>
      <c r="S357" s="350"/>
      <c r="T357" s="347"/>
      <c r="U357" s="347"/>
      <c r="V357" s="347"/>
      <c r="W357" s="334"/>
      <c r="X357" s="334"/>
      <c r="Y357" s="347"/>
      <c r="Z357" s="347"/>
      <c r="AA357" s="347"/>
      <c r="AB357" s="347"/>
      <c r="AC357" s="347"/>
      <c r="AD357" s="347"/>
      <c r="AE357" s="347">
        <v>6.9</v>
      </c>
      <c r="AF357" s="347"/>
      <c r="AG357" s="347"/>
      <c r="AH357" s="347"/>
      <c r="AI357" s="347"/>
      <c r="AJ357" s="347"/>
      <c r="AK357" s="347"/>
      <c r="AL357" s="347"/>
      <c r="AM357" s="334"/>
      <c r="AN357" s="334">
        <v>7</v>
      </c>
      <c r="AO357" s="347"/>
    </row>
    <row r="358" spans="2:41" ht="21" customHeight="1" x14ac:dyDescent="0.3">
      <c r="B358" s="125" t="s">
        <v>359</v>
      </c>
      <c r="C358" s="91" t="s">
        <v>448</v>
      </c>
      <c r="D358" s="91" t="s">
        <v>442</v>
      </c>
      <c r="E358" s="91" t="s">
        <v>16</v>
      </c>
      <c r="F358" s="91">
        <f t="shared" si="20"/>
        <v>1</v>
      </c>
      <c r="G358" s="127">
        <f t="shared" si="21"/>
        <v>5.7</v>
      </c>
      <c r="H358" s="126">
        <f t="shared" si="22"/>
        <v>5.7</v>
      </c>
      <c r="I358" s="127">
        <f t="shared" si="23"/>
        <v>5.7</v>
      </c>
      <c r="J358" s="347"/>
      <c r="K358" s="347"/>
      <c r="L358" s="347"/>
      <c r="M358" s="347"/>
      <c r="N358" s="334"/>
      <c r="O358" s="347"/>
      <c r="P358" s="347"/>
      <c r="Q358" s="347"/>
      <c r="R358" s="347"/>
      <c r="S358" s="350"/>
      <c r="T358" s="347"/>
      <c r="U358" s="347"/>
      <c r="V358" s="347"/>
      <c r="W358" s="334"/>
      <c r="X358" s="334"/>
      <c r="Y358" s="347"/>
      <c r="Z358" s="347"/>
      <c r="AA358" s="347"/>
      <c r="AB358" s="347">
        <v>5.7</v>
      </c>
      <c r="AC358" s="347"/>
      <c r="AD358" s="347"/>
      <c r="AE358" s="347"/>
      <c r="AF358" s="347"/>
      <c r="AG358" s="347"/>
      <c r="AH358" s="347"/>
      <c r="AI358" s="347"/>
      <c r="AJ358" s="347"/>
      <c r="AK358" s="347"/>
      <c r="AL358" s="347"/>
      <c r="AM358" s="334"/>
      <c r="AN358" s="334"/>
      <c r="AO358" s="347"/>
    </row>
    <row r="359" spans="2:41" ht="21" customHeight="1" x14ac:dyDescent="0.3">
      <c r="B359" s="125" t="s">
        <v>359</v>
      </c>
      <c r="C359" s="91" t="s">
        <v>448</v>
      </c>
      <c r="D359" s="91" t="s">
        <v>442</v>
      </c>
      <c r="E359" s="91" t="s">
        <v>17</v>
      </c>
      <c r="F359" s="91">
        <f t="shared" si="20"/>
        <v>1</v>
      </c>
      <c r="G359" s="127">
        <f t="shared" si="21"/>
        <v>4.0999999999999996</v>
      </c>
      <c r="H359" s="126">
        <f t="shared" si="22"/>
        <v>4.0999999999999996</v>
      </c>
      <c r="I359" s="127">
        <f t="shared" si="23"/>
        <v>4.0999999999999996</v>
      </c>
      <c r="J359" s="347"/>
      <c r="K359" s="347"/>
      <c r="L359" s="347"/>
      <c r="M359" s="347"/>
      <c r="N359" s="334"/>
      <c r="O359" s="347"/>
      <c r="P359" s="347"/>
      <c r="Q359" s="347"/>
      <c r="R359" s="347"/>
      <c r="S359" s="350"/>
      <c r="T359" s="347"/>
      <c r="U359" s="347"/>
      <c r="V359" s="347"/>
      <c r="W359" s="334"/>
      <c r="X359" s="334"/>
      <c r="Y359" s="347"/>
      <c r="Z359" s="347"/>
      <c r="AA359" s="347"/>
      <c r="AB359" s="347">
        <v>4.0999999999999996</v>
      </c>
      <c r="AC359" s="347"/>
      <c r="AD359" s="347"/>
      <c r="AE359" s="347"/>
      <c r="AF359" s="347"/>
      <c r="AG359" s="347"/>
      <c r="AH359" s="347"/>
      <c r="AI359" s="347"/>
      <c r="AJ359" s="347"/>
      <c r="AK359" s="347"/>
      <c r="AL359" s="347"/>
      <c r="AM359" s="334"/>
      <c r="AN359" s="334"/>
      <c r="AO359" s="347"/>
    </row>
    <row r="360" spans="2:41" ht="21" customHeight="1" x14ac:dyDescent="0.3">
      <c r="B360" s="125" t="s">
        <v>359</v>
      </c>
      <c r="C360" s="91" t="s">
        <v>448</v>
      </c>
      <c r="D360" s="91" t="s">
        <v>442</v>
      </c>
      <c r="E360" s="91" t="s">
        <v>23</v>
      </c>
      <c r="F360" s="91">
        <f t="shared" si="20"/>
        <v>1</v>
      </c>
      <c r="G360" s="127">
        <f t="shared" si="21"/>
        <v>4.0999999999999996</v>
      </c>
      <c r="H360" s="126">
        <f t="shared" si="22"/>
        <v>4.0999999999999996</v>
      </c>
      <c r="I360" s="127">
        <f t="shared" si="23"/>
        <v>4.0999999999999996</v>
      </c>
      <c r="J360" s="347"/>
      <c r="K360" s="347"/>
      <c r="L360" s="347"/>
      <c r="M360" s="347"/>
      <c r="N360" s="334"/>
      <c r="O360" s="347"/>
      <c r="P360" s="347"/>
      <c r="Q360" s="347"/>
      <c r="R360" s="347"/>
      <c r="S360" s="350"/>
      <c r="T360" s="347"/>
      <c r="U360" s="347"/>
      <c r="V360" s="347"/>
      <c r="W360" s="334"/>
      <c r="X360" s="334"/>
      <c r="Y360" s="347"/>
      <c r="Z360" s="347"/>
      <c r="AA360" s="347"/>
      <c r="AB360" s="347">
        <v>4.0999999999999996</v>
      </c>
      <c r="AC360" s="347"/>
      <c r="AD360" s="347"/>
      <c r="AE360" s="347"/>
      <c r="AF360" s="347"/>
      <c r="AG360" s="347"/>
      <c r="AH360" s="347"/>
      <c r="AI360" s="347"/>
      <c r="AJ360" s="347"/>
      <c r="AK360" s="347"/>
      <c r="AL360" s="347"/>
      <c r="AM360" s="334"/>
      <c r="AN360" s="334"/>
      <c r="AO360" s="347"/>
    </row>
    <row r="361" spans="2:41" ht="21" customHeight="1" x14ac:dyDescent="0.3">
      <c r="B361" s="125" t="s">
        <v>359</v>
      </c>
      <c r="C361" s="91" t="s">
        <v>448</v>
      </c>
      <c r="D361" s="91" t="s">
        <v>442</v>
      </c>
      <c r="E361" s="91" t="s">
        <v>143</v>
      </c>
      <c r="F361" s="91">
        <f t="shared" si="20"/>
        <v>1</v>
      </c>
      <c r="G361" s="127">
        <f t="shared" si="21"/>
        <v>4.0999999999999996</v>
      </c>
      <c r="H361" s="126">
        <f t="shared" si="22"/>
        <v>4.0999999999999996</v>
      </c>
      <c r="I361" s="127">
        <f t="shared" si="23"/>
        <v>4.0999999999999996</v>
      </c>
      <c r="J361" s="347"/>
      <c r="K361" s="347"/>
      <c r="L361" s="347"/>
      <c r="M361" s="347"/>
      <c r="N361" s="334"/>
      <c r="O361" s="347"/>
      <c r="P361" s="347"/>
      <c r="Q361" s="347"/>
      <c r="R361" s="347"/>
      <c r="S361" s="350"/>
      <c r="T361" s="347"/>
      <c r="U361" s="347"/>
      <c r="V361" s="347"/>
      <c r="W361" s="334"/>
      <c r="X361" s="334"/>
      <c r="Y361" s="347"/>
      <c r="Z361" s="347"/>
      <c r="AA361" s="347"/>
      <c r="AB361" s="347">
        <v>4.0999999999999996</v>
      </c>
      <c r="AC361" s="347"/>
      <c r="AD361" s="347"/>
      <c r="AE361" s="347"/>
      <c r="AF361" s="347"/>
      <c r="AG361" s="347"/>
      <c r="AH361" s="347"/>
      <c r="AI361" s="347"/>
      <c r="AJ361" s="347"/>
      <c r="AK361" s="347"/>
      <c r="AL361" s="347"/>
      <c r="AM361" s="334"/>
      <c r="AN361" s="334"/>
      <c r="AO361" s="347"/>
    </row>
    <row r="362" spans="2:41" ht="21" customHeight="1" x14ac:dyDescent="0.3">
      <c r="B362" s="125" t="s">
        <v>449</v>
      </c>
      <c r="C362" s="91" t="s">
        <v>450</v>
      </c>
      <c r="D362" s="91" t="s">
        <v>442</v>
      </c>
      <c r="E362" s="91" t="s">
        <v>16</v>
      </c>
      <c r="F362" s="91">
        <f t="shared" si="20"/>
        <v>3</v>
      </c>
      <c r="G362" s="127">
        <f t="shared" si="21"/>
        <v>4.2</v>
      </c>
      <c r="H362" s="126">
        <f t="shared" si="22"/>
        <v>4.666666666666667</v>
      </c>
      <c r="I362" s="127">
        <f t="shared" si="23"/>
        <v>5</v>
      </c>
      <c r="J362" s="347"/>
      <c r="K362" s="347"/>
      <c r="L362" s="347"/>
      <c r="M362" s="347"/>
      <c r="N362" s="334"/>
      <c r="O362" s="347"/>
      <c r="P362" s="347"/>
      <c r="Q362" s="347">
        <v>4.2</v>
      </c>
      <c r="R362" s="347"/>
      <c r="S362" s="350"/>
      <c r="T362" s="347"/>
      <c r="U362" s="347"/>
      <c r="V362" s="347">
        <v>5</v>
      </c>
      <c r="W362" s="334"/>
      <c r="X362" s="334"/>
      <c r="Y362" s="347"/>
      <c r="Z362" s="347"/>
      <c r="AA362" s="347"/>
      <c r="AB362" s="347"/>
      <c r="AC362" s="347"/>
      <c r="AD362" s="347"/>
      <c r="AE362" s="347"/>
      <c r="AF362" s="347"/>
      <c r="AG362" s="347"/>
      <c r="AH362" s="347"/>
      <c r="AI362" s="347"/>
      <c r="AJ362" s="347"/>
      <c r="AK362" s="347"/>
      <c r="AL362" s="347"/>
      <c r="AM362" s="334"/>
      <c r="AN362" s="334"/>
      <c r="AO362" s="347">
        <v>4.8</v>
      </c>
    </row>
    <row r="363" spans="2:41" ht="21" customHeight="1" x14ac:dyDescent="0.3">
      <c r="B363" s="125" t="s">
        <v>449</v>
      </c>
      <c r="C363" s="91" t="s">
        <v>450</v>
      </c>
      <c r="D363" s="91" t="s">
        <v>442</v>
      </c>
      <c r="E363" s="91" t="s">
        <v>17</v>
      </c>
      <c r="F363" s="91">
        <f t="shared" si="20"/>
        <v>3</v>
      </c>
      <c r="G363" s="127">
        <f t="shared" si="21"/>
        <v>2.5</v>
      </c>
      <c r="H363" s="126">
        <f t="shared" si="22"/>
        <v>3</v>
      </c>
      <c r="I363" s="127">
        <f t="shared" si="23"/>
        <v>3.5</v>
      </c>
      <c r="J363" s="347"/>
      <c r="K363" s="347"/>
      <c r="L363" s="347"/>
      <c r="M363" s="347"/>
      <c r="N363" s="334"/>
      <c r="O363" s="347"/>
      <c r="P363" s="347"/>
      <c r="Q363" s="347">
        <v>3</v>
      </c>
      <c r="R363" s="347"/>
      <c r="S363" s="350"/>
      <c r="T363" s="347"/>
      <c r="U363" s="347"/>
      <c r="V363" s="347">
        <v>3.5</v>
      </c>
      <c r="W363" s="334"/>
      <c r="X363" s="334"/>
      <c r="Y363" s="347"/>
      <c r="Z363" s="347"/>
      <c r="AA363" s="347"/>
      <c r="AB363" s="347"/>
      <c r="AC363" s="347"/>
      <c r="AD363" s="347"/>
      <c r="AE363" s="347"/>
      <c r="AF363" s="347"/>
      <c r="AG363" s="347"/>
      <c r="AH363" s="347"/>
      <c r="AI363" s="347"/>
      <c r="AJ363" s="347"/>
      <c r="AK363" s="347"/>
      <c r="AL363" s="347"/>
      <c r="AM363" s="334"/>
      <c r="AN363" s="334"/>
      <c r="AO363" s="347">
        <v>2.5</v>
      </c>
    </row>
    <row r="364" spans="2:41" ht="21" customHeight="1" x14ac:dyDescent="0.3">
      <c r="B364" s="125" t="s">
        <v>449</v>
      </c>
      <c r="C364" s="91" t="s">
        <v>450</v>
      </c>
      <c r="D364" s="91" t="s">
        <v>442</v>
      </c>
      <c r="E364" s="91" t="s">
        <v>23</v>
      </c>
      <c r="F364" s="91">
        <f t="shared" si="20"/>
        <v>2</v>
      </c>
      <c r="G364" s="127">
        <f t="shared" si="21"/>
        <v>2.5</v>
      </c>
      <c r="H364" s="126">
        <f t="shared" si="22"/>
        <v>3</v>
      </c>
      <c r="I364" s="127">
        <f t="shared" si="23"/>
        <v>3.5</v>
      </c>
      <c r="J364" s="347"/>
      <c r="K364" s="347"/>
      <c r="L364" s="347"/>
      <c r="M364" s="347"/>
      <c r="N364" s="334"/>
      <c r="O364" s="347"/>
      <c r="P364" s="347"/>
      <c r="Q364" s="347"/>
      <c r="R364" s="347"/>
      <c r="S364" s="350"/>
      <c r="T364" s="347"/>
      <c r="U364" s="347"/>
      <c r="V364" s="347">
        <v>3.5</v>
      </c>
      <c r="W364" s="334"/>
      <c r="X364" s="334"/>
      <c r="Y364" s="347"/>
      <c r="Z364" s="347"/>
      <c r="AA364" s="347"/>
      <c r="AB364" s="347"/>
      <c r="AC364" s="347"/>
      <c r="AD364" s="347"/>
      <c r="AE364" s="347"/>
      <c r="AF364" s="347"/>
      <c r="AG364" s="347"/>
      <c r="AH364" s="347"/>
      <c r="AI364" s="347"/>
      <c r="AJ364" s="347"/>
      <c r="AK364" s="347"/>
      <c r="AL364" s="347"/>
      <c r="AM364" s="334"/>
      <c r="AN364" s="334"/>
      <c r="AO364" s="347">
        <v>2.5</v>
      </c>
    </row>
    <row r="365" spans="2:41" ht="21" customHeight="1" x14ac:dyDescent="0.3">
      <c r="B365" s="125" t="s">
        <v>449</v>
      </c>
      <c r="C365" s="91" t="s">
        <v>450</v>
      </c>
      <c r="D365" s="91" t="s">
        <v>442</v>
      </c>
      <c r="E365" s="91" t="s">
        <v>143</v>
      </c>
      <c r="F365" s="91">
        <f t="shared" si="20"/>
        <v>2</v>
      </c>
      <c r="G365" s="127">
        <f t="shared" si="21"/>
        <v>2.4</v>
      </c>
      <c r="H365" s="126">
        <f t="shared" si="22"/>
        <v>2.4500000000000002</v>
      </c>
      <c r="I365" s="127">
        <f t="shared" si="23"/>
        <v>2.5</v>
      </c>
      <c r="J365" s="347"/>
      <c r="K365" s="347"/>
      <c r="L365" s="347"/>
      <c r="M365" s="347"/>
      <c r="N365" s="334"/>
      <c r="O365" s="347"/>
      <c r="P365" s="347"/>
      <c r="Q365" s="347">
        <v>2.4</v>
      </c>
      <c r="R365" s="347"/>
      <c r="S365" s="350"/>
      <c r="T365" s="347"/>
      <c r="U365" s="347"/>
      <c r="V365" s="347"/>
      <c r="W365" s="334"/>
      <c r="X365" s="334"/>
      <c r="Y365" s="347"/>
      <c r="Z365" s="347"/>
      <c r="AA365" s="347"/>
      <c r="AB365" s="347"/>
      <c r="AC365" s="347"/>
      <c r="AD365" s="347"/>
      <c r="AE365" s="347"/>
      <c r="AF365" s="347"/>
      <c r="AG365" s="347"/>
      <c r="AH365" s="347"/>
      <c r="AI365" s="347"/>
      <c r="AJ365" s="347"/>
      <c r="AK365" s="347"/>
      <c r="AL365" s="347"/>
      <c r="AM365" s="334"/>
      <c r="AN365" s="334"/>
      <c r="AO365" s="347">
        <v>2.5</v>
      </c>
    </row>
    <row r="366" spans="2:41" ht="21" customHeight="1" x14ac:dyDescent="0.3">
      <c r="B366" s="125" t="s">
        <v>451</v>
      </c>
      <c r="C366" s="91" t="s">
        <v>452</v>
      </c>
      <c r="D366" s="91" t="s">
        <v>442</v>
      </c>
      <c r="E366" s="91" t="s">
        <v>16</v>
      </c>
      <c r="F366" s="91">
        <f t="shared" si="20"/>
        <v>5</v>
      </c>
      <c r="G366" s="127">
        <f t="shared" si="21"/>
        <v>14.6</v>
      </c>
      <c r="H366" s="126">
        <f t="shared" si="22"/>
        <v>30.486000000000001</v>
      </c>
      <c r="I366" s="127">
        <f t="shared" si="23"/>
        <v>48</v>
      </c>
      <c r="J366" s="347">
        <v>31.33</v>
      </c>
      <c r="K366" s="347">
        <v>28</v>
      </c>
      <c r="L366" s="347"/>
      <c r="M366" s="347"/>
      <c r="N366" s="334"/>
      <c r="O366" s="347"/>
      <c r="P366" s="347"/>
      <c r="Q366" s="347"/>
      <c r="R366" s="347"/>
      <c r="S366" s="350"/>
      <c r="T366" s="347"/>
      <c r="U366" s="347"/>
      <c r="V366" s="347">
        <v>14.6</v>
      </c>
      <c r="W366" s="334"/>
      <c r="X366" s="334"/>
      <c r="Y366" s="347"/>
      <c r="Z366" s="347"/>
      <c r="AA366" s="347">
        <v>30.5</v>
      </c>
      <c r="AB366" s="347"/>
      <c r="AC366" s="347"/>
      <c r="AD366" s="347"/>
      <c r="AE366" s="347"/>
      <c r="AF366" s="347"/>
      <c r="AG366" s="347"/>
      <c r="AH366" s="347"/>
      <c r="AI366" s="347"/>
      <c r="AJ366" s="347"/>
      <c r="AK366" s="347"/>
      <c r="AL366" s="347"/>
      <c r="AM366" s="334"/>
      <c r="AN366" s="334"/>
      <c r="AO366" s="347">
        <v>48</v>
      </c>
    </row>
    <row r="367" spans="2:41" ht="21" customHeight="1" x14ac:dyDescent="0.3">
      <c r="B367" s="125" t="s">
        <v>451</v>
      </c>
      <c r="C367" s="91" t="s">
        <v>452</v>
      </c>
      <c r="D367" s="91" t="s">
        <v>442</v>
      </c>
      <c r="E367" s="91" t="s">
        <v>17</v>
      </c>
      <c r="F367" s="91">
        <f t="shared" si="20"/>
        <v>5</v>
      </c>
      <c r="G367" s="127">
        <f t="shared" si="21"/>
        <v>10</v>
      </c>
      <c r="H367" s="126">
        <f t="shared" si="22"/>
        <v>20.571999999999999</v>
      </c>
      <c r="I367" s="127">
        <f t="shared" si="23"/>
        <v>30.5</v>
      </c>
      <c r="J367" s="347">
        <v>20.36</v>
      </c>
      <c r="K367" s="347">
        <v>18</v>
      </c>
      <c r="L367" s="347"/>
      <c r="M367" s="347"/>
      <c r="N367" s="334"/>
      <c r="O367" s="347"/>
      <c r="P367" s="347"/>
      <c r="Q367" s="347"/>
      <c r="R367" s="347"/>
      <c r="S367" s="350"/>
      <c r="T367" s="347"/>
      <c r="U367" s="347"/>
      <c r="V367" s="347">
        <v>10</v>
      </c>
      <c r="W367" s="334"/>
      <c r="X367" s="334"/>
      <c r="Y367" s="347"/>
      <c r="Z367" s="347"/>
      <c r="AA367" s="347">
        <v>30.5</v>
      </c>
      <c r="AB367" s="347"/>
      <c r="AC367" s="347"/>
      <c r="AD367" s="347"/>
      <c r="AE367" s="347"/>
      <c r="AF367" s="347"/>
      <c r="AG367" s="347"/>
      <c r="AH367" s="347"/>
      <c r="AI367" s="347"/>
      <c r="AJ367" s="347"/>
      <c r="AK367" s="347"/>
      <c r="AL367" s="347"/>
      <c r="AM367" s="334"/>
      <c r="AN367" s="334"/>
      <c r="AO367" s="347">
        <v>24</v>
      </c>
    </row>
    <row r="368" spans="2:41" ht="21" customHeight="1" x14ac:dyDescent="0.3">
      <c r="B368" s="125" t="s">
        <v>451</v>
      </c>
      <c r="C368" s="91" t="s">
        <v>452</v>
      </c>
      <c r="D368" s="91" t="s">
        <v>442</v>
      </c>
      <c r="E368" s="91" t="s">
        <v>23</v>
      </c>
      <c r="F368" s="91">
        <f t="shared" si="20"/>
        <v>4</v>
      </c>
      <c r="G368" s="127">
        <f t="shared" si="21"/>
        <v>10</v>
      </c>
      <c r="H368" s="126">
        <f t="shared" si="22"/>
        <v>18.09</v>
      </c>
      <c r="I368" s="127">
        <f t="shared" si="23"/>
        <v>24</v>
      </c>
      <c r="J368" s="347">
        <v>20.36</v>
      </c>
      <c r="K368" s="347">
        <v>18</v>
      </c>
      <c r="L368" s="347"/>
      <c r="M368" s="347"/>
      <c r="N368" s="334"/>
      <c r="O368" s="347"/>
      <c r="P368" s="347"/>
      <c r="Q368" s="347"/>
      <c r="R368" s="347"/>
      <c r="S368" s="350"/>
      <c r="T368" s="347"/>
      <c r="U368" s="347"/>
      <c r="V368" s="347">
        <v>10</v>
      </c>
      <c r="W368" s="334"/>
      <c r="X368" s="334"/>
      <c r="Y368" s="347"/>
      <c r="Z368" s="347"/>
      <c r="AA368" s="347"/>
      <c r="AB368" s="347"/>
      <c r="AC368" s="347"/>
      <c r="AD368" s="347"/>
      <c r="AE368" s="347"/>
      <c r="AF368" s="347"/>
      <c r="AG368" s="347"/>
      <c r="AH368" s="347"/>
      <c r="AI368" s="347"/>
      <c r="AJ368" s="347"/>
      <c r="AK368" s="347"/>
      <c r="AL368" s="347"/>
      <c r="AM368" s="334"/>
      <c r="AN368" s="334"/>
      <c r="AO368" s="347">
        <v>24</v>
      </c>
    </row>
    <row r="369" spans="2:41" ht="21" customHeight="1" x14ac:dyDescent="0.3">
      <c r="B369" s="125" t="s">
        <v>451</v>
      </c>
      <c r="C369" s="91" t="s">
        <v>452</v>
      </c>
      <c r="D369" s="91" t="s">
        <v>442</v>
      </c>
      <c r="E369" s="91" t="s">
        <v>143</v>
      </c>
      <c r="F369" s="91">
        <f t="shared" si="20"/>
        <v>3</v>
      </c>
      <c r="G369" s="127">
        <f t="shared" si="21"/>
        <v>12.52</v>
      </c>
      <c r="H369" s="126">
        <f t="shared" si="22"/>
        <v>18.173333333333332</v>
      </c>
      <c r="I369" s="127">
        <f t="shared" si="23"/>
        <v>24</v>
      </c>
      <c r="J369" s="347">
        <v>12.52</v>
      </c>
      <c r="K369" s="347">
        <v>18</v>
      </c>
      <c r="L369" s="347"/>
      <c r="M369" s="347"/>
      <c r="N369" s="334"/>
      <c r="O369" s="347"/>
      <c r="P369" s="347"/>
      <c r="Q369" s="347"/>
      <c r="R369" s="347"/>
      <c r="S369" s="350"/>
      <c r="T369" s="347"/>
      <c r="U369" s="347"/>
      <c r="V369" s="347"/>
      <c r="W369" s="334"/>
      <c r="X369" s="334"/>
      <c r="Y369" s="347"/>
      <c r="Z369" s="347"/>
      <c r="AA369" s="347"/>
      <c r="AB369" s="347"/>
      <c r="AC369" s="347"/>
      <c r="AD369" s="347"/>
      <c r="AE369" s="347"/>
      <c r="AF369" s="347"/>
      <c r="AG369" s="347"/>
      <c r="AH369" s="347"/>
      <c r="AI369" s="347"/>
      <c r="AJ369" s="347"/>
      <c r="AK369" s="347"/>
      <c r="AL369" s="347"/>
      <c r="AM369" s="334"/>
      <c r="AN369" s="334"/>
      <c r="AO369" s="347">
        <v>24</v>
      </c>
    </row>
    <row r="370" spans="2:41" ht="21" customHeight="1" x14ac:dyDescent="0.3">
      <c r="B370" s="125" t="s">
        <v>453</v>
      </c>
      <c r="C370" s="91" t="s">
        <v>454</v>
      </c>
      <c r="D370" s="91" t="s">
        <v>442</v>
      </c>
      <c r="E370" s="91" t="s">
        <v>16</v>
      </c>
      <c r="F370" s="91">
        <f t="shared" si="20"/>
        <v>2</v>
      </c>
      <c r="G370" s="127">
        <f t="shared" si="21"/>
        <v>8.1999999999999993</v>
      </c>
      <c r="H370" s="126">
        <f t="shared" si="22"/>
        <v>17.100000000000001</v>
      </c>
      <c r="I370" s="127">
        <f t="shared" si="23"/>
        <v>26</v>
      </c>
      <c r="J370" s="347"/>
      <c r="K370" s="347">
        <v>26</v>
      </c>
      <c r="L370" s="347"/>
      <c r="M370" s="347"/>
      <c r="N370" s="334"/>
      <c r="O370" s="347"/>
      <c r="P370" s="347"/>
      <c r="Q370" s="347"/>
      <c r="R370" s="347"/>
      <c r="S370" s="350"/>
      <c r="T370" s="347"/>
      <c r="U370" s="347"/>
      <c r="V370" s="347">
        <v>8.1999999999999993</v>
      </c>
      <c r="W370" s="334"/>
      <c r="X370" s="334"/>
      <c r="Y370" s="347"/>
      <c r="Z370" s="347"/>
      <c r="AA370" s="347"/>
      <c r="AB370" s="347"/>
      <c r="AC370" s="347"/>
      <c r="AD370" s="347"/>
      <c r="AE370" s="347"/>
      <c r="AF370" s="347"/>
      <c r="AG370" s="347"/>
      <c r="AH370" s="347"/>
      <c r="AI370" s="347"/>
      <c r="AJ370" s="347"/>
      <c r="AK370" s="347"/>
      <c r="AL370" s="347"/>
      <c r="AM370" s="334"/>
      <c r="AN370" s="334"/>
      <c r="AO370" s="347"/>
    </row>
    <row r="371" spans="2:41" ht="21" customHeight="1" x14ac:dyDescent="0.3">
      <c r="B371" s="125" t="s">
        <v>453</v>
      </c>
      <c r="C371" s="91" t="s">
        <v>454</v>
      </c>
      <c r="D371" s="91" t="s">
        <v>442</v>
      </c>
      <c r="E371" s="91" t="s">
        <v>17</v>
      </c>
      <c r="F371" s="91">
        <f t="shared" si="20"/>
        <v>2</v>
      </c>
      <c r="G371" s="127">
        <f t="shared" si="21"/>
        <v>4.8</v>
      </c>
      <c r="H371" s="126">
        <f t="shared" si="22"/>
        <v>10.4</v>
      </c>
      <c r="I371" s="127">
        <f t="shared" si="23"/>
        <v>16</v>
      </c>
      <c r="J371" s="347"/>
      <c r="K371" s="347">
        <v>16</v>
      </c>
      <c r="L371" s="347"/>
      <c r="M371" s="347"/>
      <c r="N371" s="334"/>
      <c r="O371" s="347"/>
      <c r="P371" s="347"/>
      <c r="Q371" s="347"/>
      <c r="R371" s="347"/>
      <c r="S371" s="350"/>
      <c r="T371" s="347"/>
      <c r="U371" s="347"/>
      <c r="V371" s="347">
        <v>4.8</v>
      </c>
      <c r="W371" s="334"/>
      <c r="X371" s="334"/>
      <c r="Y371" s="347"/>
      <c r="Z371" s="347"/>
      <c r="AA371" s="347"/>
      <c r="AB371" s="347"/>
      <c r="AC371" s="347"/>
      <c r="AD371" s="347"/>
      <c r="AE371" s="347"/>
      <c r="AF371" s="347"/>
      <c r="AG371" s="347"/>
      <c r="AH371" s="347"/>
      <c r="AI371" s="347"/>
      <c r="AJ371" s="347"/>
      <c r="AK371" s="347"/>
      <c r="AL371" s="347"/>
      <c r="AM371" s="334"/>
      <c r="AN371" s="334"/>
      <c r="AO371" s="347"/>
    </row>
    <row r="372" spans="2:41" ht="21" customHeight="1" x14ac:dyDescent="0.3">
      <c r="B372" s="125" t="s">
        <v>453</v>
      </c>
      <c r="C372" s="91" t="s">
        <v>454</v>
      </c>
      <c r="D372" s="91" t="s">
        <v>442</v>
      </c>
      <c r="E372" s="91" t="s">
        <v>23</v>
      </c>
      <c r="F372" s="91">
        <f t="shared" si="20"/>
        <v>2</v>
      </c>
      <c r="G372" s="127">
        <f t="shared" si="21"/>
        <v>4.8</v>
      </c>
      <c r="H372" s="126">
        <f t="shared" si="22"/>
        <v>10.4</v>
      </c>
      <c r="I372" s="127">
        <f t="shared" si="23"/>
        <v>16</v>
      </c>
      <c r="J372" s="347"/>
      <c r="K372" s="347">
        <v>16</v>
      </c>
      <c r="L372" s="347"/>
      <c r="M372" s="347"/>
      <c r="N372" s="334"/>
      <c r="O372" s="347"/>
      <c r="P372" s="347"/>
      <c r="Q372" s="347"/>
      <c r="R372" s="347"/>
      <c r="S372" s="350"/>
      <c r="T372" s="347"/>
      <c r="U372" s="347"/>
      <c r="V372" s="347">
        <v>4.8</v>
      </c>
      <c r="W372" s="334"/>
      <c r="X372" s="334"/>
      <c r="Y372" s="347"/>
      <c r="Z372" s="347"/>
      <c r="AA372" s="347"/>
      <c r="AB372" s="347"/>
      <c r="AC372" s="347"/>
      <c r="AD372" s="347"/>
      <c r="AE372" s="347"/>
      <c r="AF372" s="347"/>
      <c r="AG372" s="347"/>
      <c r="AH372" s="347"/>
      <c r="AI372" s="347"/>
      <c r="AJ372" s="347"/>
      <c r="AK372" s="347"/>
      <c r="AL372" s="347"/>
      <c r="AM372" s="334"/>
      <c r="AN372" s="334"/>
      <c r="AO372" s="347"/>
    </row>
    <row r="373" spans="2:41" ht="21" customHeight="1" x14ac:dyDescent="0.3">
      <c r="B373" s="125" t="s">
        <v>453</v>
      </c>
      <c r="C373" s="91" t="s">
        <v>454</v>
      </c>
      <c r="D373" s="91" t="s">
        <v>442</v>
      </c>
      <c r="E373" s="91" t="s">
        <v>143</v>
      </c>
      <c r="F373" s="91">
        <f t="shared" si="20"/>
        <v>1</v>
      </c>
      <c r="G373" s="127">
        <f t="shared" si="21"/>
        <v>16</v>
      </c>
      <c r="H373" s="126">
        <f t="shared" si="22"/>
        <v>16</v>
      </c>
      <c r="I373" s="127">
        <f t="shared" si="23"/>
        <v>16</v>
      </c>
      <c r="J373" s="347"/>
      <c r="K373" s="347">
        <v>16</v>
      </c>
      <c r="L373" s="347"/>
      <c r="M373" s="347"/>
      <c r="N373" s="334"/>
      <c r="O373" s="347"/>
      <c r="P373" s="347"/>
      <c r="Q373" s="347"/>
      <c r="R373" s="347"/>
      <c r="S373" s="350"/>
      <c r="T373" s="347"/>
      <c r="U373" s="347"/>
      <c r="V373" s="347"/>
      <c r="W373" s="334"/>
      <c r="X373" s="334"/>
      <c r="Y373" s="347"/>
      <c r="Z373" s="347"/>
      <c r="AA373" s="347"/>
      <c r="AB373" s="347"/>
      <c r="AC373" s="347"/>
      <c r="AD373" s="347"/>
      <c r="AE373" s="347"/>
      <c r="AF373" s="347"/>
      <c r="AG373" s="347"/>
      <c r="AH373" s="347"/>
      <c r="AI373" s="347"/>
      <c r="AJ373" s="347"/>
      <c r="AK373" s="347"/>
      <c r="AL373" s="347"/>
      <c r="AM373" s="334"/>
      <c r="AN373" s="334"/>
      <c r="AO373" s="347"/>
    </row>
    <row r="374" spans="2:41" ht="21" customHeight="1" x14ac:dyDescent="0.3">
      <c r="B374" s="125" t="s">
        <v>455</v>
      </c>
      <c r="C374" s="91" t="s">
        <v>450</v>
      </c>
      <c r="D374" s="91" t="s">
        <v>442</v>
      </c>
      <c r="E374" s="91" t="s">
        <v>16</v>
      </c>
      <c r="F374" s="91">
        <f t="shared" si="20"/>
        <v>4</v>
      </c>
      <c r="G374" s="127">
        <f t="shared" si="21"/>
        <v>1.55</v>
      </c>
      <c r="H374" s="126">
        <f t="shared" si="22"/>
        <v>3.8250000000000002</v>
      </c>
      <c r="I374" s="127">
        <f t="shared" si="23"/>
        <v>6.75</v>
      </c>
      <c r="J374" s="347"/>
      <c r="K374" s="347"/>
      <c r="L374" s="347"/>
      <c r="M374" s="347">
        <v>4.5</v>
      </c>
      <c r="N374" s="334"/>
      <c r="O374" s="347"/>
      <c r="P374" s="347">
        <v>6.75</v>
      </c>
      <c r="Q374" s="347"/>
      <c r="R374" s="347"/>
      <c r="S374" s="350"/>
      <c r="T374" s="347"/>
      <c r="U374" s="347">
        <v>1.55</v>
      </c>
      <c r="V374" s="347"/>
      <c r="W374" s="334">
        <v>2.5</v>
      </c>
      <c r="X374" s="334"/>
      <c r="Y374" s="347"/>
      <c r="Z374" s="347"/>
      <c r="AA374" s="347"/>
      <c r="AB374" s="347"/>
      <c r="AC374" s="347"/>
      <c r="AD374" s="347"/>
      <c r="AE374" s="347"/>
      <c r="AF374" s="347"/>
      <c r="AG374" s="347"/>
      <c r="AH374" s="347"/>
      <c r="AI374" s="347"/>
      <c r="AJ374" s="347"/>
      <c r="AK374" s="347"/>
      <c r="AL374" s="347"/>
      <c r="AM374" s="334"/>
      <c r="AN374" s="334"/>
      <c r="AO374" s="347"/>
    </row>
    <row r="375" spans="2:41" ht="21" customHeight="1" x14ac:dyDescent="0.3">
      <c r="B375" s="125" t="s">
        <v>455</v>
      </c>
      <c r="C375" s="91" t="s">
        <v>450</v>
      </c>
      <c r="D375" s="91" t="s">
        <v>442</v>
      </c>
      <c r="E375" s="91" t="s">
        <v>17</v>
      </c>
      <c r="F375" s="91">
        <f t="shared" si="20"/>
        <v>3</v>
      </c>
      <c r="G375" s="127">
        <f t="shared" si="21"/>
        <v>1.1000000000000001</v>
      </c>
      <c r="H375" s="126">
        <f t="shared" si="22"/>
        <v>2.8666666666666667</v>
      </c>
      <c r="I375" s="127">
        <f t="shared" si="23"/>
        <v>4</v>
      </c>
      <c r="J375" s="347"/>
      <c r="K375" s="347"/>
      <c r="L375" s="347"/>
      <c r="M375" s="347">
        <v>4</v>
      </c>
      <c r="N375" s="334"/>
      <c r="O375" s="347"/>
      <c r="P375" s="347">
        <v>3.5</v>
      </c>
      <c r="Q375" s="347"/>
      <c r="R375" s="347"/>
      <c r="S375" s="350"/>
      <c r="T375" s="347"/>
      <c r="U375" s="347">
        <v>1.1000000000000001</v>
      </c>
      <c r="V375" s="347"/>
      <c r="W375" s="334"/>
      <c r="X375" s="334"/>
      <c r="Y375" s="347"/>
      <c r="Z375" s="347"/>
      <c r="AA375" s="347"/>
      <c r="AB375" s="347"/>
      <c r="AC375" s="347"/>
      <c r="AD375" s="347"/>
      <c r="AE375" s="347"/>
      <c r="AF375" s="347"/>
      <c r="AG375" s="347"/>
      <c r="AH375" s="347"/>
      <c r="AI375" s="347"/>
      <c r="AJ375" s="347"/>
      <c r="AK375" s="347"/>
      <c r="AL375" s="347"/>
      <c r="AM375" s="334"/>
      <c r="AN375" s="334"/>
      <c r="AO375" s="347"/>
    </row>
    <row r="376" spans="2:41" ht="21" customHeight="1" x14ac:dyDescent="0.3">
      <c r="B376" s="125" t="s">
        <v>455</v>
      </c>
      <c r="C376" s="91" t="s">
        <v>450</v>
      </c>
      <c r="D376" s="91" t="s">
        <v>442</v>
      </c>
      <c r="E376" s="91" t="s">
        <v>23</v>
      </c>
      <c r="F376" s="91">
        <f t="shared" si="20"/>
        <v>2</v>
      </c>
      <c r="G376" s="127">
        <f t="shared" si="21"/>
        <v>4</v>
      </c>
      <c r="H376" s="126">
        <f t="shared" si="22"/>
        <v>4.375</v>
      </c>
      <c r="I376" s="127">
        <f t="shared" si="23"/>
        <v>4.75</v>
      </c>
      <c r="J376" s="347"/>
      <c r="K376" s="347"/>
      <c r="L376" s="347"/>
      <c r="M376" s="347">
        <v>4</v>
      </c>
      <c r="N376" s="334"/>
      <c r="O376" s="347"/>
      <c r="P376" s="347">
        <v>4.75</v>
      </c>
      <c r="Q376" s="347"/>
      <c r="R376" s="347"/>
      <c r="S376" s="350"/>
      <c r="T376" s="347"/>
      <c r="U376" s="347"/>
      <c r="V376" s="347"/>
      <c r="W376" s="334"/>
      <c r="X376" s="334"/>
      <c r="Y376" s="347"/>
      <c r="Z376" s="347"/>
      <c r="AA376" s="347"/>
      <c r="AB376" s="347"/>
      <c r="AC376" s="347"/>
      <c r="AD376" s="347"/>
      <c r="AE376" s="347"/>
      <c r="AF376" s="347"/>
      <c r="AG376" s="347"/>
      <c r="AH376" s="347"/>
      <c r="AI376" s="347"/>
      <c r="AJ376" s="347"/>
      <c r="AK376" s="347"/>
      <c r="AL376" s="347"/>
      <c r="AM376" s="334"/>
      <c r="AN376" s="334"/>
      <c r="AO376" s="347"/>
    </row>
    <row r="377" spans="2:41" ht="21" customHeight="1" x14ac:dyDescent="0.3">
      <c r="B377" s="125" t="s">
        <v>455</v>
      </c>
      <c r="C377" s="91" t="s">
        <v>450</v>
      </c>
      <c r="D377" s="91" t="s">
        <v>442</v>
      </c>
      <c r="E377" s="91" t="s">
        <v>143</v>
      </c>
      <c r="F377" s="91">
        <f t="shared" si="20"/>
        <v>0</v>
      </c>
      <c r="G377" s="127">
        <f t="shared" si="21"/>
        <v>0</v>
      </c>
      <c r="H377" s="126">
        <f t="shared" si="22"/>
        <v>0</v>
      </c>
      <c r="I377" s="127">
        <f t="shared" si="23"/>
        <v>0</v>
      </c>
      <c r="J377" s="347"/>
      <c r="K377" s="347"/>
      <c r="L377" s="347"/>
      <c r="M377" s="347"/>
      <c r="N377" s="334"/>
      <c r="O377" s="347"/>
      <c r="P377" s="347"/>
      <c r="Q377" s="347"/>
      <c r="R377" s="347"/>
      <c r="S377" s="350"/>
      <c r="T377" s="347"/>
      <c r="U377" s="347"/>
      <c r="V377" s="347"/>
      <c r="W377" s="334"/>
      <c r="X377" s="334"/>
      <c r="Y377" s="347"/>
      <c r="Z377" s="347"/>
      <c r="AA377" s="347"/>
      <c r="AB377" s="347"/>
      <c r="AC377" s="347"/>
      <c r="AD377" s="347"/>
      <c r="AE377" s="347"/>
      <c r="AF377" s="347"/>
      <c r="AG377" s="347"/>
      <c r="AH377" s="347"/>
      <c r="AI377" s="347"/>
      <c r="AJ377" s="347"/>
      <c r="AK377" s="347"/>
      <c r="AL377" s="347"/>
      <c r="AM377" s="334"/>
      <c r="AN377" s="334"/>
      <c r="AO377" s="347"/>
    </row>
    <row r="378" spans="2:41" ht="21" customHeight="1" x14ac:dyDescent="0.3">
      <c r="B378" s="125" t="s">
        <v>456</v>
      </c>
      <c r="C378" s="91" t="s">
        <v>450</v>
      </c>
      <c r="D378" s="91" t="s">
        <v>442</v>
      </c>
      <c r="E378" s="91" t="s">
        <v>16</v>
      </c>
      <c r="F378" s="91">
        <f t="shared" si="20"/>
        <v>1</v>
      </c>
      <c r="G378" s="127">
        <f t="shared" si="21"/>
        <v>30</v>
      </c>
      <c r="H378" s="126">
        <f t="shared" si="22"/>
        <v>30</v>
      </c>
      <c r="I378" s="127">
        <f t="shared" si="23"/>
        <v>30</v>
      </c>
      <c r="J378" s="347"/>
      <c r="K378" s="347"/>
      <c r="L378" s="347"/>
      <c r="M378" s="347">
        <v>30</v>
      </c>
      <c r="N378" s="334"/>
      <c r="O378" s="347"/>
      <c r="P378" s="347"/>
      <c r="Q378" s="347"/>
      <c r="R378" s="347"/>
      <c r="S378" s="350"/>
      <c r="T378" s="347"/>
      <c r="U378" s="347"/>
      <c r="V378" s="347"/>
      <c r="W378" s="334"/>
      <c r="X378" s="334"/>
      <c r="Y378" s="347"/>
      <c r="Z378" s="347"/>
      <c r="AA378" s="347"/>
      <c r="AB378" s="347"/>
      <c r="AC378" s="347"/>
      <c r="AD378" s="347"/>
      <c r="AE378" s="347"/>
      <c r="AF378" s="347"/>
      <c r="AG378" s="347"/>
      <c r="AH378" s="347"/>
      <c r="AI378" s="347"/>
      <c r="AJ378" s="347"/>
      <c r="AK378" s="347"/>
      <c r="AL378" s="347"/>
      <c r="AM378" s="334"/>
      <c r="AN378" s="334"/>
      <c r="AO378" s="347"/>
    </row>
    <row r="379" spans="2:41" ht="21" customHeight="1" x14ac:dyDescent="0.3">
      <c r="B379" s="125" t="s">
        <v>456</v>
      </c>
      <c r="C379" s="91" t="s">
        <v>450</v>
      </c>
      <c r="D379" s="91" t="s">
        <v>442</v>
      </c>
      <c r="E379" s="91" t="s">
        <v>17</v>
      </c>
      <c r="F379" s="91">
        <f t="shared" si="20"/>
        <v>1</v>
      </c>
      <c r="G379" s="127">
        <f t="shared" si="21"/>
        <v>24</v>
      </c>
      <c r="H379" s="126">
        <f t="shared" si="22"/>
        <v>24</v>
      </c>
      <c r="I379" s="127">
        <f t="shared" si="23"/>
        <v>24</v>
      </c>
      <c r="J379" s="347"/>
      <c r="K379" s="347"/>
      <c r="L379" s="347"/>
      <c r="M379" s="347">
        <v>24</v>
      </c>
      <c r="N379" s="334"/>
      <c r="O379" s="347"/>
      <c r="P379" s="347"/>
      <c r="Q379" s="347"/>
      <c r="R379" s="347"/>
      <c r="S379" s="350"/>
      <c r="T379" s="347"/>
      <c r="U379" s="347"/>
      <c r="V379" s="347"/>
      <c r="W379" s="334"/>
      <c r="X379" s="334"/>
      <c r="Y379" s="347"/>
      <c r="Z379" s="347"/>
      <c r="AA379" s="347"/>
      <c r="AB379" s="347"/>
      <c r="AC379" s="347"/>
      <c r="AD379" s="347"/>
      <c r="AE379" s="347"/>
      <c r="AF379" s="347"/>
      <c r="AG379" s="347"/>
      <c r="AH379" s="347"/>
      <c r="AI379" s="347"/>
      <c r="AJ379" s="347"/>
      <c r="AK379" s="347"/>
      <c r="AL379" s="347"/>
      <c r="AM379" s="334"/>
      <c r="AN379" s="334"/>
      <c r="AO379" s="347"/>
    </row>
    <row r="380" spans="2:41" ht="21" customHeight="1" x14ac:dyDescent="0.3">
      <c r="B380" s="125" t="s">
        <v>456</v>
      </c>
      <c r="C380" s="91" t="s">
        <v>450</v>
      </c>
      <c r="D380" s="91" t="s">
        <v>442</v>
      </c>
      <c r="E380" s="91" t="s">
        <v>23</v>
      </c>
      <c r="F380" s="91">
        <f t="shared" si="20"/>
        <v>1</v>
      </c>
      <c r="G380" s="127">
        <f t="shared" si="21"/>
        <v>24</v>
      </c>
      <c r="H380" s="126">
        <f t="shared" si="22"/>
        <v>24</v>
      </c>
      <c r="I380" s="127">
        <f t="shared" si="23"/>
        <v>24</v>
      </c>
      <c r="J380" s="347"/>
      <c r="K380" s="347"/>
      <c r="L380" s="347"/>
      <c r="M380" s="347">
        <v>24</v>
      </c>
      <c r="N380" s="334"/>
      <c r="O380" s="347"/>
      <c r="P380" s="347"/>
      <c r="Q380" s="347"/>
      <c r="R380" s="347"/>
      <c r="S380" s="350"/>
      <c r="T380" s="347"/>
      <c r="U380" s="347"/>
      <c r="V380" s="347"/>
      <c r="W380" s="334"/>
      <c r="X380" s="334"/>
      <c r="Y380" s="347"/>
      <c r="Z380" s="347"/>
      <c r="AA380" s="347"/>
      <c r="AB380" s="347"/>
      <c r="AC380" s="347"/>
      <c r="AD380" s="347"/>
      <c r="AE380" s="347"/>
      <c r="AF380" s="347"/>
      <c r="AG380" s="347"/>
      <c r="AH380" s="347"/>
      <c r="AI380" s="347"/>
      <c r="AJ380" s="347"/>
      <c r="AK380" s="347"/>
      <c r="AL380" s="347"/>
      <c r="AM380" s="334"/>
      <c r="AN380" s="334"/>
      <c r="AO380" s="347"/>
    </row>
    <row r="381" spans="2:41" ht="21" customHeight="1" x14ac:dyDescent="0.3">
      <c r="B381" s="125" t="s">
        <v>456</v>
      </c>
      <c r="C381" s="91" t="s">
        <v>450</v>
      </c>
      <c r="D381" s="91" t="s">
        <v>442</v>
      </c>
      <c r="E381" s="91" t="s">
        <v>143</v>
      </c>
      <c r="F381" s="91">
        <f t="shared" si="20"/>
        <v>0</v>
      </c>
      <c r="G381" s="127">
        <f t="shared" si="21"/>
        <v>0</v>
      </c>
      <c r="H381" s="126">
        <f t="shared" si="22"/>
        <v>0</v>
      </c>
      <c r="I381" s="127">
        <f t="shared" si="23"/>
        <v>0</v>
      </c>
      <c r="J381" s="347"/>
      <c r="K381" s="347"/>
      <c r="L381" s="347"/>
      <c r="M381" s="347"/>
      <c r="N381" s="334"/>
      <c r="O381" s="347"/>
      <c r="P381" s="347"/>
      <c r="Q381" s="347"/>
      <c r="R381" s="347"/>
      <c r="S381" s="350"/>
      <c r="T381" s="347"/>
      <c r="U381" s="347"/>
      <c r="V381" s="347"/>
      <c r="W381" s="334"/>
      <c r="X381" s="334"/>
      <c r="Y381" s="347"/>
      <c r="Z381" s="347"/>
      <c r="AA381" s="347"/>
      <c r="AB381" s="347"/>
      <c r="AC381" s="347"/>
      <c r="AD381" s="347"/>
      <c r="AE381" s="347"/>
      <c r="AF381" s="347"/>
      <c r="AG381" s="347"/>
      <c r="AH381" s="347"/>
      <c r="AI381" s="347"/>
      <c r="AJ381" s="347"/>
      <c r="AK381" s="347"/>
      <c r="AL381" s="347"/>
      <c r="AM381" s="334"/>
      <c r="AN381" s="334"/>
      <c r="AO381" s="347"/>
    </row>
    <row r="382" spans="2:41" ht="21" customHeight="1" x14ac:dyDescent="0.3">
      <c r="B382" s="125" t="s">
        <v>457</v>
      </c>
      <c r="C382" s="91" t="s">
        <v>454</v>
      </c>
      <c r="D382" s="91" t="s">
        <v>442</v>
      </c>
      <c r="E382" s="91" t="s">
        <v>16</v>
      </c>
      <c r="F382" s="91">
        <f t="shared" si="20"/>
        <v>2</v>
      </c>
      <c r="G382" s="127">
        <f t="shared" si="21"/>
        <v>3.85</v>
      </c>
      <c r="H382" s="126">
        <f t="shared" si="22"/>
        <v>14.925000000000001</v>
      </c>
      <c r="I382" s="127">
        <f t="shared" si="23"/>
        <v>26</v>
      </c>
      <c r="J382" s="347"/>
      <c r="K382" s="347">
        <v>26</v>
      </c>
      <c r="L382" s="347"/>
      <c r="M382" s="347"/>
      <c r="N382" s="334"/>
      <c r="O382" s="347"/>
      <c r="P382" s="347"/>
      <c r="Q382" s="347"/>
      <c r="R382" s="347">
        <v>3.85</v>
      </c>
      <c r="S382" s="350"/>
      <c r="T382" s="347"/>
      <c r="U382" s="347"/>
      <c r="V382" s="347"/>
      <c r="W382" s="334"/>
      <c r="X382" s="334"/>
      <c r="Y382" s="347"/>
      <c r="Z382" s="347"/>
      <c r="AA382" s="347"/>
      <c r="AB382" s="347"/>
      <c r="AC382" s="347"/>
      <c r="AD382" s="347"/>
      <c r="AE382" s="347"/>
      <c r="AF382" s="347"/>
      <c r="AG382" s="347"/>
      <c r="AH382" s="347"/>
      <c r="AI382" s="347"/>
      <c r="AJ382" s="347"/>
      <c r="AK382" s="347"/>
      <c r="AL382" s="347"/>
      <c r="AM382" s="334"/>
      <c r="AN382" s="334"/>
      <c r="AO382" s="347"/>
    </row>
    <row r="383" spans="2:41" ht="21" customHeight="1" x14ac:dyDescent="0.3">
      <c r="B383" s="125" t="s">
        <v>457</v>
      </c>
      <c r="C383" s="91" t="s">
        <v>454</v>
      </c>
      <c r="D383" s="91" t="s">
        <v>442</v>
      </c>
      <c r="E383" s="91" t="s">
        <v>17</v>
      </c>
      <c r="F383" s="91">
        <f t="shared" si="20"/>
        <v>2</v>
      </c>
      <c r="G383" s="127">
        <f t="shared" si="21"/>
        <v>2.4</v>
      </c>
      <c r="H383" s="126">
        <f t="shared" si="22"/>
        <v>9.1999999999999993</v>
      </c>
      <c r="I383" s="127">
        <f t="shared" si="23"/>
        <v>16</v>
      </c>
      <c r="J383" s="347"/>
      <c r="K383" s="347">
        <v>16</v>
      </c>
      <c r="L383" s="347"/>
      <c r="M383" s="347"/>
      <c r="N383" s="334"/>
      <c r="O383" s="347"/>
      <c r="P383" s="347"/>
      <c r="Q383" s="347"/>
      <c r="R383" s="347">
        <v>2.4</v>
      </c>
      <c r="S383" s="350"/>
      <c r="T383" s="347"/>
      <c r="U383" s="347"/>
      <c r="V383" s="347"/>
      <c r="W383" s="334"/>
      <c r="X383" s="334"/>
      <c r="Y383" s="347"/>
      <c r="Z383" s="347"/>
      <c r="AA383" s="347"/>
      <c r="AB383" s="347"/>
      <c r="AC383" s="347"/>
      <c r="AD383" s="347"/>
      <c r="AE383" s="347"/>
      <c r="AF383" s="347"/>
      <c r="AG383" s="347"/>
      <c r="AH383" s="347"/>
      <c r="AI383" s="347"/>
      <c r="AJ383" s="347"/>
      <c r="AK383" s="347"/>
      <c r="AL383" s="347"/>
      <c r="AM383" s="334"/>
      <c r="AN383" s="334"/>
      <c r="AO383" s="347"/>
    </row>
    <row r="384" spans="2:41" ht="21" customHeight="1" x14ac:dyDescent="0.3">
      <c r="B384" s="125" t="s">
        <v>457</v>
      </c>
      <c r="C384" s="91" t="s">
        <v>454</v>
      </c>
      <c r="D384" s="91" t="s">
        <v>442</v>
      </c>
      <c r="E384" s="91" t="s">
        <v>23</v>
      </c>
      <c r="F384" s="91">
        <f t="shared" si="20"/>
        <v>2</v>
      </c>
      <c r="G384" s="127">
        <f t="shared" si="21"/>
        <v>2.4</v>
      </c>
      <c r="H384" s="126">
        <f t="shared" si="22"/>
        <v>9.1999999999999993</v>
      </c>
      <c r="I384" s="127">
        <f t="shared" si="23"/>
        <v>16</v>
      </c>
      <c r="J384" s="347"/>
      <c r="K384" s="347">
        <v>16</v>
      </c>
      <c r="L384" s="347"/>
      <c r="M384" s="347"/>
      <c r="N384" s="334"/>
      <c r="O384" s="347"/>
      <c r="P384" s="347"/>
      <c r="Q384" s="347"/>
      <c r="R384" s="347">
        <v>2.4</v>
      </c>
      <c r="S384" s="350"/>
      <c r="T384" s="347"/>
      <c r="U384" s="347"/>
      <c r="V384" s="347"/>
      <c r="W384" s="334"/>
      <c r="X384" s="334"/>
      <c r="Y384" s="347"/>
      <c r="Z384" s="347"/>
      <c r="AA384" s="347"/>
      <c r="AB384" s="347"/>
      <c r="AC384" s="347"/>
      <c r="AD384" s="347"/>
      <c r="AE384" s="347"/>
      <c r="AF384" s="347"/>
      <c r="AG384" s="347"/>
      <c r="AH384" s="347"/>
      <c r="AI384" s="347"/>
      <c r="AJ384" s="347"/>
      <c r="AK384" s="347"/>
      <c r="AL384" s="347"/>
      <c r="AM384" s="334"/>
      <c r="AN384" s="334"/>
      <c r="AO384" s="347"/>
    </row>
    <row r="385" spans="2:41" ht="21" customHeight="1" x14ac:dyDescent="0.3">
      <c r="B385" s="125" t="s">
        <v>457</v>
      </c>
      <c r="C385" s="91" t="s">
        <v>454</v>
      </c>
      <c r="D385" s="91" t="s">
        <v>442</v>
      </c>
      <c r="E385" s="91" t="s">
        <v>143</v>
      </c>
      <c r="F385" s="91">
        <f t="shared" si="20"/>
        <v>2</v>
      </c>
      <c r="G385" s="127">
        <f t="shared" si="21"/>
        <v>2.4</v>
      </c>
      <c r="H385" s="126">
        <f t="shared" si="22"/>
        <v>9.1999999999999993</v>
      </c>
      <c r="I385" s="127">
        <f t="shared" si="23"/>
        <v>16</v>
      </c>
      <c r="J385" s="347"/>
      <c r="K385" s="347">
        <v>16</v>
      </c>
      <c r="L385" s="347"/>
      <c r="M385" s="347"/>
      <c r="N385" s="334"/>
      <c r="O385" s="347"/>
      <c r="P385" s="347"/>
      <c r="Q385" s="347"/>
      <c r="R385" s="347">
        <v>2.4</v>
      </c>
      <c r="S385" s="350"/>
      <c r="T385" s="347"/>
      <c r="U385" s="347"/>
      <c r="V385" s="347"/>
      <c r="W385" s="334"/>
      <c r="X385" s="334"/>
      <c r="Y385" s="347"/>
      <c r="Z385" s="347"/>
      <c r="AA385" s="347"/>
      <c r="AB385" s="347"/>
      <c r="AC385" s="347"/>
      <c r="AD385" s="347"/>
      <c r="AE385" s="347"/>
      <c r="AF385" s="347"/>
      <c r="AG385" s="347"/>
      <c r="AH385" s="347"/>
      <c r="AI385" s="347"/>
      <c r="AJ385" s="347"/>
      <c r="AK385" s="347"/>
      <c r="AL385" s="347"/>
      <c r="AM385" s="334"/>
      <c r="AN385" s="334"/>
      <c r="AO385" s="347"/>
    </row>
    <row r="386" spans="2:41" ht="21" customHeight="1" x14ac:dyDescent="0.3">
      <c r="B386" s="125" t="s">
        <v>458</v>
      </c>
      <c r="C386" s="91" t="s">
        <v>450</v>
      </c>
      <c r="D386" s="91" t="s">
        <v>442</v>
      </c>
      <c r="E386" s="91" t="s">
        <v>16</v>
      </c>
      <c r="F386" s="91">
        <f t="shared" si="20"/>
        <v>16</v>
      </c>
      <c r="G386" s="127">
        <f t="shared" si="21"/>
        <v>2.5</v>
      </c>
      <c r="H386" s="126">
        <f t="shared" si="22"/>
        <v>7.5381249999999991</v>
      </c>
      <c r="I386" s="127">
        <f t="shared" si="23"/>
        <v>55</v>
      </c>
      <c r="J386" s="347"/>
      <c r="K386" s="347"/>
      <c r="L386" s="347"/>
      <c r="M386" s="347"/>
      <c r="N386" s="334"/>
      <c r="O386" s="347">
        <v>4.3</v>
      </c>
      <c r="P386" s="347"/>
      <c r="Q386" s="347">
        <v>4.2</v>
      </c>
      <c r="R386" s="347">
        <v>55</v>
      </c>
      <c r="S386" s="350"/>
      <c r="T386" s="347">
        <v>5</v>
      </c>
      <c r="U386" s="347">
        <v>4.0999999999999996</v>
      </c>
      <c r="V386" s="347">
        <v>5</v>
      </c>
      <c r="W386" s="334">
        <v>2.5</v>
      </c>
      <c r="X386" s="334">
        <v>5.5</v>
      </c>
      <c r="Y386" s="347"/>
      <c r="Z386" s="347"/>
      <c r="AA386" s="347"/>
      <c r="AB386" s="347"/>
      <c r="AC386" s="347"/>
      <c r="AD386" s="347">
        <v>3</v>
      </c>
      <c r="AE386" s="347"/>
      <c r="AF386" s="347">
        <v>6.1</v>
      </c>
      <c r="AG386" s="347">
        <v>2.76</v>
      </c>
      <c r="AH386" s="347"/>
      <c r="AI386" s="347">
        <v>3.3</v>
      </c>
      <c r="AJ386" s="347">
        <v>5</v>
      </c>
      <c r="AK386" s="347">
        <v>3.85</v>
      </c>
      <c r="AL386" s="347"/>
      <c r="AM386" s="334"/>
      <c r="AN386" s="334">
        <v>6.2</v>
      </c>
      <c r="AO386" s="347">
        <v>4.8</v>
      </c>
    </row>
    <row r="387" spans="2:41" ht="21" customHeight="1" x14ac:dyDescent="0.3">
      <c r="B387" s="125" t="s">
        <v>458</v>
      </c>
      <c r="C387" s="91" t="s">
        <v>450</v>
      </c>
      <c r="D387" s="91" t="s">
        <v>442</v>
      </c>
      <c r="E387" s="91" t="s">
        <v>17</v>
      </c>
      <c r="F387" s="91">
        <f t="shared" si="20"/>
        <v>15</v>
      </c>
      <c r="G387" s="127">
        <f t="shared" si="21"/>
        <v>1.32</v>
      </c>
      <c r="H387" s="126">
        <f t="shared" si="22"/>
        <v>4.4213333333333331</v>
      </c>
      <c r="I387" s="127">
        <f t="shared" si="23"/>
        <v>27.5</v>
      </c>
      <c r="J387" s="347"/>
      <c r="K387" s="347"/>
      <c r="L387" s="347"/>
      <c r="M387" s="347"/>
      <c r="N387" s="334"/>
      <c r="O387" s="347">
        <v>3.3</v>
      </c>
      <c r="P387" s="347"/>
      <c r="Q387" s="347">
        <v>3</v>
      </c>
      <c r="R387" s="347">
        <v>27.5</v>
      </c>
      <c r="S387" s="350"/>
      <c r="T387" s="347">
        <v>3</v>
      </c>
      <c r="U387" s="347">
        <v>2.7</v>
      </c>
      <c r="V387" s="347">
        <v>3.5</v>
      </c>
      <c r="W387" s="334">
        <v>2.5</v>
      </c>
      <c r="X387" s="334">
        <v>3.5</v>
      </c>
      <c r="Y387" s="347"/>
      <c r="Z387" s="347"/>
      <c r="AA387" s="347"/>
      <c r="AB387" s="347"/>
      <c r="AC387" s="347"/>
      <c r="AD387" s="347">
        <v>2</v>
      </c>
      <c r="AE387" s="347"/>
      <c r="AF387" s="347"/>
      <c r="AG387" s="347">
        <v>1.32</v>
      </c>
      <c r="AH387" s="347"/>
      <c r="AI387" s="347">
        <v>2.5</v>
      </c>
      <c r="AJ387" s="347">
        <v>3</v>
      </c>
      <c r="AK387" s="347">
        <v>1.9</v>
      </c>
      <c r="AL387" s="347"/>
      <c r="AM387" s="334"/>
      <c r="AN387" s="334">
        <v>4.0999999999999996</v>
      </c>
      <c r="AO387" s="347">
        <v>2.5</v>
      </c>
    </row>
    <row r="388" spans="2:41" ht="21" customHeight="1" x14ac:dyDescent="0.3">
      <c r="B388" s="125" t="s">
        <v>458</v>
      </c>
      <c r="C388" s="91" t="s">
        <v>450</v>
      </c>
      <c r="D388" s="91" t="s">
        <v>442</v>
      </c>
      <c r="E388" s="91" t="s">
        <v>23</v>
      </c>
      <c r="F388" s="91">
        <f t="shared" si="20"/>
        <v>12</v>
      </c>
      <c r="G388" s="127">
        <f t="shared" si="21"/>
        <v>1.9</v>
      </c>
      <c r="H388" s="126">
        <f t="shared" si="22"/>
        <v>5.4883333333333333</v>
      </c>
      <c r="I388" s="127">
        <f t="shared" si="23"/>
        <v>27.5</v>
      </c>
      <c r="J388" s="347"/>
      <c r="K388" s="347"/>
      <c r="L388" s="347"/>
      <c r="M388" s="347"/>
      <c r="N388" s="334"/>
      <c r="O388" s="347"/>
      <c r="P388" s="347"/>
      <c r="Q388" s="347"/>
      <c r="R388" s="347">
        <v>27.5</v>
      </c>
      <c r="S388" s="350"/>
      <c r="T388" s="347">
        <v>3</v>
      </c>
      <c r="U388" s="347"/>
      <c r="V388" s="347">
        <v>3.5</v>
      </c>
      <c r="W388" s="334">
        <v>2.5</v>
      </c>
      <c r="X388" s="334">
        <v>5.5</v>
      </c>
      <c r="Y388" s="347"/>
      <c r="Z388" s="347"/>
      <c r="AA388" s="347"/>
      <c r="AB388" s="347"/>
      <c r="AC388" s="347"/>
      <c r="AD388" s="347">
        <v>3</v>
      </c>
      <c r="AE388" s="347"/>
      <c r="AF388" s="347"/>
      <c r="AG388" s="347">
        <v>2.76</v>
      </c>
      <c r="AH388" s="347"/>
      <c r="AI388" s="347">
        <v>2.5</v>
      </c>
      <c r="AJ388" s="347">
        <v>5</v>
      </c>
      <c r="AK388" s="347">
        <v>1.9</v>
      </c>
      <c r="AL388" s="347"/>
      <c r="AM388" s="334"/>
      <c r="AN388" s="334">
        <v>6.2</v>
      </c>
      <c r="AO388" s="347">
        <v>2.5</v>
      </c>
    </row>
    <row r="389" spans="2:41" ht="21" customHeight="1" x14ac:dyDescent="0.3">
      <c r="B389" s="125" t="s">
        <v>458</v>
      </c>
      <c r="C389" s="91" t="s">
        <v>450</v>
      </c>
      <c r="D389" s="91" t="s">
        <v>442</v>
      </c>
      <c r="E389" s="91" t="s">
        <v>143</v>
      </c>
      <c r="F389" s="91">
        <f t="shared" ref="F389:F452" si="24">COUNT(J389:AO389)</f>
        <v>12</v>
      </c>
      <c r="G389" s="127">
        <f t="shared" ref="G389:G452" si="25">MIN(J389:AO389)</f>
        <v>1</v>
      </c>
      <c r="H389" s="126">
        <f t="shared" ref="H389:H452" si="26">IF(SUM(J389:AO389)&gt;0,AVERAGE(J389:AO389),0)</f>
        <v>5.2133333333333329</v>
      </c>
      <c r="I389" s="127">
        <f t="shared" ref="I389:I446" si="27">MAX(J389:AO389)</f>
        <v>27.5</v>
      </c>
      <c r="J389" s="347"/>
      <c r="K389" s="347"/>
      <c r="L389" s="347"/>
      <c r="M389" s="347"/>
      <c r="N389" s="334"/>
      <c r="O389" s="347"/>
      <c r="P389" s="347"/>
      <c r="Q389" s="347">
        <v>2.4</v>
      </c>
      <c r="R389" s="347">
        <v>27.5</v>
      </c>
      <c r="S389" s="350"/>
      <c r="T389" s="347">
        <v>3</v>
      </c>
      <c r="U389" s="347"/>
      <c r="V389" s="347"/>
      <c r="W389" s="334">
        <v>2.5</v>
      </c>
      <c r="X389" s="334">
        <v>5.5</v>
      </c>
      <c r="Y389" s="347"/>
      <c r="Z389" s="347"/>
      <c r="AA389" s="347"/>
      <c r="AB389" s="347"/>
      <c r="AC389" s="347"/>
      <c r="AD389" s="347">
        <v>3</v>
      </c>
      <c r="AE389" s="347"/>
      <c r="AF389" s="347">
        <v>1</v>
      </c>
      <c r="AG389" s="347">
        <v>2.76</v>
      </c>
      <c r="AH389" s="347"/>
      <c r="AI389" s="347">
        <v>3.3</v>
      </c>
      <c r="AJ389" s="347">
        <v>5</v>
      </c>
      <c r="AK389" s="347"/>
      <c r="AL389" s="347"/>
      <c r="AM389" s="334"/>
      <c r="AN389" s="334">
        <v>4.0999999999999996</v>
      </c>
      <c r="AO389" s="347">
        <v>2.5</v>
      </c>
    </row>
    <row r="390" spans="2:41" ht="21" customHeight="1" x14ac:dyDescent="0.3">
      <c r="B390" s="125" t="s">
        <v>459</v>
      </c>
      <c r="C390" s="91" t="s">
        <v>450</v>
      </c>
      <c r="D390" s="91" t="s">
        <v>442</v>
      </c>
      <c r="E390" s="91" t="s">
        <v>16</v>
      </c>
      <c r="F390" s="91">
        <f t="shared" si="24"/>
        <v>10</v>
      </c>
      <c r="G390" s="127">
        <f t="shared" si="25"/>
        <v>31</v>
      </c>
      <c r="H390" s="126">
        <f t="shared" si="26"/>
        <v>45.150999999999996</v>
      </c>
      <c r="I390" s="127">
        <f t="shared" si="27"/>
        <v>79.7</v>
      </c>
      <c r="J390" s="347"/>
      <c r="K390" s="347"/>
      <c r="L390" s="347"/>
      <c r="M390" s="347"/>
      <c r="N390" s="334"/>
      <c r="O390" s="347">
        <v>48</v>
      </c>
      <c r="P390" s="347"/>
      <c r="Q390" s="347"/>
      <c r="R390" s="347"/>
      <c r="S390" s="350"/>
      <c r="T390" s="347">
        <v>40</v>
      </c>
      <c r="U390" s="347"/>
      <c r="V390" s="347">
        <v>31</v>
      </c>
      <c r="W390" s="334">
        <v>79.7</v>
      </c>
      <c r="X390" s="334"/>
      <c r="Y390" s="347"/>
      <c r="Z390" s="347"/>
      <c r="AA390" s="347"/>
      <c r="AB390" s="347"/>
      <c r="AC390" s="347"/>
      <c r="AD390" s="347">
        <v>32</v>
      </c>
      <c r="AE390" s="347"/>
      <c r="AF390" s="347">
        <v>36.36</v>
      </c>
      <c r="AG390" s="347"/>
      <c r="AH390" s="347">
        <v>58.8</v>
      </c>
      <c r="AI390" s="347">
        <v>39.65</v>
      </c>
      <c r="AJ390" s="347"/>
      <c r="AK390" s="347"/>
      <c r="AL390" s="347"/>
      <c r="AM390" s="334"/>
      <c r="AN390" s="334">
        <v>38</v>
      </c>
      <c r="AO390" s="347">
        <v>48</v>
      </c>
    </row>
    <row r="391" spans="2:41" ht="21" customHeight="1" x14ac:dyDescent="0.3">
      <c r="B391" s="125" t="s">
        <v>459</v>
      </c>
      <c r="C391" s="91" t="s">
        <v>450</v>
      </c>
      <c r="D391" s="91" t="s">
        <v>442</v>
      </c>
      <c r="E391" s="91" t="s">
        <v>17</v>
      </c>
      <c r="F391" s="91">
        <f t="shared" si="24"/>
        <v>8</v>
      </c>
      <c r="G391" s="127">
        <f t="shared" si="25"/>
        <v>24</v>
      </c>
      <c r="H391" s="126">
        <f t="shared" si="26"/>
        <v>39.65625</v>
      </c>
      <c r="I391" s="127">
        <f t="shared" si="27"/>
        <v>79.7</v>
      </c>
      <c r="J391" s="347"/>
      <c r="K391" s="347"/>
      <c r="L391" s="347"/>
      <c r="M391" s="347"/>
      <c r="N391" s="334"/>
      <c r="O391" s="347">
        <v>43</v>
      </c>
      <c r="P391" s="347"/>
      <c r="Q391" s="347"/>
      <c r="R391" s="347"/>
      <c r="S391" s="350"/>
      <c r="T391" s="347"/>
      <c r="U391" s="347"/>
      <c r="V391" s="347">
        <v>31</v>
      </c>
      <c r="W391" s="334">
        <v>79.7</v>
      </c>
      <c r="X391" s="334"/>
      <c r="Y391" s="347"/>
      <c r="Z391" s="347"/>
      <c r="AA391" s="347"/>
      <c r="AB391" s="347"/>
      <c r="AC391" s="347"/>
      <c r="AD391" s="347">
        <v>32</v>
      </c>
      <c r="AE391" s="347"/>
      <c r="AF391" s="347"/>
      <c r="AG391" s="347"/>
      <c r="AH391" s="347">
        <v>29.9</v>
      </c>
      <c r="AI391" s="347">
        <v>39.65</v>
      </c>
      <c r="AJ391" s="347"/>
      <c r="AK391" s="347"/>
      <c r="AL391" s="347"/>
      <c r="AM391" s="334"/>
      <c r="AN391" s="334">
        <v>38</v>
      </c>
      <c r="AO391" s="347">
        <v>24</v>
      </c>
    </row>
    <row r="392" spans="2:41" ht="21" customHeight="1" x14ac:dyDescent="0.3">
      <c r="B392" s="125" t="s">
        <v>459</v>
      </c>
      <c r="C392" s="91" t="s">
        <v>450</v>
      </c>
      <c r="D392" s="91" t="s">
        <v>442</v>
      </c>
      <c r="E392" s="91" t="s">
        <v>23</v>
      </c>
      <c r="F392" s="91">
        <f t="shared" si="24"/>
        <v>7</v>
      </c>
      <c r="G392" s="127">
        <f t="shared" si="25"/>
        <v>24</v>
      </c>
      <c r="H392" s="126">
        <f t="shared" si="26"/>
        <v>41.050000000000004</v>
      </c>
      <c r="I392" s="127">
        <f t="shared" si="27"/>
        <v>79.7</v>
      </c>
      <c r="J392" s="347"/>
      <c r="K392" s="347"/>
      <c r="L392" s="347"/>
      <c r="M392" s="347"/>
      <c r="N392" s="334"/>
      <c r="O392" s="347">
        <v>43</v>
      </c>
      <c r="P392" s="347"/>
      <c r="Q392" s="347"/>
      <c r="R392" s="347"/>
      <c r="S392" s="350"/>
      <c r="T392" s="347"/>
      <c r="U392" s="347"/>
      <c r="V392" s="347">
        <v>31</v>
      </c>
      <c r="W392" s="334">
        <v>79.7</v>
      </c>
      <c r="X392" s="334"/>
      <c r="Y392" s="347"/>
      <c r="Z392" s="347"/>
      <c r="AA392" s="347"/>
      <c r="AB392" s="347"/>
      <c r="AC392" s="347"/>
      <c r="AD392" s="347">
        <v>32</v>
      </c>
      <c r="AE392" s="347"/>
      <c r="AF392" s="347"/>
      <c r="AG392" s="347"/>
      <c r="AH392" s="347"/>
      <c r="AI392" s="347">
        <v>39.65</v>
      </c>
      <c r="AJ392" s="347"/>
      <c r="AK392" s="347"/>
      <c r="AL392" s="347"/>
      <c r="AM392" s="334"/>
      <c r="AN392" s="334">
        <v>38</v>
      </c>
      <c r="AO392" s="347">
        <v>24</v>
      </c>
    </row>
    <row r="393" spans="2:41" ht="21" customHeight="1" x14ac:dyDescent="0.3">
      <c r="B393" s="125" t="s">
        <v>459</v>
      </c>
      <c r="C393" s="91" t="s">
        <v>450</v>
      </c>
      <c r="D393" s="91" t="s">
        <v>442</v>
      </c>
      <c r="E393" s="91" t="s">
        <v>143</v>
      </c>
      <c r="F393" s="91">
        <f t="shared" si="24"/>
        <v>6</v>
      </c>
      <c r="G393" s="127">
        <f t="shared" si="25"/>
        <v>24</v>
      </c>
      <c r="H393" s="126">
        <f t="shared" si="26"/>
        <v>42.725000000000001</v>
      </c>
      <c r="I393" s="127">
        <f t="shared" si="27"/>
        <v>79.7</v>
      </c>
      <c r="J393" s="347"/>
      <c r="K393" s="347"/>
      <c r="L393" s="347"/>
      <c r="M393" s="347"/>
      <c r="N393" s="334"/>
      <c r="O393" s="347">
        <v>43</v>
      </c>
      <c r="P393" s="347"/>
      <c r="Q393" s="347"/>
      <c r="R393" s="347"/>
      <c r="S393" s="350"/>
      <c r="T393" s="347"/>
      <c r="U393" s="347"/>
      <c r="V393" s="347"/>
      <c r="W393" s="334">
        <v>79.7</v>
      </c>
      <c r="X393" s="334"/>
      <c r="Y393" s="347"/>
      <c r="Z393" s="347"/>
      <c r="AA393" s="347"/>
      <c r="AB393" s="347"/>
      <c r="AC393" s="347"/>
      <c r="AD393" s="347">
        <v>32</v>
      </c>
      <c r="AE393" s="347"/>
      <c r="AF393" s="347"/>
      <c r="AG393" s="347"/>
      <c r="AH393" s="347"/>
      <c r="AI393" s="347">
        <v>39.65</v>
      </c>
      <c r="AJ393" s="347"/>
      <c r="AK393" s="347"/>
      <c r="AL393" s="347"/>
      <c r="AM393" s="334"/>
      <c r="AN393" s="334">
        <v>38</v>
      </c>
      <c r="AO393" s="347">
        <v>24</v>
      </c>
    </row>
    <row r="394" spans="2:41" ht="21" customHeight="1" x14ac:dyDescent="0.3">
      <c r="B394" s="125" t="s">
        <v>460</v>
      </c>
      <c r="C394" s="91" t="s">
        <v>454</v>
      </c>
      <c r="D394" s="91" t="s">
        <v>442</v>
      </c>
      <c r="E394" s="91" t="s">
        <v>16</v>
      </c>
      <c r="F394" s="91">
        <f t="shared" si="24"/>
        <v>6</v>
      </c>
      <c r="G394" s="127">
        <f t="shared" si="25"/>
        <v>2</v>
      </c>
      <c r="H394" s="126">
        <f t="shared" si="26"/>
        <v>12.958333333333334</v>
      </c>
      <c r="I394" s="127">
        <f t="shared" si="27"/>
        <v>26</v>
      </c>
      <c r="J394" s="347"/>
      <c r="K394" s="347">
        <v>26</v>
      </c>
      <c r="L394" s="347"/>
      <c r="M394" s="347"/>
      <c r="N394" s="334"/>
      <c r="O394" s="347">
        <v>15</v>
      </c>
      <c r="P394" s="347"/>
      <c r="Q394" s="347"/>
      <c r="R394" s="347">
        <v>11.55</v>
      </c>
      <c r="S394" s="350"/>
      <c r="T394" s="347"/>
      <c r="U394" s="347"/>
      <c r="V394" s="347">
        <v>8.1999999999999993</v>
      </c>
      <c r="W394" s="334"/>
      <c r="X394" s="334"/>
      <c r="Y394" s="347"/>
      <c r="Z394" s="347"/>
      <c r="AA394" s="347"/>
      <c r="AB394" s="347"/>
      <c r="AC394" s="347"/>
      <c r="AD394" s="347"/>
      <c r="AE394" s="347"/>
      <c r="AF394" s="347"/>
      <c r="AG394" s="347"/>
      <c r="AH394" s="347"/>
      <c r="AI394" s="347"/>
      <c r="AJ394" s="347"/>
      <c r="AK394" s="347">
        <v>2</v>
      </c>
      <c r="AL394" s="347"/>
      <c r="AM394" s="334"/>
      <c r="AN394" s="334">
        <v>15</v>
      </c>
      <c r="AO394" s="347"/>
    </row>
    <row r="395" spans="2:41" ht="21" customHeight="1" x14ac:dyDescent="0.3">
      <c r="B395" s="125" t="s">
        <v>460</v>
      </c>
      <c r="C395" s="91" t="s">
        <v>454</v>
      </c>
      <c r="D395" s="91" t="s">
        <v>442</v>
      </c>
      <c r="E395" s="91" t="s">
        <v>17</v>
      </c>
      <c r="F395" s="91">
        <f t="shared" si="24"/>
        <v>5</v>
      </c>
      <c r="G395" s="127">
        <f t="shared" si="25"/>
        <v>4.8</v>
      </c>
      <c r="H395" s="126">
        <f t="shared" si="26"/>
        <v>11.37</v>
      </c>
      <c r="I395" s="127">
        <f t="shared" si="27"/>
        <v>16</v>
      </c>
      <c r="J395" s="347"/>
      <c r="K395" s="347">
        <v>16</v>
      </c>
      <c r="L395" s="347"/>
      <c r="M395" s="347"/>
      <c r="N395" s="334"/>
      <c r="O395" s="347">
        <v>15</v>
      </c>
      <c r="P395" s="347"/>
      <c r="Q395" s="347"/>
      <c r="R395" s="347">
        <v>6.05</v>
      </c>
      <c r="S395" s="350"/>
      <c r="T395" s="347"/>
      <c r="U395" s="347"/>
      <c r="V395" s="347">
        <v>4.8</v>
      </c>
      <c r="W395" s="334"/>
      <c r="X395" s="334"/>
      <c r="Y395" s="347"/>
      <c r="Z395" s="347"/>
      <c r="AA395" s="347"/>
      <c r="AB395" s="347"/>
      <c r="AC395" s="347"/>
      <c r="AD395" s="347"/>
      <c r="AE395" s="347"/>
      <c r="AF395" s="347"/>
      <c r="AG395" s="347"/>
      <c r="AH395" s="347"/>
      <c r="AI395" s="347"/>
      <c r="AJ395" s="347"/>
      <c r="AK395" s="347"/>
      <c r="AL395" s="347"/>
      <c r="AM395" s="334"/>
      <c r="AN395" s="334">
        <v>15</v>
      </c>
      <c r="AO395" s="347"/>
    </row>
    <row r="396" spans="2:41" ht="21" customHeight="1" x14ac:dyDescent="0.3">
      <c r="B396" s="125" t="s">
        <v>460</v>
      </c>
      <c r="C396" s="91" t="s">
        <v>454</v>
      </c>
      <c r="D396" s="91" t="s">
        <v>442</v>
      </c>
      <c r="E396" s="91" t="s">
        <v>23</v>
      </c>
      <c r="F396" s="91">
        <f t="shared" si="24"/>
        <v>6</v>
      </c>
      <c r="G396" s="127">
        <f t="shared" si="25"/>
        <v>2</v>
      </c>
      <c r="H396" s="126">
        <f t="shared" si="26"/>
        <v>9.8083333333333318</v>
      </c>
      <c r="I396" s="127">
        <f t="shared" si="27"/>
        <v>16</v>
      </c>
      <c r="J396" s="347"/>
      <c r="K396" s="347">
        <v>16</v>
      </c>
      <c r="L396" s="347"/>
      <c r="M396" s="347"/>
      <c r="N396" s="334"/>
      <c r="O396" s="347">
        <v>15</v>
      </c>
      <c r="P396" s="347"/>
      <c r="Q396" s="347"/>
      <c r="R396" s="347">
        <v>6.05</v>
      </c>
      <c r="S396" s="350"/>
      <c r="T396" s="347"/>
      <c r="U396" s="347"/>
      <c r="V396" s="347">
        <v>4.8</v>
      </c>
      <c r="W396" s="334"/>
      <c r="X396" s="334"/>
      <c r="Y396" s="347"/>
      <c r="Z396" s="347"/>
      <c r="AA396" s="347"/>
      <c r="AB396" s="347"/>
      <c r="AC396" s="347"/>
      <c r="AD396" s="347"/>
      <c r="AE396" s="347"/>
      <c r="AF396" s="347"/>
      <c r="AG396" s="347"/>
      <c r="AH396" s="347"/>
      <c r="AI396" s="347"/>
      <c r="AJ396" s="347"/>
      <c r="AK396" s="347">
        <v>2</v>
      </c>
      <c r="AL396" s="347"/>
      <c r="AM396" s="334"/>
      <c r="AN396" s="334">
        <v>15</v>
      </c>
      <c r="AO396" s="347"/>
    </row>
    <row r="397" spans="2:41" ht="21" customHeight="1" x14ac:dyDescent="0.3">
      <c r="B397" s="125" t="s">
        <v>460</v>
      </c>
      <c r="C397" s="91" t="s">
        <v>454</v>
      </c>
      <c r="D397" s="91" t="s">
        <v>442</v>
      </c>
      <c r="E397" s="91" t="s">
        <v>143</v>
      </c>
      <c r="F397" s="91">
        <f t="shared" si="24"/>
        <v>4</v>
      </c>
      <c r="G397" s="127">
        <f t="shared" si="25"/>
        <v>6.05</v>
      </c>
      <c r="H397" s="126">
        <f t="shared" si="26"/>
        <v>13.012499999999999</v>
      </c>
      <c r="I397" s="127">
        <f t="shared" si="27"/>
        <v>16</v>
      </c>
      <c r="J397" s="347"/>
      <c r="K397" s="347">
        <v>16</v>
      </c>
      <c r="L397" s="347"/>
      <c r="M397" s="347"/>
      <c r="N397" s="334"/>
      <c r="O397" s="347">
        <v>15</v>
      </c>
      <c r="P397" s="347"/>
      <c r="Q397" s="347"/>
      <c r="R397" s="347">
        <v>6.05</v>
      </c>
      <c r="S397" s="350"/>
      <c r="T397" s="347"/>
      <c r="U397" s="347"/>
      <c r="V397" s="347"/>
      <c r="W397" s="334"/>
      <c r="X397" s="334"/>
      <c r="Y397" s="347"/>
      <c r="Z397" s="347"/>
      <c r="AA397" s="347"/>
      <c r="AB397" s="347"/>
      <c r="AC397" s="347"/>
      <c r="AD397" s="347"/>
      <c r="AE397" s="347"/>
      <c r="AF397" s="347"/>
      <c r="AG397" s="347"/>
      <c r="AH397" s="347"/>
      <c r="AI397" s="347"/>
      <c r="AJ397" s="347"/>
      <c r="AK397" s="347"/>
      <c r="AL397" s="347"/>
      <c r="AM397" s="334"/>
      <c r="AN397" s="334">
        <v>15</v>
      </c>
      <c r="AO397" s="347"/>
    </row>
    <row r="398" spans="2:41" ht="21" customHeight="1" x14ac:dyDescent="0.3">
      <c r="B398" s="125" t="s">
        <v>461</v>
      </c>
      <c r="C398" s="91" t="s">
        <v>448</v>
      </c>
      <c r="D398" s="91" t="s">
        <v>442</v>
      </c>
      <c r="E398" s="91" t="s">
        <v>16</v>
      </c>
      <c r="F398" s="91">
        <f t="shared" si="24"/>
        <v>4</v>
      </c>
      <c r="G398" s="127">
        <f t="shared" si="25"/>
        <v>6.45</v>
      </c>
      <c r="H398" s="126">
        <f t="shared" si="26"/>
        <v>13.987500000000001</v>
      </c>
      <c r="I398" s="127">
        <f t="shared" si="27"/>
        <v>19.5</v>
      </c>
      <c r="J398" s="347">
        <v>6.45</v>
      </c>
      <c r="K398" s="347"/>
      <c r="L398" s="347"/>
      <c r="M398" s="347"/>
      <c r="N398" s="334">
        <v>19.5</v>
      </c>
      <c r="O398" s="347">
        <v>15</v>
      </c>
      <c r="P398" s="347"/>
      <c r="Q398" s="347"/>
      <c r="R398" s="347"/>
      <c r="S398" s="350"/>
      <c r="T398" s="347"/>
      <c r="U398" s="347"/>
      <c r="V398" s="347"/>
      <c r="W398" s="334"/>
      <c r="X398" s="334"/>
      <c r="Y398" s="347"/>
      <c r="Z398" s="347"/>
      <c r="AA398" s="347"/>
      <c r="AB398" s="347">
        <v>15</v>
      </c>
      <c r="AC398" s="347"/>
      <c r="AD398" s="347"/>
      <c r="AE398" s="347"/>
      <c r="AF398" s="347"/>
      <c r="AG398" s="347"/>
      <c r="AH398" s="347"/>
      <c r="AI398" s="347"/>
      <c r="AJ398" s="347"/>
      <c r="AK398" s="347"/>
      <c r="AL398" s="347"/>
      <c r="AM398" s="334"/>
      <c r="AN398" s="334"/>
      <c r="AO398" s="347"/>
    </row>
    <row r="399" spans="2:41" ht="21" customHeight="1" x14ac:dyDescent="0.3">
      <c r="B399" s="125" t="s">
        <v>461</v>
      </c>
      <c r="C399" s="91" t="s">
        <v>448</v>
      </c>
      <c r="D399" s="91" t="s">
        <v>442</v>
      </c>
      <c r="E399" s="91" t="s">
        <v>17</v>
      </c>
      <c r="F399" s="91">
        <f t="shared" si="24"/>
        <v>4</v>
      </c>
      <c r="G399" s="127">
        <f t="shared" si="25"/>
        <v>4.2</v>
      </c>
      <c r="H399" s="126">
        <f t="shared" si="26"/>
        <v>10.925000000000001</v>
      </c>
      <c r="I399" s="127">
        <f t="shared" si="27"/>
        <v>15</v>
      </c>
      <c r="J399" s="347">
        <v>4.2</v>
      </c>
      <c r="K399" s="347"/>
      <c r="L399" s="347"/>
      <c r="M399" s="347"/>
      <c r="N399" s="334">
        <v>14.5</v>
      </c>
      <c r="O399" s="347">
        <v>15</v>
      </c>
      <c r="P399" s="347"/>
      <c r="Q399" s="347"/>
      <c r="R399" s="347"/>
      <c r="S399" s="350"/>
      <c r="T399" s="347"/>
      <c r="U399" s="347"/>
      <c r="V399" s="347"/>
      <c r="W399" s="334"/>
      <c r="X399" s="334"/>
      <c r="Y399" s="347"/>
      <c r="Z399" s="347"/>
      <c r="AA399" s="347"/>
      <c r="AB399" s="347">
        <v>10</v>
      </c>
      <c r="AC399" s="347"/>
      <c r="AD399" s="347"/>
      <c r="AE399" s="347"/>
      <c r="AF399" s="347"/>
      <c r="AG399" s="347"/>
      <c r="AH399" s="347"/>
      <c r="AI399" s="347"/>
      <c r="AJ399" s="347"/>
      <c r="AK399" s="347"/>
      <c r="AL399" s="347"/>
      <c r="AM399" s="334"/>
      <c r="AN399" s="334"/>
      <c r="AO399" s="347"/>
    </row>
    <row r="400" spans="2:41" ht="21" customHeight="1" x14ac:dyDescent="0.3">
      <c r="B400" s="125" t="s">
        <v>461</v>
      </c>
      <c r="C400" s="91" t="s">
        <v>448</v>
      </c>
      <c r="D400" s="91" t="s">
        <v>442</v>
      </c>
      <c r="E400" s="91" t="s">
        <v>23</v>
      </c>
      <c r="F400" s="91">
        <f t="shared" si="24"/>
        <v>3</v>
      </c>
      <c r="G400" s="127">
        <f t="shared" si="25"/>
        <v>4.2</v>
      </c>
      <c r="H400" s="126">
        <f t="shared" si="26"/>
        <v>10.233333333333333</v>
      </c>
      <c r="I400" s="127">
        <f t="shared" si="27"/>
        <v>16.5</v>
      </c>
      <c r="J400" s="347">
        <v>4.2</v>
      </c>
      <c r="K400" s="347"/>
      <c r="L400" s="347"/>
      <c r="M400" s="347"/>
      <c r="N400" s="334">
        <v>16.5</v>
      </c>
      <c r="O400" s="347"/>
      <c r="P400" s="347"/>
      <c r="Q400" s="347"/>
      <c r="R400" s="347"/>
      <c r="S400" s="350"/>
      <c r="T400" s="347"/>
      <c r="U400" s="347"/>
      <c r="V400" s="347"/>
      <c r="W400" s="334"/>
      <c r="X400" s="334"/>
      <c r="Y400" s="347"/>
      <c r="Z400" s="347"/>
      <c r="AA400" s="347"/>
      <c r="AB400" s="347">
        <v>10</v>
      </c>
      <c r="AC400" s="347"/>
      <c r="AD400" s="347"/>
      <c r="AE400" s="347"/>
      <c r="AF400" s="347"/>
      <c r="AG400" s="347"/>
      <c r="AH400" s="347"/>
      <c r="AI400" s="347"/>
      <c r="AJ400" s="347"/>
      <c r="AK400" s="347"/>
      <c r="AL400" s="347"/>
      <c r="AM400" s="334"/>
      <c r="AN400" s="334"/>
      <c r="AO400" s="347"/>
    </row>
    <row r="401" spans="2:41" ht="21" customHeight="1" x14ac:dyDescent="0.3">
      <c r="B401" s="125" t="s">
        <v>461</v>
      </c>
      <c r="C401" s="91" t="s">
        <v>448</v>
      </c>
      <c r="D401" s="91" t="s">
        <v>442</v>
      </c>
      <c r="E401" s="91" t="s">
        <v>143</v>
      </c>
      <c r="F401" s="91">
        <f t="shared" si="24"/>
        <v>3</v>
      </c>
      <c r="G401" s="127">
        <f t="shared" si="25"/>
        <v>2.6</v>
      </c>
      <c r="H401" s="126">
        <f t="shared" si="26"/>
        <v>7.45</v>
      </c>
      <c r="I401" s="127">
        <f t="shared" si="27"/>
        <v>10</v>
      </c>
      <c r="J401" s="347">
        <v>2.6</v>
      </c>
      <c r="K401" s="347"/>
      <c r="L401" s="347"/>
      <c r="M401" s="347"/>
      <c r="N401" s="334">
        <v>9.75</v>
      </c>
      <c r="O401" s="347"/>
      <c r="P401" s="347"/>
      <c r="Q401" s="347"/>
      <c r="R401" s="347"/>
      <c r="S401" s="350"/>
      <c r="T401" s="347"/>
      <c r="U401" s="347"/>
      <c r="V401" s="347"/>
      <c r="W401" s="334"/>
      <c r="X401" s="334"/>
      <c r="Y401" s="347"/>
      <c r="Z401" s="347"/>
      <c r="AA401" s="347"/>
      <c r="AB401" s="347">
        <v>10</v>
      </c>
      <c r="AC401" s="347"/>
      <c r="AD401" s="347"/>
      <c r="AE401" s="347"/>
      <c r="AF401" s="347"/>
      <c r="AG401" s="347"/>
      <c r="AH401" s="347"/>
      <c r="AI401" s="347"/>
      <c r="AJ401" s="347"/>
      <c r="AK401" s="347"/>
      <c r="AL401" s="347"/>
      <c r="AM401" s="334"/>
      <c r="AN401" s="334"/>
      <c r="AO401" s="347"/>
    </row>
    <row r="402" spans="2:41" ht="21" customHeight="1" x14ac:dyDescent="0.3">
      <c r="B402" s="125" t="s">
        <v>462</v>
      </c>
      <c r="C402" s="91" t="s">
        <v>463</v>
      </c>
      <c r="D402" s="91" t="s">
        <v>442</v>
      </c>
      <c r="E402" s="91" t="s">
        <v>16</v>
      </c>
      <c r="F402" s="91">
        <f t="shared" si="24"/>
        <v>1</v>
      </c>
      <c r="G402" s="127">
        <f t="shared" si="25"/>
        <v>8</v>
      </c>
      <c r="H402" s="126">
        <f t="shared" si="26"/>
        <v>8</v>
      </c>
      <c r="I402" s="127">
        <f t="shared" si="27"/>
        <v>8</v>
      </c>
      <c r="J402" s="347"/>
      <c r="K402" s="347"/>
      <c r="L402" s="347"/>
      <c r="M402" s="347"/>
      <c r="N402" s="334"/>
      <c r="O402" s="347"/>
      <c r="P402" s="347"/>
      <c r="Q402" s="347"/>
      <c r="R402" s="347"/>
      <c r="S402" s="350"/>
      <c r="T402" s="347"/>
      <c r="U402" s="347"/>
      <c r="V402" s="347"/>
      <c r="W402" s="334"/>
      <c r="X402" s="334"/>
      <c r="Y402" s="347"/>
      <c r="Z402" s="347"/>
      <c r="AA402" s="347"/>
      <c r="AB402" s="347"/>
      <c r="AC402" s="347"/>
      <c r="AD402" s="347"/>
      <c r="AE402" s="347"/>
      <c r="AF402" s="347"/>
      <c r="AG402" s="347"/>
      <c r="AH402" s="347"/>
      <c r="AI402" s="347"/>
      <c r="AJ402" s="347"/>
      <c r="AK402" s="347">
        <v>8</v>
      </c>
      <c r="AL402" s="347"/>
      <c r="AM402" s="334"/>
      <c r="AN402" s="334"/>
      <c r="AO402" s="347"/>
    </row>
    <row r="403" spans="2:41" ht="21" customHeight="1" x14ac:dyDescent="0.3">
      <c r="B403" s="125" t="s">
        <v>462</v>
      </c>
      <c r="C403" s="91" t="s">
        <v>463</v>
      </c>
      <c r="D403" s="91" t="s">
        <v>442</v>
      </c>
      <c r="E403" s="91" t="s">
        <v>17</v>
      </c>
      <c r="F403" s="91">
        <f t="shared" si="24"/>
        <v>1</v>
      </c>
      <c r="G403" s="127">
        <f t="shared" si="25"/>
        <v>4</v>
      </c>
      <c r="H403" s="126">
        <f t="shared" si="26"/>
        <v>4</v>
      </c>
      <c r="I403" s="127">
        <f t="shared" si="27"/>
        <v>4</v>
      </c>
      <c r="J403" s="347"/>
      <c r="K403" s="347"/>
      <c r="L403" s="347"/>
      <c r="M403" s="347"/>
      <c r="N403" s="334"/>
      <c r="O403" s="347"/>
      <c r="P403" s="347"/>
      <c r="Q403" s="347"/>
      <c r="R403" s="347"/>
      <c r="S403" s="350"/>
      <c r="T403" s="347"/>
      <c r="U403" s="347"/>
      <c r="V403" s="347"/>
      <c r="W403" s="334"/>
      <c r="X403" s="334"/>
      <c r="Y403" s="347"/>
      <c r="Z403" s="347"/>
      <c r="AA403" s="347"/>
      <c r="AB403" s="347"/>
      <c r="AC403" s="347"/>
      <c r="AD403" s="347"/>
      <c r="AE403" s="347"/>
      <c r="AF403" s="347"/>
      <c r="AG403" s="347"/>
      <c r="AH403" s="347"/>
      <c r="AI403" s="347"/>
      <c r="AJ403" s="347"/>
      <c r="AK403" s="347">
        <v>4</v>
      </c>
      <c r="AL403" s="347"/>
      <c r="AM403" s="334"/>
      <c r="AN403" s="334"/>
      <c r="AO403" s="347"/>
    </row>
    <row r="404" spans="2:41" ht="21" customHeight="1" x14ac:dyDescent="0.3">
      <c r="B404" s="125" t="s">
        <v>462</v>
      </c>
      <c r="C404" s="91" t="s">
        <v>463</v>
      </c>
      <c r="D404" s="91" t="s">
        <v>442</v>
      </c>
      <c r="E404" s="91" t="s">
        <v>23</v>
      </c>
      <c r="F404" s="91">
        <f t="shared" si="24"/>
        <v>1</v>
      </c>
      <c r="G404" s="127">
        <f t="shared" si="25"/>
        <v>4</v>
      </c>
      <c r="H404" s="126">
        <f t="shared" si="26"/>
        <v>4</v>
      </c>
      <c r="I404" s="127">
        <f t="shared" si="27"/>
        <v>4</v>
      </c>
      <c r="J404" s="347"/>
      <c r="K404" s="347"/>
      <c r="L404" s="347"/>
      <c r="M404" s="347"/>
      <c r="N404" s="334"/>
      <c r="O404" s="347"/>
      <c r="P404" s="347"/>
      <c r="Q404" s="347"/>
      <c r="R404" s="347"/>
      <c r="S404" s="350"/>
      <c r="T404" s="347"/>
      <c r="U404" s="347"/>
      <c r="V404" s="347"/>
      <c r="W404" s="334"/>
      <c r="X404" s="334"/>
      <c r="Y404" s="347"/>
      <c r="Z404" s="347"/>
      <c r="AA404" s="347"/>
      <c r="AB404" s="347"/>
      <c r="AC404" s="347"/>
      <c r="AD404" s="347"/>
      <c r="AE404" s="347"/>
      <c r="AF404" s="347"/>
      <c r="AG404" s="347"/>
      <c r="AH404" s="347"/>
      <c r="AI404" s="347"/>
      <c r="AJ404" s="347"/>
      <c r="AK404" s="347">
        <v>4</v>
      </c>
      <c r="AL404" s="347"/>
      <c r="AM404" s="334"/>
      <c r="AN404" s="334"/>
      <c r="AO404" s="347"/>
    </row>
    <row r="405" spans="2:41" ht="21" customHeight="1" x14ac:dyDescent="0.3">
      <c r="B405" s="125" t="s">
        <v>462</v>
      </c>
      <c r="C405" s="91" t="s">
        <v>463</v>
      </c>
      <c r="D405" s="91" t="s">
        <v>442</v>
      </c>
      <c r="E405" s="91" t="s">
        <v>143</v>
      </c>
      <c r="F405" s="91">
        <f t="shared" si="24"/>
        <v>0</v>
      </c>
      <c r="G405" s="127">
        <f t="shared" si="25"/>
        <v>0</v>
      </c>
      <c r="H405" s="126">
        <f t="shared" si="26"/>
        <v>0</v>
      </c>
      <c r="I405" s="127">
        <f t="shared" si="27"/>
        <v>0</v>
      </c>
      <c r="J405" s="347"/>
      <c r="K405" s="347"/>
      <c r="L405" s="347"/>
      <c r="M405" s="347"/>
      <c r="N405" s="334"/>
      <c r="O405" s="347"/>
      <c r="P405" s="347"/>
      <c r="Q405" s="347"/>
      <c r="R405" s="347"/>
      <c r="S405" s="350"/>
      <c r="T405" s="347"/>
      <c r="U405" s="347"/>
      <c r="V405" s="347"/>
      <c r="W405" s="334"/>
      <c r="X405" s="334"/>
      <c r="Y405" s="347"/>
      <c r="Z405" s="347"/>
      <c r="AA405" s="347"/>
      <c r="AB405" s="347"/>
      <c r="AC405" s="347"/>
      <c r="AD405" s="347"/>
      <c r="AE405" s="347"/>
      <c r="AF405" s="347"/>
      <c r="AG405" s="347"/>
      <c r="AH405" s="347"/>
      <c r="AI405" s="347"/>
      <c r="AJ405" s="347"/>
      <c r="AK405" s="347"/>
      <c r="AL405" s="347"/>
      <c r="AM405" s="334"/>
      <c r="AN405" s="334"/>
      <c r="AO405" s="347"/>
    </row>
    <row r="406" spans="2:41" ht="21" customHeight="1" x14ac:dyDescent="0.3">
      <c r="B406" s="125" t="s">
        <v>464</v>
      </c>
      <c r="C406" s="91" t="s">
        <v>463</v>
      </c>
      <c r="D406" s="91" t="s">
        <v>442</v>
      </c>
      <c r="E406" s="91" t="s">
        <v>16</v>
      </c>
      <c r="F406" s="91">
        <f t="shared" si="24"/>
        <v>1</v>
      </c>
      <c r="G406" s="127">
        <f t="shared" si="25"/>
        <v>38</v>
      </c>
      <c r="H406" s="126">
        <f t="shared" si="26"/>
        <v>38</v>
      </c>
      <c r="I406" s="127">
        <f t="shared" si="27"/>
        <v>38</v>
      </c>
      <c r="J406" s="347"/>
      <c r="K406" s="347"/>
      <c r="L406" s="347"/>
      <c r="M406" s="347"/>
      <c r="N406" s="334"/>
      <c r="O406" s="347"/>
      <c r="P406" s="347"/>
      <c r="Q406" s="347"/>
      <c r="R406" s="347"/>
      <c r="S406" s="350"/>
      <c r="T406" s="347"/>
      <c r="U406" s="347"/>
      <c r="V406" s="347"/>
      <c r="W406" s="334"/>
      <c r="X406" s="334"/>
      <c r="Y406" s="347">
        <v>38</v>
      </c>
      <c r="Z406" s="347"/>
      <c r="AA406" s="347"/>
      <c r="AB406" s="347"/>
      <c r="AC406" s="347"/>
      <c r="AD406" s="347"/>
      <c r="AE406" s="347"/>
      <c r="AF406" s="347"/>
      <c r="AG406" s="347"/>
      <c r="AH406" s="347"/>
      <c r="AI406" s="347"/>
      <c r="AJ406" s="347"/>
      <c r="AK406" s="347"/>
      <c r="AL406" s="347"/>
      <c r="AM406" s="334"/>
      <c r="AN406" s="334"/>
      <c r="AO406" s="347"/>
    </row>
    <row r="407" spans="2:41" ht="21" customHeight="1" x14ac:dyDescent="0.3">
      <c r="B407" s="125" t="s">
        <v>464</v>
      </c>
      <c r="C407" s="91" t="s">
        <v>463</v>
      </c>
      <c r="D407" s="91" t="s">
        <v>442</v>
      </c>
      <c r="E407" s="91" t="s">
        <v>17</v>
      </c>
      <c r="F407" s="91">
        <f t="shared" si="24"/>
        <v>1</v>
      </c>
      <c r="G407" s="127">
        <f t="shared" si="25"/>
        <v>26.6</v>
      </c>
      <c r="H407" s="126">
        <f t="shared" si="26"/>
        <v>26.6</v>
      </c>
      <c r="I407" s="127">
        <f t="shared" si="27"/>
        <v>26.6</v>
      </c>
      <c r="J407" s="347"/>
      <c r="K407" s="347"/>
      <c r="L407" s="347"/>
      <c r="M407" s="347"/>
      <c r="N407" s="334"/>
      <c r="O407" s="347"/>
      <c r="P407" s="347"/>
      <c r="Q407" s="347"/>
      <c r="R407" s="347"/>
      <c r="S407" s="350"/>
      <c r="T407" s="347"/>
      <c r="U407" s="347"/>
      <c r="V407" s="347"/>
      <c r="W407" s="334"/>
      <c r="X407" s="334"/>
      <c r="Y407" s="347">
        <v>26.6</v>
      </c>
      <c r="Z407" s="347"/>
      <c r="AA407" s="347"/>
      <c r="AB407" s="347"/>
      <c r="AC407" s="347"/>
      <c r="AD407" s="347"/>
      <c r="AE407" s="347"/>
      <c r="AF407" s="347"/>
      <c r="AG407" s="347"/>
      <c r="AH407" s="347"/>
      <c r="AI407" s="347"/>
      <c r="AJ407" s="347"/>
      <c r="AK407" s="347"/>
      <c r="AL407" s="347"/>
      <c r="AM407" s="334"/>
      <c r="AN407" s="334"/>
      <c r="AO407" s="347"/>
    </row>
    <row r="408" spans="2:41" ht="21" customHeight="1" x14ac:dyDescent="0.3">
      <c r="B408" s="125" t="s">
        <v>464</v>
      </c>
      <c r="C408" s="91" t="s">
        <v>463</v>
      </c>
      <c r="D408" s="91" t="s">
        <v>442</v>
      </c>
      <c r="E408" s="91" t="s">
        <v>23</v>
      </c>
      <c r="F408" s="91">
        <f t="shared" si="24"/>
        <v>1</v>
      </c>
      <c r="G408" s="127">
        <f t="shared" si="25"/>
        <v>38</v>
      </c>
      <c r="H408" s="126">
        <f t="shared" si="26"/>
        <v>38</v>
      </c>
      <c r="I408" s="127">
        <f t="shared" si="27"/>
        <v>38</v>
      </c>
      <c r="J408" s="347"/>
      <c r="K408" s="347"/>
      <c r="L408" s="347"/>
      <c r="M408" s="347"/>
      <c r="N408" s="334"/>
      <c r="O408" s="347"/>
      <c r="P408" s="347"/>
      <c r="Q408" s="347"/>
      <c r="R408" s="347"/>
      <c r="S408" s="350"/>
      <c r="T408" s="347"/>
      <c r="U408" s="347"/>
      <c r="V408" s="347"/>
      <c r="W408" s="334"/>
      <c r="X408" s="334"/>
      <c r="Y408" s="347">
        <v>38</v>
      </c>
      <c r="Z408" s="347"/>
      <c r="AA408" s="347"/>
      <c r="AB408" s="347"/>
      <c r="AC408" s="347"/>
      <c r="AD408" s="347"/>
      <c r="AE408" s="347"/>
      <c r="AF408" s="347"/>
      <c r="AG408" s="347"/>
      <c r="AH408" s="347"/>
      <c r="AI408" s="347"/>
      <c r="AJ408" s="347"/>
      <c r="AK408" s="347"/>
      <c r="AL408" s="347"/>
      <c r="AM408" s="334"/>
      <c r="AN408" s="334"/>
      <c r="AO408" s="347"/>
    </row>
    <row r="409" spans="2:41" ht="21" customHeight="1" x14ac:dyDescent="0.3">
      <c r="B409" s="125" t="s">
        <v>464</v>
      </c>
      <c r="C409" s="91" t="s">
        <v>463</v>
      </c>
      <c r="D409" s="91" t="s">
        <v>442</v>
      </c>
      <c r="E409" s="91" t="s">
        <v>143</v>
      </c>
      <c r="F409" s="91">
        <f t="shared" si="24"/>
        <v>1</v>
      </c>
      <c r="G409" s="127">
        <f t="shared" si="25"/>
        <v>38</v>
      </c>
      <c r="H409" s="126">
        <f t="shared" si="26"/>
        <v>38</v>
      </c>
      <c r="I409" s="127">
        <f t="shared" si="27"/>
        <v>38</v>
      </c>
      <c r="J409" s="347"/>
      <c r="K409" s="347"/>
      <c r="L409" s="347"/>
      <c r="M409" s="347"/>
      <c r="N409" s="334"/>
      <c r="O409" s="347"/>
      <c r="P409" s="347"/>
      <c r="Q409" s="347"/>
      <c r="R409" s="347"/>
      <c r="S409" s="350"/>
      <c r="T409" s="347"/>
      <c r="U409" s="347"/>
      <c r="V409" s="347"/>
      <c r="W409" s="334"/>
      <c r="X409" s="334"/>
      <c r="Y409" s="347">
        <v>38</v>
      </c>
      <c r="Z409" s="347"/>
      <c r="AA409" s="347"/>
      <c r="AB409" s="347"/>
      <c r="AC409" s="347"/>
      <c r="AD409" s="347"/>
      <c r="AE409" s="347"/>
      <c r="AF409" s="347"/>
      <c r="AG409" s="347"/>
      <c r="AH409" s="347"/>
      <c r="AI409" s="347"/>
      <c r="AJ409" s="347"/>
      <c r="AK409" s="347"/>
      <c r="AL409" s="347"/>
      <c r="AM409" s="334"/>
      <c r="AN409" s="334"/>
      <c r="AO409" s="347"/>
    </row>
    <row r="410" spans="2:41" ht="21" customHeight="1" x14ac:dyDescent="0.3">
      <c r="B410" s="125" t="s">
        <v>465</v>
      </c>
      <c r="C410" s="91"/>
      <c r="D410" s="91"/>
      <c r="E410" s="91" t="s">
        <v>16</v>
      </c>
      <c r="F410" s="91">
        <f t="shared" si="24"/>
        <v>3</v>
      </c>
      <c r="G410" s="127">
        <f t="shared" si="25"/>
        <v>30</v>
      </c>
      <c r="H410" s="126">
        <f t="shared" si="26"/>
        <v>44.333333333333336</v>
      </c>
      <c r="I410" s="127">
        <f t="shared" si="27"/>
        <v>65</v>
      </c>
      <c r="J410" s="347"/>
      <c r="K410" s="347"/>
      <c r="L410" s="347"/>
      <c r="M410" s="347"/>
      <c r="N410" s="334"/>
      <c r="O410" s="347"/>
      <c r="P410" s="347"/>
      <c r="Q410" s="347"/>
      <c r="R410" s="347"/>
      <c r="S410" s="350"/>
      <c r="T410" s="347"/>
      <c r="U410" s="347"/>
      <c r="V410" s="347"/>
      <c r="W410" s="334"/>
      <c r="X410" s="334"/>
      <c r="Y410" s="347">
        <v>38</v>
      </c>
      <c r="Z410" s="347"/>
      <c r="AA410" s="347"/>
      <c r="AB410" s="347"/>
      <c r="AC410" s="347"/>
      <c r="AD410" s="347"/>
      <c r="AE410" s="347"/>
      <c r="AF410" s="347"/>
      <c r="AG410" s="347"/>
      <c r="AH410" s="347"/>
      <c r="AI410" s="347">
        <v>30</v>
      </c>
      <c r="AJ410" s="347"/>
      <c r="AK410" s="347">
        <v>65</v>
      </c>
      <c r="AL410" s="347"/>
      <c r="AM410" s="334"/>
      <c r="AN410" s="334"/>
      <c r="AO410" s="347"/>
    </row>
    <row r="411" spans="2:41" ht="21" customHeight="1" x14ac:dyDescent="0.3">
      <c r="B411" s="125" t="s">
        <v>465</v>
      </c>
      <c r="C411" s="91"/>
      <c r="D411" s="91"/>
      <c r="E411" s="91" t="s">
        <v>17</v>
      </c>
      <c r="F411" s="91">
        <f t="shared" si="24"/>
        <v>3</v>
      </c>
      <c r="G411" s="127">
        <f t="shared" si="25"/>
        <v>26.6</v>
      </c>
      <c r="H411" s="126">
        <f t="shared" si="26"/>
        <v>29.7</v>
      </c>
      <c r="I411" s="127">
        <f t="shared" si="27"/>
        <v>32.5</v>
      </c>
      <c r="J411" s="347"/>
      <c r="K411" s="347"/>
      <c r="L411" s="347"/>
      <c r="M411" s="347"/>
      <c r="N411" s="334"/>
      <c r="O411" s="347"/>
      <c r="P411" s="347"/>
      <c r="Q411" s="347"/>
      <c r="R411" s="347"/>
      <c r="S411" s="350"/>
      <c r="T411" s="347"/>
      <c r="U411" s="347"/>
      <c r="V411" s="347"/>
      <c r="W411" s="334"/>
      <c r="X411" s="334"/>
      <c r="Y411" s="347">
        <v>26.6</v>
      </c>
      <c r="Z411" s="347"/>
      <c r="AA411" s="347"/>
      <c r="AB411" s="347"/>
      <c r="AC411" s="347"/>
      <c r="AD411" s="347"/>
      <c r="AE411" s="347"/>
      <c r="AF411" s="347"/>
      <c r="AG411" s="347"/>
      <c r="AH411" s="347"/>
      <c r="AI411" s="347">
        <v>30</v>
      </c>
      <c r="AJ411" s="347"/>
      <c r="AK411" s="347">
        <v>32.5</v>
      </c>
      <c r="AL411" s="347"/>
      <c r="AM411" s="334"/>
      <c r="AN411" s="334"/>
      <c r="AO411" s="347"/>
    </row>
    <row r="412" spans="2:41" ht="21" customHeight="1" x14ac:dyDescent="0.3">
      <c r="B412" s="125" t="s">
        <v>465</v>
      </c>
      <c r="C412" s="91"/>
      <c r="D412" s="91"/>
      <c r="E412" s="91" t="s">
        <v>23</v>
      </c>
      <c r="F412" s="91">
        <f t="shared" si="24"/>
        <v>3</v>
      </c>
      <c r="G412" s="127">
        <f t="shared" si="25"/>
        <v>30</v>
      </c>
      <c r="H412" s="126">
        <f t="shared" si="26"/>
        <v>33.5</v>
      </c>
      <c r="I412" s="127">
        <f t="shared" si="27"/>
        <v>38</v>
      </c>
      <c r="J412" s="347"/>
      <c r="K412" s="347"/>
      <c r="L412" s="347"/>
      <c r="M412" s="347"/>
      <c r="N412" s="334"/>
      <c r="O412" s="347"/>
      <c r="P412" s="347"/>
      <c r="Q412" s="347"/>
      <c r="R412" s="347"/>
      <c r="S412" s="350"/>
      <c r="T412" s="347"/>
      <c r="U412" s="347"/>
      <c r="V412" s="347"/>
      <c r="W412" s="334"/>
      <c r="X412" s="334"/>
      <c r="Y412" s="347">
        <v>38</v>
      </c>
      <c r="Z412" s="347"/>
      <c r="AA412" s="347"/>
      <c r="AB412" s="347"/>
      <c r="AC412" s="347"/>
      <c r="AD412" s="347"/>
      <c r="AE412" s="347"/>
      <c r="AF412" s="347"/>
      <c r="AG412" s="347"/>
      <c r="AH412" s="347"/>
      <c r="AI412" s="347">
        <v>30</v>
      </c>
      <c r="AJ412" s="347"/>
      <c r="AK412" s="347">
        <v>32.5</v>
      </c>
      <c r="AL412" s="347"/>
      <c r="AM412" s="334"/>
      <c r="AN412" s="334"/>
      <c r="AO412" s="347"/>
    </row>
    <row r="413" spans="2:41" ht="21" customHeight="1" x14ac:dyDescent="0.3">
      <c r="B413" s="125" t="s">
        <v>465</v>
      </c>
      <c r="C413" s="91"/>
      <c r="D413" s="91"/>
      <c r="E413" s="91" t="s">
        <v>143</v>
      </c>
      <c r="F413" s="91">
        <f t="shared" si="24"/>
        <v>2</v>
      </c>
      <c r="G413" s="127">
        <f t="shared" si="25"/>
        <v>30</v>
      </c>
      <c r="H413" s="126">
        <f t="shared" si="26"/>
        <v>34</v>
      </c>
      <c r="I413" s="127">
        <f t="shared" si="27"/>
        <v>38</v>
      </c>
      <c r="J413" s="347"/>
      <c r="K413" s="347"/>
      <c r="L413" s="347"/>
      <c r="M413" s="347"/>
      <c r="N413" s="334"/>
      <c r="O413" s="347"/>
      <c r="P413" s="347"/>
      <c r="Q413" s="347"/>
      <c r="R413" s="347"/>
      <c r="S413" s="350"/>
      <c r="T413" s="347"/>
      <c r="U413" s="347"/>
      <c r="V413" s="347"/>
      <c r="W413" s="334"/>
      <c r="X413" s="334"/>
      <c r="Y413" s="347">
        <v>38</v>
      </c>
      <c r="Z413" s="347"/>
      <c r="AA413" s="347"/>
      <c r="AB413" s="347"/>
      <c r="AC413" s="347"/>
      <c r="AD413" s="347"/>
      <c r="AE413" s="347"/>
      <c r="AF413" s="347"/>
      <c r="AG413" s="347"/>
      <c r="AH413" s="347"/>
      <c r="AI413" s="347">
        <v>30</v>
      </c>
      <c r="AJ413" s="347"/>
      <c r="AK413" s="347"/>
      <c r="AL413" s="347"/>
      <c r="AM413" s="334"/>
      <c r="AN413" s="334"/>
      <c r="AO413" s="347"/>
    </row>
    <row r="414" spans="2:41" ht="21" customHeight="1" x14ac:dyDescent="0.3">
      <c r="B414" s="125" t="s">
        <v>466</v>
      </c>
      <c r="C414" s="91" t="s">
        <v>448</v>
      </c>
      <c r="D414" s="91" t="s">
        <v>442</v>
      </c>
      <c r="E414" s="91" t="s">
        <v>16</v>
      </c>
      <c r="F414" s="91">
        <f t="shared" si="24"/>
        <v>0</v>
      </c>
      <c r="G414" s="127">
        <f t="shared" si="25"/>
        <v>0</v>
      </c>
      <c r="H414" s="126">
        <f t="shared" si="26"/>
        <v>0</v>
      </c>
      <c r="I414" s="127">
        <f t="shared" si="27"/>
        <v>0</v>
      </c>
      <c r="J414" s="347"/>
      <c r="K414" s="347"/>
      <c r="L414" s="347"/>
      <c r="M414" s="347"/>
      <c r="N414" s="334"/>
      <c r="O414" s="347"/>
      <c r="P414" s="347"/>
      <c r="Q414" s="347"/>
      <c r="R414" s="347"/>
      <c r="S414" s="350"/>
      <c r="T414" s="347"/>
      <c r="U414" s="347"/>
      <c r="V414" s="347"/>
      <c r="W414" s="334"/>
      <c r="X414" s="334"/>
      <c r="Y414" s="347"/>
      <c r="Z414" s="347"/>
      <c r="AA414" s="347"/>
      <c r="AB414" s="347"/>
      <c r="AC414" s="347"/>
      <c r="AD414" s="347"/>
      <c r="AE414" s="347"/>
      <c r="AF414" s="347"/>
      <c r="AG414" s="347"/>
      <c r="AH414" s="347"/>
      <c r="AI414" s="347"/>
      <c r="AJ414" s="347"/>
      <c r="AK414" s="347"/>
      <c r="AL414" s="347"/>
      <c r="AM414" s="334"/>
      <c r="AN414" s="334"/>
      <c r="AO414" s="347"/>
    </row>
    <row r="415" spans="2:41" ht="21" customHeight="1" x14ac:dyDescent="0.3">
      <c r="B415" s="125" t="s">
        <v>466</v>
      </c>
      <c r="C415" s="91" t="s">
        <v>448</v>
      </c>
      <c r="D415" s="91" t="s">
        <v>442</v>
      </c>
      <c r="E415" s="91" t="s">
        <v>17</v>
      </c>
      <c r="F415" s="91">
        <f t="shared" si="24"/>
        <v>0</v>
      </c>
      <c r="G415" s="127">
        <f t="shared" si="25"/>
        <v>0</v>
      </c>
      <c r="H415" s="126">
        <f t="shared" si="26"/>
        <v>0</v>
      </c>
      <c r="I415" s="127">
        <f t="shared" si="27"/>
        <v>0</v>
      </c>
      <c r="J415" s="347"/>
      <c r="K415" s="347"/>
      <c r="L415" s="347"/>
      <c r="M415" s="347"/>
      <c r="N415" s="334"/>
      <c r="O415" s="347"/>
      <c r="P415" s="347"/>
      <c r="Q415" s="347"/>
      <c r="R415" s="347"/>
      <c r="S415" s="350"/>
      <c r="T415" s="347"/>
      <c r="U415" s="347"/>
      <c r="V415" s="347"/>
      <c r="W415" s="334"/>
      <c r="X415" s="334"/>
      <c r="Y415" s="347"/>
      <c r="Z415" s="347"/>
      <c r="AA415" s="347"/>
      <c r="AB415" s="347"/>
      <c r="AC415" s="347"/>
      <c r="AD415" s="347"/>
      <c r="AE415" s="347"/>
      <c r="AF415" s="347"/>
      <c r="AG415" s="347"/>
      <c r="AH415" s="347"/>
      <c r="AI415" s="347"/>
      <c r="AJ415" s="347"/>
      <c r="AK415" s="347"/>
      <c r="AL415" s="347"/>
      <c r="AM415" s="334"/>
      <c r="AN415" s="334"/>
      <c r="AO415" s="347"/>
    </row>
    <row r="416" spans="2:41" ht="21" customHeight="1" x14ac:dyDescent="0.3">
      <c r="B416" s="125" t="s">
        <v>466</v>
      </c>
      <c r="C416" s="91" t="s">
        <v>448</v>
      </c>
      <c r="D416" s="91" t="s">
        <v>442</v>
      </c>
      <c r="E416" s="91" t="s">
        <v>23</v>
      </c>
      <c r="F416" s="91">
        <f t="shared" si="24"/>
        <v>0</v>
      </c>
      <c r="G416" s="127">
        <f t="shared" si="25"/>
        <v>0</v>
      </c>
      <c r="H416" s="126">
        <f t="shared" si="26"/>
        <v>0</v>
      </c>
      <c r="I416" s="127">
        <f t="shared" si="27"/>
        <v>0</v>
      </c>
      <c r="J416" s="347"/>
      <c r="K416" s="347"/>
      <c r="L416" s="347"/>
      <c r="M416" s="347"/>
      <c r="N416" s="334"/>
      <c r="O416" s="347"/>
      <c r="P416" s="347"/>
      <c r="Q416" s="347"/>
      <c r="R416" s="347"/>
      <c r="S416" s="350"/>
      <c r="T416" s="347"/>
      <c r="U416" s="347"/>
      <c r="V416" s="347"/>
      <c r="W416" s="334"/>
      <c r="X416" s="334"/>
      <c r="Y416" s="347"/>
      <c r="Z416" s="347"/>
      <c r="AA416" s="347"/>
      <c r="AB416" s="347"/>
      <c r="AC416" s="347"/>
      <c r="AD416" s="347"/>
      <c r="AE416" s="347"/>
      <c r="AF416" s="347"/>
      <c r="AG416" s="347"/>
      <c r="AH416" s="347"/>
      <c r="AI416" s="347"/>
      <c r="AJ416" s="347"/>
      <c r="AK416" s="347"/>
      <c r="AL416" s="347"/>
      <c r="AM416" s="334"/>
      <c r="AN416" s="334"/>
      <c r="AO416" s="347"/>
    </row>
    <row r="417" spans="2:41" ht="21" customHeight="1" x14ac:dyDescent="0.3">
      <c r="B417" s="125" t="s">
        <v>466</v>
      </c>
      <c r="C417" s="91" t="s">
        <v>448</v>
      </c>
      <c r="D417" s="91" t="s">
        <v>442</v>
      </c>
      <c r="E417" s="91" t="s">
        <v>143</v>
      </c>
      <c r="F417" s="91">
        <f t="shared" si="24"/>
        <v>0</v>
      </c>
      <c r="G417" s="127">
        <f t="shared" si="25"/>
        <v>0</v>
      </c>
      <c r="H417" s="126">
        <f t="shared" si="26"/>
        <v>0</v>
      </c>
      <c r="I417" s="127">
        <f t="shared" si="27"/>
        <v>0</v>
      </c>
      <c r="J417" s="347"/>
      <c r="K417" s="347"/>
      <c r="L417" s="347"/>
      <c r="M417" s="347"/>
      <c r="N417" s="334"/>
      <c r="O417" s="347"/>
      <c r="P417" s="347"/>
      <c r="Q417" s="347"/>
      <c r="R417" s="347"/>
      <c r="S417" s="350"/>
      <c r="T417" s="347"/>
      <c r="U417" s="347"/>
      <c r="V417" s="347"/>
      <c r="W417" s="334"/>
      <c r="X417" s="334"/>
      <c r="Y417" s="347"/>
      <c r="Z417" s="347"/>
      <c r="AA417" s="347"/>
      <c r="AB417" s="347"/>
      <c r="AC417" s="347"/>
      <c r="AD417" s="347"/>
      <c r="AE417" s="347"/>
      <c r="AF417" s="347"/>
      <c r="AG417" s="347"/>
      <c r="AH417" s="347"/>
      <c r="AI417" s="347"/>
      <c r="AJ417" s="347"/>
      <c r="AK417" s="347"/>
      <c r="AL417" s="347"/>
      <c r="AM417" s="334"/>
      <c r="AN417" s="334"/>
      <c r="AO417" s="347"/>
    </row>
    <row r="418" spans="2:41" ht="21" customHeight="1" x14ac:dyDescent="0.3">
      <c r="B418" s="125" t="s">
        <v>467</v>
      </c>
      <c r="C418" s="91" t="s">
        <v>448</v>
      </c>
      <c r="D418" s="91" t="s">
        <v>442</v>
      </c>
      <c r="E418" s="91" t="s">
        <v>16</v>
      </c>
      <c r="F418" s="91">
        <f t="shared" si="24"/>
        <v>2</v>
      </c>
      <c r="G418" s="127">
        <f t="shared" si="25"/>
        <v>12.9</v>
      </c>
      <c r="H418" s="126">
        <f t="shared" si="26"/>
        <v>18.95</v>
      </c>
      <c r="I418" s="127">
        <f t="shared" si="27"/>
        <v>25</v>
      </c>
      <c r="J418" s="347"/>
      <c r="K418" s="347">
        <v>25</v>
      </c>
      <c r="L418" s="347"/>
      <c r="M418" s="347"/>
      <c r="N418" s="334"/>
      <c r="O418" s="347"/>
      <c r="P418" s="347"/>
      <c r="Q418" s="347"/>
      <c r="R418" s="347"/>
      <c r="S418" s="350"/>
      <c r="T418" s="347"/>
      <c r="U418" s="347"/>
      <c r="V418" s="347"/>
      <c r="W418" s="334"/>
      <c r="X418" s="334"/>
      <c r="Y418" s="347"/>
      <c r="Z418" s="347"/>
      <c r="AA418" s="347"/>
      <c r="AB418" s="347"/>
      <c r="AC418" s="347"/>
      <c r="AD418" s="347"/>
      <c r="AE418" s="347"/>
      <c r="AF418" s="347"/>
      <c r="AG418" s="347"/>
      <c r="AH418" s="347"/>
      <c r="AI418" s="347"/>
      <c r="AJ418" s="347"/>
      <c r="AK418" s="347">
        <v>12.9</v>
      </c>
      <c r="AL418" s="347"/>
      <c r="AM418" s="334"/>
      <c r="AN418" s="334"/>
      <c r="AO418" s="347"/>
    </row>
    <row r="419" spans="2:41" ht="21" customHeight="1" x14ac:dyDescent="0.3">
      <c r="B419" s="125" t="s">
        <v>467</v>
      </c>
      <c r="C419" s="91" t="s">
        <v>448</v>
      </c>
      <c r="D419" s="91" t="s">
        <v>442</v>
      </c>
      <c r="E419" s="91" t="s">
        <v>17</v>
      </c>
      <c r="F419" s="91">
        <f t="shared" si="24"/>
        <v>2</v>
      </c>
      <c r="G419" s="127">
        <f t="shared" si="25"/>
        <v>6.45</v>
      </c>
      <c r="H419" s="126">
        <f t="shared" si="26"/>
        <v>15.725</v>
      </c>
      <c r="I419" s="127">
        <f t="shared" si="27"/>
        <v>25</v>
      </c>
      <c r="J419" s="347"/>
      <c r="K419" s="347">
        <v>25</v>
      </c>
      <c r="L419" s="347"/>
      <c r="M419" s="347"/>
      <c r="N419" s="334"/>
      <c r="O419" s="347"/>
      <c r="P419" s="347"/>
      <c r="Q419" s="347"/>
      <c r="R419" s="347"/>
      <c r="S419" s="350"/>
      <c r="T419" s="347"/>
      <c r="U419" s="347"/>
      <c r="V419" s="347"/>
      <c r="W419" s="334"/>
      <c r="X419" s="334"/>
      <c r="Y419" s="347"/>
      <c r="Z419" s="347"/>
      <c r="AA419" s="347"/>
      <c r="AB419" s="347"/>
      <c r="AC419" s="347"/>
      <c r="AD419" s="347"/>
      <c r="AE419" s="347"/>
      <c r="AF419" s="347"/>
      <c r="AG419" s="347"/>
      <c r="AH419" s="347"/>
      <c r="AI419" s="347"/>
      <c r="AJ419" s="347"/>
      <c r="AK419" s="347">
        <v>6.45</v>
      </c>
      <c r="AL419" s="347"/>
      <c r="AM419" s="334"/>
      <c r="AN419" s="334"/>
      <c r="AO419" s="347"/>
    </row>
    <row r="420" spans="2:41" ht="21" customHeight="1" x14ac:dyDescent="0.3">
      <c r="B420" s="125" t="s">
        <v>467</v>
      </c>
      <c r="C420" s="91" t="s">
        <v>448</v>
      </c>
      <c r="D420" s="91" t="s">
        <v>442</v>
      </c>
      <c r="E420" s="91" t="s">
        <v>23</v>
      </c>
      <c r="F420" s="91">
        <f t="shared" si="24"/>
        <v>2</v>
      </c>
      <c r="G420" s="127">
        <f t="shared" si="25"/>
        <v>6.45</v>
      </c>
      <c r="H420" s="126">
        <f t="shared" si="26"/>
        <v>15.725</v>
      </c>
      <c r="I420" s="127">
        <f t="shared" si="27"/>
        <v>25</v>
      </c>
      <c r="J420" s="347"/>
      <c r="K420" s="347">
        <v>25</v>
      </c>
      <c r="L420" s="347"/>
      <c r="M420" s="347"/>
      <c r="N420" s="334"/>
      <c r="O420" s="347"/>
      <c r="P420" s="347"/>
      <c r="Q420" s="347"/>
      <c r="R420" s="347"/>
      <c r="S420" s="350"/>
      <c r="T420" s="347"/>
      <c r="U420" s="347"/>
      <c r="V420" s="347"/>
      <c r="W420" s="334"/>
      <c r="X420" s="334"/>
      <c r="Y420" s="347"/>
      <c r="Z420" s="347"/>
      <c r="AA420" s="347"/>
      <c r="AB420" s="347"/>
      <c r="AC420" s="347"/>
      <c r="AD420" s="347"/>
      <c r="AE420" s="347"/>
      <c r="AF420" s="347"/>
      <c r="AG420" s="347"/>
      <c r="AH420" s="347"/>
      <c r="AI420" s="347"/>
      <c r="AJ420" s="347"/>
      <c r="AK420" s="347">
        <v>6.45</v>
      </c>
      <c r="AL420" s="347"/>
      <c r="AM420" s="334"/>
      <c r="AN420" s="334"/>
      <c r="AO420" s="347"/>
    </row>
    <row r="421" spans="2:41" ht="21" customHeight="1" x14ac:dyDescent="0.3">
      <c r="B421" s="125" t="s">
        <v>467</v>
      </c>
      <c r="C421" s="91" t="s">
        <v>448</v>
      </c>
      <c r="D421" s="91" t="s">
        <v>442</v>
      </c>
      <c r="E421" s="91" t="s">
        <v>143</v>
      </c>
      <c r="F421" s="91">
        <f t="shared" si="24"/>
        <v>1</v>
      </c>
      <c r="G421" s="127">
        <f t="shared" si="25"/>
        <v>25</v>
      </c>
      <c r="H421" s="126">
        <f t="shared" si="26"/>
        <v>25</v>
      </c>
      <c r="I421" s="127">
        <f t="shared" si="27"/>
        <v>25</v>
      </c>
      <c r="J421" s="347"/>
      <c r="K421" s="347">
        <v>25</v>
      </c>
      <c r="L421" s="347"/>
      <c r="M421" s="347"/>
      <c r="N421" s="334"/>
      <c r="O421" s="347"/>
      <c r="P421" s="347"/>
      <c r="Q421" s="347"/>
      <c r="R421" s="347"/>
      <c r="S421" s="350"/>
      <c r="T421" s="347"/>
      <c r="U421" s="347"/>
      <c r="V421" s="347"/>
      <c r="W421" s="334"/>
      <c r="X421" s="334"/>
      <c r="Y421" s="347"/>
      <c r="Z421" s="347"/>
      <c r="AA421" s="347"/>
      <c r="AB421" s="347"/>
      <c r="AC421" s="347"/>
      <c r="AD421" s="347"/>
      <c r="AE421" s="347"/>
      <c r="AF421" s="347"/>
      <c r="AG421" s="347"/>
      <c r="AH421" s="347"/>
      <c r="AI421" s="347"/>
      <c r="AJ421" s="347"/>
      <c r="AK421" s="347"/>
      <c r="AL421" s="347"/>
      <c r="AM421" s="334"/>
      <c r="AN421" s="334"/>
      <c r="AO421" s="347"/>
    </row>
    <row r="422" spans="2:41" ht="21" customHeight="1" x14ac:dyDescent="0.3">
      <c r="B422" s="125" t="s">
        <v>468</v>
      </c>
      <c r="C422" s="91" t="s">
        <v>448</v>
      </c>
      <c r="D422" s="91" t="s">
        <v>442</v>
      </c>
      <c r="E422" s="91" t="s">
        <v>16</v>
      </c>
      <c r="F422" s="91">
        <f t="shared" si="24"/>
        <v>2</v>
      </c>
      <c r="G422" s="127">
        <f t="shared" si="25"/>
        <v>12.95</v>
      </c>
      <c r="H422" s="126">
        <f t="shared" si="26"/>
        <v>16.475000000000001</v>
      </c>
      <c r="I422" s="127">
        <f t="shared" si="27"/>
        <v>20</v>
      </c>
      <c r="J422" s="347"/>
      <c r="K422" s="347">
        <v>20</v>
      </c>
      <c r="L422" s="347"/>
      <c r="M422" s="347"/>
      <c r="N422" s="334"/>
      <c r="O422" s="347"/>
      <c r="P422" s="347"/>
      <c r="Q422" s="347"/>
      <c r="R422" s="347"/>
      <c r="S422" s="350"/>
      <c r="T422" s="347"/>
      <c r="U422" s="347"/>
      <c r="V422" s="347"/>
      <c r="W422" s="334"/>
      <c r="X422" s="334"/>
      <c r="Y422" s="347"/>
      <c r="Z422" s="347"/>
      <c r="AA422" s="347"/>
      <c r="AB422" s="347"/>
      <c r="AC422" s="347"/>
      <c r="AD422" s="347"/>
      <c r="AE422" s="347"/>
      <c r="AF422" s="347"/>
      <c r="AG422" s="347"/>
      <c r="AH422" s="347"/>
      <c r="AI422" s="347"/>
      <c r="AJ422" s="347"/>
      <c r="AK422" s="347">
        <v>12.95</v>
      </c>
      <c r="AL422" s="347"/>
      <c r="AM422" s="334"/>
      <c r="AN422" s="334"/>
      <c r="AO422" s="347"/>
    </row>
    <row r="423" spans="2:41" ht="21" customHeight="1" x14ac:dyDescent="0.3">
      <c r="B423" s="125" t="s">
        <v>468</v>
      </c>
      <c r="C423" s="91" t="s">
        <v>448</v>
      </c>
      <c r="D423" s="91" t="s">
        <v>442</v>
      </c>
      <c r="E423" s="91" t="s">
        <v>17</v>
      </c>
      <c r="F423" s="91">
        <f t="shared" si="24"/>
        <v>2</v>
      </c>
      <c r="G423" s="127">
        <f t="shared" si="25"/>
        <v>6.5</v>
      </c>
      <c r="H423" s="126">
        <f t="shared" si="26"/>
        <v>13.25</v>
      </c>
      <c r="I423" s="127">
        <f t="shared" si="27"/>
        <v>20</v>
      </c>
      <c r="J423" s="347"/>
      <c r="K423" s="347">
        <v>20</v>
      </c>
      <c r="L423" s="347"/>
      <c r="M423" s="347"/>
      <c r="N423" s="334"/>
      <c r="O423" s="347"/>
      <c r="P423" s="347"/>
      <c r="Q423" s="347"/>
      <c r="R423" s="347"/>
      <c r="S423" s="350"/>
      <c r="T423" s="347"/>
      <c r="U423" s="347"/>
      <c r="V423" s="347"/>
      <c r="W423" s="334"/>
      <c r="X423" s="334"/>
      <c r="Y423" s="347"/>
      <c r="Z423" s="347"/>
      <c r="AA423" s="347"/>
      <c r="AB423" s="347"/>
      <c r="AC423" s="347"/>
      <c r="AD423" s="347"/>
      <c r="AE423" s="347"/>
      <c r="AF423" s="347"/>
      <c r="AG423" s="347"/>
      <c r="AH423" s="347"/>
      <c r="AI423" s="347"/>
      <c r="AJ423" s="347"/>
      <c r="AK423" s="347">
        <v>6.5</v>
      </c>
      <c r="AL423" s="347"/>
      <c r="AM423" s="334"/>
      <c r="AN423" s="334"/>
      <c r="AO423" s="347"/>
    </row>
    <row r="424" spans="2:41" ht="21" customHeight="1" x14ac:dyDescent="0.3">
      <c r="B424" s="125" t="s">
        <v>468</v>
      </c>
      <c r="C424" s="91" t="s">
        <v>448</v>
      </c>
      <c r="D424" s="91" t="s">
        <v>442</v>
      </c>
      <c r="E424" s="91" t="s">
        <v>23</v>
      </c>
      <c r="F424" s="91">
        <f t="shared" si="24"/>
        <v>2</v>
      </c>
      <c r="G424" s="127">
        <f t="shared" si="25"/>
        <v>6.5</v>
      </c>
      <c r="H424" s="126">
        <f t="shared" si="26"/>
        <v>13.25</v>
      </c>
      <c r="I424" s="127">
        <f t="shared" si="27"/>
        <v>20</v>
      </c>
      <c r="J424" s="347"/>
      <c r="K424" s="347">
        <v>20</v>
      </c>
      <c r="L424" s="347"/>
      <c r="M424" s="347"/>
      <c r="N424" s="334"/>
      <c r="O424" s="347"/>
      <c r="P424" s="347"/>
      <c r="Q424" s="347"/>
      <c r="R424" s="347"/>
      <c r="S424" s="350"/>
      <c r="T424" s="347"/>
      <c r="U424" s="347"/>
      <c r="V424" s="347"/>
      <c r="W424" s="334"/>
      <c r="X424" s="334"/>
      <c r="Y424" s="347"/>
      <c r="Z424" s="347"/>
      <c r="AA424" s="347"/>
      <c r="AB424" s="347"/>
      <c r="AC424" s="347"/>
      <c r="AD424" s="347"/>
      <c r="AE424" s="347"/>
      <c r="AF424" s="347"/>
      <c r="AG424" s="347"/>
      <c r="AH424" s="347"/>
      <c r="AI424" s="347"/>
      <c r="AJ424" s="347"/>
      <c r="AK424" s="347">
        <v>6.5</v>
      </c>
      <c r="AL424" s="347"/>
      <c r="AM424" s="334"/>
      <c r="AN424" s="334"/>
      <c r="AO424" s="347"/>
    </row>
    <row r="425" spans="2:41" ht="21" customHeight="1" x14ac:dyDescent="0.3">
      <c r="B425" s="125" t="s">
        <v>468</v>
      </c>
      <c r="C425" s="91" t="s">
        <v>448</v>
      </c>
      <c r="D425" s="91" t="s">
        <v>442</v>
      </c>
      <c r="E425" s="91" t="s">
        <v>143</v>
      </c>
      <c r="F425" s="91">
        <f t="shared" si="24"/>
        <v>1</v>
      </c>
      <c r="G425" s="127">
        <f t="shared" si="25"/>
        <v>20</v>
      </c>
      <c r="H425" s="126">
        <f t="shared" si="26"/>
        <v>20</v>
      </c>
      <c r="I425" s="127">
        <f t="shared" si="27"/>
        <v>20</v>
      </c>
      <c r="J425" s="347"/>
      <c r="K425" s="347">
        <v>20</v>
      </c>
      <c r="L425" s="347"/>
      <c r="M425" s="347"/>
      <c r="N425" s="334"/>
      <c r="O425" s="347"/>
      <c r="P425" s="347"/>
      <c r="Q425" s="347"/>
      <c r="R425" s="347"/>
      <c r="S425" s="350"/>
      <c r="T425" s="347"/>
      <c r="U425" s="347"/>
      <c r="V425" s="347"/>
      <c r="W425" s="334"/>
      <c r="X425" s="334"/>
      <c r="Y425" s="347"/>
      <c r="Z425" s="347"/>
      <c r="AA425" s="347"/>
      <c r="AB425" s="347"/>
      <c r="AC425" s="347"/>
      <c r="AD425" s="347"/>
      <c r="AE425" s="347"/>
      <c r="AF425" s="347"/>
      <c r="AG425" s="347"/>
      <c r="AH425" s="347"/>
      <c r="AI425" s="347"/>
      <c r="AJ425" s="347"/>
      <c r="AK425" s="347"/>
      <c r="AL425" s="347"/>
      <c r="AM425" s="334"/>
      <c r="AN425" s="334"/>
      <c r="AO425" s="347"/>
    </row>
    <row r="426" spans="2:41" ht="21" customHeight="1" x14ac:dyDescent="0.3">
      <c r="B426" s="125" t="s">
        <v>469</v>
      </c>
      <c r="C426" s="91" t="s">
        <v>448</v>
      </c>
      <c r="D426" s="91" t="s">
        <v>442</v>
      </c>
      <c r="E426" s="91" t="s">
        <v>16</v>
      </c>
      <c r="F426" s="91">
        <f t="shared" si="24"/>
        <v>2</v>
      </c>
      <c r="G426" s="127">
        <f t="shared" si="25"/>
        <v>14.8</v>
      </c>
      <c r="H426" s="126">
        <f t="shared" si="26"/>
        <v>17.399999999999999</v>
      </c>
      <c r="I426" s="127">
        <f t="shared" si="27"/>
        <v>20</v>
      </c>
      <c r="J426" s="347"/>
      <c r="K426" s="347">
        <v>20</v>
      </c>
      <c r="L426" s="347"/>
      <c r="M426" s="347"/>
      <c r="N426" s="334"/>
      <c r="O426" s="347"/>
      <c r="P426" s="347"/>
      <c r="Q426" s="347"/>
      <c r="R426" s="347"/>
      <c r="S426" s="350"/>
      <c r="T426" s="347"/>
      <c r="U426" s="347"/>
      <c r="V426" s="347"/>
      <c r="W426" s="334"/>
      <c r="X426" s="334"/>
      <c r="Y426" s="347"/>
      <c r="Z426" s="347"/>
      <c r="AA426" s="347"/>
      <c r="AB426" s="347"/>
      <c r="AC426" s="347"/>
      <c r="AD426" s="347"/>
      <c r="AE426" s="347"/>
      <c r="AF426" s="347"/>
      <c r="AG426" s="347"/>
      <c r="AH426" s="347"/>
      <c r="AI426" s="347"/>
      <c r="AJ426" s="347"/>
      <c r="AK426" s="347">
        <v>14.8</v>
      </c>
      <c r="AL426" s="347"/>
      <c r="AM426" s="334"/>
      <c r="AN426" s="334"/>
      <c r="AO426" s="347"/>
    </row>
    <row r="427" spans="2:41" ht="21" customHeight="1" x14ac:dyDescent="0.3">
      <c r="B427" s="125" t="s">
        <v>469</v>
      </c>
      <c r="C427" s="91" t="s">
        <v>448</v>
      </c>
      <c r="D427" s="91" t="s">
        <v>442</v>
      </c>
      <c r="E427" s="91" t="s">
        <v>17</v>
      </c>
      <c r="F427" s="91">
        <f t="shared" si="24"/>
        <v>2</v>
      </c>
      <c r="G427" s="127">
        <f t="shared" si="25"/>
        <v>7.4</v>
      </c>
      <c r="H427" s="126">
        <f t="shared" si="26"/>
        <v>13.7</v>
      </c>
      <c r="I427" s="127">
        <f t="shared" si="27"/>
        <v>20</v>
      </c>
      <c r="J427" s="347"/>
      <c r="K427" s="347">
        <v>20</v>
      </c>
      <c r="L427" s="347"/>
      <c r="M427" s="347"/>
      <c r="N427" s="334"/>
      <c r="O427" s="347"/>
      <c r="P427" s="347"/>
      <c r="Q427" s="347"/>
      <c r="R427" s="347"/>
      <c r="S427" s="350"/>
      <c r="T427" s="347"/>
      <c r="U427" s="347"/>
      <c r="V427" s="347"/>
      <c r="W427" s="334"/>
      <c r="X427" s="334"/>
      <c r="Y427" s="347"/>
      <c r="Z427" s="347"/>
      <c r="AA427" s="347"/>
      <c r="AB427" s="347"/>
      <c r="AC427" s="347"/>
      <c r="AD427" s="347"/>
      <c r="AE427" s="347"/>
      <c r="AF427" s="347"/>
      <c r="AG427" s="347"/>
      <c r="AH427" s="347"/>
      <c r="AI427" s="347"/>
      <c r="AJ427" s="347"/>
      <c r="AK427" s="347">
        <v>7.4</v>
      </c>
      <c r="AL427" s="347"/>
      <c r="AM427" s="334"/>
      <c r="AN427" s="334"/>
      <c r="AO427" s="347"/>
    </row>
    <row r="428" spans="2:41" ht="21" customHeight="1" x14ac:dyDescent="0.3">
      <c r="B428" s="125" t="s">
        <v>469</v>
      </c>
      <c r="C428" s="91" t="s">
        <v>448</v>
      </c>
      <c r="D428" s="91" t="s">
        <v>442</v>
      </c>
      <c r="E428" s="91" t="s">
        <v>23</v>
      </c>
      <c r="F428" s="91">
        <f t="shared" si="24"/>
        <v>2</v>
      </c>
      <c r="G428" s="127">
        <f t="shared" si="25"/>
        <v>7.4</v>
      </c>
      <c r="H428" s="126">
        <f t="shared" si="26"/>
        <v>13.7</v>
      </c>
      <c r="I428" s="127">
        <f t="shared" si="27"/>
        <v>20</v>
      </c>
      <c r="J428" s="347"/>
      <c r="K428" s="347">
        <v>20</v>
      </c>
      <c r="L428" s="347"/>
      <c r="M428" s="347"/>
      <c r="N428" s="334"/>
      <c r="O428" s="347"/>
      <c r="P428" s="347"/>
      <c r="Q428" s="347"/>
      <c r="R428" s="347"/>
      <c r="S428" s="350"/>
      <c r="T428" s="347"/>
      <c r="U428" s="347"/>
      <c r="V428" s="347"/>
      <c r="W428" s="334"/>
      <c r="X428" s="334"/>
      <c r="Y428" s="347"/>
      <c r="Z428" s="347"/>
      <c r="AA428" s="347"/>
      <c r="AB428" s="347"/>
      <c r="AC428" s="347"/>
      <c r="AD428" s="347"/>
      <c r="AE428" s="347"/>
      <c r="AF428" s="347"/>
      <c r="AG428" s="347"/>
      <c r="AH428" s="347"/>
      <c r="AI428" s="347"/>
      <c r="AJ428" s="347"/>
      <c r="AK428" s="347">
        <v>7.4</v>
      </c>
      <c r="AL428" s="347"/>
      <c r="AM428" s="334"/>
      <c r="AN428" s="334"/>
      <c r="AO428" s="347"/>
    </row>
    <row r="429" spans="2:41" ht="21" customHeight="1" x14ac:dyDescent="0.3">
      <c r="B429" s="125" t="s">
        <v>469</v>
      </c>
      <c r="C429" s="91" t="s">
        <v>448</v>
      </c>
      <c r="D429" s="91" t="s">
        <v>442</v>
      </c>
      <c r="E429" s="91" t="s">
        <v>143</v>
      </c>
      <c r="F429" s="91">
        <f t="shared" si="24"/>
        <v>1</v>
      </c>
      <c r="G429" s="127">
        <f t="shared" si="25"/>
        <v>20</v>
      </c>
      <c r="H429" s="126">
        <f t="shared" si="26"/>
        <v>20</v>
      </c>
      <c r="I429" s="127">
        <f t="shared" si="27"/>
        <v>20</v>
      </c>
      <c r="J429" s="347"/>
      <c r="K429" s="347">
        <v>20</v>
      </c>
      <c r="L429" s="347"/>
      <c r="M429" s="347"/>
      <c r="N429" s="334"/>
      <c r="O429" s="347"/>
      <c r="P429" s="347"/>
      <c r="Q429" s="347"/>
      <c r="R429" s="347"/>
      <c r="S429" s="350"/>
      <c r="T429" s="347"/>
      <c r="U429" s="347"/>
      <c r="V429" s="347"/>
      <c r="W429" s="334"/>
      <c r="X429" s="334"/>
      <c r="Y429" s="347"/>
      <c r="Z429" s="347"/>
      <c r="AA429" s="347"/>
      <c r="AB429" s="347"/>
      <c r="AC429" s="347"/>
      <c r="AD429" s="347"/>
      <c r="AE429" s="347"/>
      <c r="AF429" s="347"/>
      <c r="AG429" s="347"/>
      <c r="AH429" s="347"/>
      <c r="AI429" s="347"/>
      <c r="AJ429" s="347"/>
      <c r="AK429" s="347"/>
      <c r="AL429" s="347"/>
      <c r="AM429" s="334"/>
      <c r="AN429" s="334"/>
      <c r="AO429" s="347"/>
    </row>
    <row r="430" spans="2:41" ht="21" customHeight="1" x14ac:dyDescent="0.3">
      <c r="B430" s="125" t="s">
        <v>470</v>
      </c>
      <c r="C430" s="91" t="s">
        <v>448</v>
      </c>
      <c r="D430" s="91" t="s">
        <v>442</v>
      </c>
      <c r="E430" s="91" t="s">
        <v>16</v>
      </c>
      <c r="F430" s="91">
        <f t="shared" si="24"/>
        <v>2</v>
      </c>
      <c r="G430" s="127">
        <f t="shared" si="25"/>
        <v>6.5</v>
      </c>
      <c r="H430" s="126">
        <f t="shared" si="26"/>
        <v>27.5</v>
      </c>
      <c r="I430" s="127">
        <f t="shared" si="27"/>
        <v>48.5</v>
      </c>
      <c r="J430" s="347"/>
      <c r="K430" s="347"/>
      <c r="L430" s="347"/>
      <c r="M430" s="347"/>
      <c r="N430" s="334"/>
      <c r="O430" s="347"/>
      <c r="P430" s="347"/>
      <c r="Q430" s="347"/>
      <c r="R430" s="347">
        <v>48.5</v>
      </c>
      <c r="S430" s="350"/>
      <c r="T430" s="347"/>
      <c r="U430" s="347"/>
      <c r="V430" s="347"/>
      <c r="W430" s="334"/>
      <c r="X430" s="334"/>
      <c r="Y430" s="347"/>
      <c r="Z430" s="347"/>
      <c r="AA430" s="347"/>
      <c r="AB430" s="347"/>
      <c r="AC430" s="347"/>
      <c r="AD430" s="347"/>
      <c r="AE430" s="347"/>
      <c r="AF430" s="347"/>
      <c r="AG430" s="347"/>
      <c r="AH430" s="347"/>
      <c r="AI430" s="347"/>
      <c r="AJ430" s="347"/>
      <c r="AK430" s="347">
        <v>6.5</v>
      </c>
      <c r="AL430" s="347"/>
      <c r="AM430" s="334"/>
      <c r="AN430" s="334"/>
      <c r="AO430" s="347"/>
    </row>
    <row r="431" spans="2:41" ht="21" customHeight="1" x14ac:dyDescent="0.3">
      <c r="B431" s="125" t="s">
        <v>470</v>
      </c>
      <c r="C431" s="91" t="s">
        <v>448</v>
      </c>
      <c r="D431" s="91" t="s">
        <v>442</v>
      </c>
      <c r="E431" s="91" t="s">
        <v>17</v>
      </c>
      <c r="F431" s="91">
        <f t="shared" si="24"/>
        <v>2</v>
      </c>
      <c r="G431" s="127">
        <f t="shared" si="25"/>
        <v>6.5</v>
      </c>
      <c r="H431" s="126">
        <f t="shared" si="26"/>
        <v>15.5</v>
      </c>
      <c r="I431" s="127">
        <f t="shared" si="27"/>
        <v>24.5</v>
      </c>
      <c r="J431" s="347"/>
      <c r="K431" s="347"/>
      <c r="L431" s="347"/>
      <c r="M431" s="347"/>
      <c r="N431" s="334"/>
      <c r="O431" s="347"/>
      <c r="P431" s="347"/>
      <c r="Q431" s="347"/>
      <c r="R431" s="347">
        <v>24.5</v>
      </c>
      <c r="S431" s="350"/>
      <c r="T431" s="347"/>
      <c r="U431" s="347"/>
      <c r="V431" s="347"/>
      <c r="W431" s="334"/>
      <c r="X431" s="334"/>
      <c r="Y431" s="347"/>
      <c r="Z431" s="347"/>
      <c r="AA431" s="347"/>
      <c r="AB431" s="347"/>
      <c r="AC431" s="347"/>
      <c r="AD431" s="347"/>
      <c r="AE431" s="347"/>
      <c r="AF431" s="347"/>
      <c r="AG431" s="347"/>
      <c r="AH431" s="347"/>
      <c r="AI431" s="347"/>
      <c r="AJ431" s="347"/>
      <c r="AK431" s="347">
        <v>6.5</v>
      </c>
      <c r="AL431" s="347"/>
      <c r="AM431" s="334"/>
      <c r="AN431" s="334"/>
      <c r="AO431" s="347"/>
    </row>
    <row r="432" spans="2:41" ht="21" customHeight="1" x14ac:dyDescent="0.3">
      <c r="B432" s="125" t="s">
        <v>470</v>
      </c>
      <c r="C432" s="91" t="s">
        <v>448</v>
      </c>
      <c r="D432" s="91" t="s">
        <v>442</v>
      </c>
      <c r="E432" s="91" t="s">
        <v>23</v>
      </c>
      <c r="F432" s="91">
        <f t="shared" si="24"/>
        <v>2</v>
      </c>
      <c r="G432" s="127">
        <f t="shared" si="25"/>
        <v>6.5</v>
      </c>
      <c r="H432" s="126">
        <f t="shared" si="26"/>
        <v>15.5</v>
      </c>
      <c r="I432" s="127">
        <f t="shared" si="27"/>
        <v>24.5</v>
      </c>
      <c r="J432" s="347"/>
      <c r="K432" s="347"/>
      <c r="L432" s="347"/>
      <c r="M432" s="347"/>
      <c r="N432" s="334"/>
      <c r="O432" s="347"/>
      <c r="P432" s="347"/>
      <c r="Q432" s="347"/>
      <c r="R432" s="347">
        <v>24.5</v>
      </c>
      <c r="S432" s="350"/>
      <c r="T432" s="347"/>
      <c r="U432" s="347"/>
      <c r="V432" s="347"/>
      <c r="W432" s="334"/>
      <c r="X432" s="334"/>
      <c r="Y432" s="347"/>
      <c r="Z432" s="347"/>
      <c r="AA432" s="347"/>
      <c r="AB432" s="347"/>
      <c r="AC432" s="347"/>
      <c r="AD432" s="347"/>
      <c r="AE432" s="347"/>
      <c r="AF432" s="347"/>
      <c r="AG432" s="347"/>
      <c r="AH432" s="347"/>
      <c r="AI432" s="347"/>
      <c r="AJ432" s="347"/>
      <c r="AK432" s="347">
        <v>6.5</v>
      </c>
      <c r="AL432" s="347"/>
      <c r="AM432" s="334"/>
      <c r="AN432" s="334"/>
      <c r="AO432" s="347"/>
    </row>
    <row r="433" spans="2:41" ht="21" customHeight="1" x14ac:dyDescent="0.3">
      <c r="B433" s="125" t="s">
        <v>470</v>
      </c>
      <c r="C433" s="91" t="s">
        <v>448</v>
      </c>
      <c r="D433" s="91" t="s">
        <v>442</v>
      </c>
      <c r="E433" s="91" t="s">
        <v>143</v>
      </c>
      <c r="F433" s="91">
        <f t="shared" si="24"/>
        <v>1</v>
      </c>
      <c r="G433" s="127">
        <f t="shared" si="25"/>
        <v>24.5</v>
      </c>
      <c r="H433" s="126">
        <f t="shared" si="26"/>
        <v>24.5</v>
      </c>
      <c r="I433" s="127">
        <f t="shared" si="27"/>
        <v>24.5</v>
      </c>
      <c r="J433" s="347"/>
      <c r="K433" s="347"/>
      <c r="L433" s="347"/>
      <c r="M433" s="347"/>
      <c r="N433" s="334"/>
      <c r="O433" s="347"/>
      <c r="P433" s="347"/>
      <c r="Q433" s="347"/>
      <c r="R433" s="347">
        <v>24.5</v>
      </c>
      <c r="S433" s="350"/>
      <c r="T433" s="347"/>
      <c r="U433" s="347"/>
      <c r="V433" s="347"/>
      <c r="W433" s="334"/>
      <c r="X433" s="334"/>
      <c r="Y433" s="347"/>
      <c r="Z433" s="347"/>
      <c r="AA433" s="347"/>
      <c r="AB433" s="347"/>
      <c r="AC433" s="347"/>
      <c r="AD433" s="347"/>
      <c r="AE433" s="347"/>
      <c r="AF433" s="347"/>
      <c r="AG433" s="347"/>
      <c r="AH433" s="347"/>
      <c r="AI433" s="347"/>
      <c r="AJ433" s="347"/>
      <c r="AK433" s="347"/>
      <c r="AL433" s="347"/>
      <c r="AM433" s="334"/>
      <c r="AN433" s="334"/>
      <c r="AO433" s="347"/>
    </row>
    <row r="434" spans="2:41" ht="21" customHeight="1" x14ac:dyDescent="0.3">
      <c r="B434" s="125" t="s">
        <v>471</v>
      </c>
      <c r="C434" s="91" t="s">
        <v>415</v>
      </c>
      <c r="D434" s="91" t="s">
        <v>442</v>
      </c>
      <c r="E434" s="91" t="s">
        <v>16</v>
      </c>
      <c r="F434" s="91">
        <f t="shared" si="24"/>
        <v>18</v>
      </c>
      <c r="G434" s="127">
        <f t="shared" si="25"/>
        <v>18.75</v>
      </c>
      <c r="H434" s="126">
        <f t="shared" si="26"/>
        <v>42.25611111111111</v>
      </c>
      <c r="I434" s="127">
        <f t="shared" si="27"/>
        <v>77</v>
      </c>
      <c r="J434" s="347">
        <v>18.75</v>
      </c>
      <c r="K434" s="347"/>
      <c r="L434" s="347">
        <v>24.2</v>
      </c>
      <c r="M434" s="347">
        <v>42.5</v>
      </c>
      <c r="N434" s="334"/>
      <c r="O434" s="347">
        <v>35</v>
      </c>
      <c r="P434" s="347">
        <v>43.4</v>
      </c>
      <c r="Q434" s="347">
        <v>77</v>
      </c>
      <c r="R434" s="347"/>
      <c r="S434" s="351">
        <v>35</v>
      </c>
      <c r="T434" s="347">
        <v>27.05</v>
      </c>
      <c r="U434" s="347">
        <v>62.4</v>
      </c>
      <c r="V434" s="347">
        <v>25.4</v>
      </c>
      <c r="W434" s="334">
        <v>48.76</v>
      </c>
      <c r="X434" s="334"/>
      <c r="Y434" s="347"/>
      <c r="Z434" s="347"/>
      <c r="AA434" s="347">
        <v>50.5</v>
      </c>
      <c r="AB434" s="347">
        <v>40</v>
      </c>
      <c r="AC434" s="347"/>
      <c r="AD434" s="347">
        <v>40</v>
      </c>
      <c r="AE434" s="347"/>
      <c r="AF434" s="347"/>
      <c r="AG434" s="347">
        <v>33</v>
      </c>
      <c r="AH434" s="347"/>
      <c r="AI434" s="347"/>
      <c r="AJ434" s="347">
        <v>27</v>
      </c>
      <c r="AK434" s="347">
        <v>55.65</v>
      </c>
      <c r="AL434" s="347"/>
      <c r="AM434" s="334"/>
      <c r="AN434" s="334">
        <v>75</v>
      </c>
      <c r="AO434" s="347"/>
    </row>
    <row r="435" spans="2:41" ht="21" customHeight="1" x14ac:dyDescent="0.3">
      <c r="B435" s="125" t="s">
        <v>471</v>
      </c>
      <c r="C435" s="91" t="s">
        <v>415</v>
      </c>
      <c r="D435" s="91" t="s">
        <v>442</v>
      </c>
      <c r="E435" s="91" t="s">
        <v>17</v>
      </c>
      <c r="F435" s="91">
        <f t="shared" si="24"/>
        <v>19</v>
      </c>
      <c r="G435" s="127">
        <f t="shared" si="25"/>
        <v>5.65</v>
      </c>
      <c r="H435" s="126">
        <f t="shared" si="26"/>
        <v>24.912631578947366</v>
      </c>
      <c r="I435" s="127">
        <f t="shared" si="27"/>
        <v>46.3</v>
      </c>
      <c r="J435" s="347">
        <v>12.21</v>
      </c>
      <c r="K435" s="347"/>
      <c r="L435" s="347">
        <v>12.1</v>
      </c>
      <c r="M435" s="347">
        <v>31.5</v>
      </c>
      <c r="N435" s="334"/>
      <c r="O435" s="347">
        <v>30</v>
      </c>
      <c r="P435" s="347">
        <v>21.7</v>
      </c>
      <c r="Q435" s="347">
        <v>38.5</v>
      </c>
      <c r="R435" s="347"/>
      <c r="S435" s="351">
        <v>25</v>
      </c>
      <c r="T435" s="347">
        <v>18.2</v>
      </c>
      <c r="U435" s="347">
        <v>46.3</v>
      </c>
      <c r="V435" s="347">
        <v>16.600000000000001</v>
      </c>
      <c r="W435" s="334">
        <v>24.38</v>
      </c>
      <c r="X435" s="334"/>
      <c r="Y435" s="347">
        <v>5.65</v>
      </c>
      <c r="Z435" s="347"/>
      <c r="AA435" s="347">
        <v>31</v>
      </c>
      <c r="AB435" s="347">
        <v>20</v>
      </c>
      <c r="AC435" s="347"/>
      <c r="AD435" s="347">
        <v>32</v>
      </c>
      <c r="AE435" s="347"/>
      <c r="AF435" s="347"/>
      <c r="AG435" s="347">
        <v>26.4</v>
      </c>
      <c r="AH435" s="347"/>
      <c r="AI435" s="347"/>
      <c r="AJ435" s="347">
        <v>14</v>
      </c>
      <c r="AK435" s="347">
        <v>27.8</v>
      </c>
      <c r="AL435" s="347"/>
      <c r="AM435" s="334"/>
      <c r="AN435" s="334">
        <v>40</v>
      </c>
      <c r="AO435" s="347"/>
    </row>
    <row r="436" spans="2:41" ht="21" customHeight="1" x14ac:dyDescent="0.3">
      <c r="B436" s="125" t="s">
        <v>471</v>
      </c>
      <c r="C436" s="91" t="s">
        <v>415</v>
      </c>
      <c r="D436" s="91" t="s">
        <v>442</v>
      </c>
      <c r="E436" s="91" t="s">
        <v>23</v>
      </c>
      <c r="F436" s="91">
        <f t="shared" si="24"/>
        <v>12</v>
      </c>
      <c r="G436" s="127">
        <f t="shared" si="25"/>
        <v>3.95</v>
      </c>
      <c r="H436" s="126">
        <f t="shared" si="26"/>
        <v>27.136666666666667</v>
      </c>
      <c r="I436" s="127">
        <f t="shared" si="27"/>
        <v>75</v>
      </c>
      <c r="J436" s="347">
        <v>12.21</v>
      </c>
      <c r="K436" s="347"/>
      <c r="L436" s="347">
        <v>24.2</v>
      </c>
      <c r="M436" s="347">
        <v>31.5</v>
      </c>
      <c r="N436" s="334"/>
      <c r="O436" s="347">
        <v>30</v>
      </c>
      <c r="P436" s="347"/>
      <c r="Q436" s="347"/>
      <c r="R436" s="347"/>
      <c r="S436" s="350"/>
      <c r="T436" s="347"/>
      <c r="U436" s="347"/>
      <c r="V436" s="347">
        <v>16.600000000000001</v>
      </c>
      <c r="W436" s="334">
        <v>24.38</v>
      </c>
      <c r="X436" s="334"/>
      <c r="Y436" s="347">
        <v>3.95</v>
      </c>
      <c r="Z436" s="347"/>
      <c r="AA436" s="347"/>
      <c r="AB436" s="347">
        <v>20</v>
      </c>
      <c r="AC436" s="347"/>
      <c r="AD436" s="347"/>
      <c r="AE436" s="347"/>
      <c r="AF436" s="347"/>
      <c r="AG436" s="347">
        <v>33</v>
      </c>
      <c r="AH436" s="347"/>
      <c r="AI436" s="347"/>
      <c r="AJ436" s="347">
        <v>27</v>
      </c>
      <c r="AK436" s="347">
        <v>27.8</v>
      </c>
      <c r="AL436" s="347"/>
      <c r="AM436" s="335"/>
      <c r="AN436" s="334">
        <v>75</v>
      </c>
      <c r="AO436" s="347"/>
    </row>
    <row r="437" spans="2:41" ht="21" customHeight="1" x14ac:dyDescent="0.3">
      <c r="B437" s="125" t="s">
        <v>471</v>
      </c>
      <c r="C437" s="91" t="s">
        <v>415</v>
      </c>
      <c r="D437" s="91" t="s">
        <v>442</v>
      </c>
      <c r="E437" s="91" t="s">
        <v>143</v>
      </c>
      <c r="F437" s="91">
        <f t="shared" si="24"/>
        <v>10</v>
      </c>
      <c r="G437" s="127">
        <f t="shared" si="25"/>
        <v>3.95</v>
      </c>
      <c r="H437" s="126">
        <f t="shared" si="26"/>
        <v>28.350999999999999</v>
      </c>
      <c r="I437" s="127">
        <f t="shared" si="27"/>
        <v>75</v>
      </c>
      <c r="J437" s="347">
        <v>7.48</v>
      </c>
      <c r="K437" s="347"/>
      <c r="L437" s="347">
        <v>24.2</v>
      </c>
      <c r="M437" s="347"/>
      <c r="N437" s="334"/>
      <c r="O437" s="347">
        <v>30</v>
      </c>
      <c r="P437" s="347"/>
      <c r="Q437" s="347">
        <v>38.5</v>
      </c>
      <c r="R437" s="347"/>
      <c r="S437" s="350"/>
      <c r="T437" s="347"/>
      <c r="U437" s="347"/>
      <c r="V437" s="347"/>
      <c r="W437" s="334">
        <v>24.38</v>
      </c>
      <c r="X437" s="334"/>
      <c r="Y437" s="347">
        <v>3.95</v>
      </c>
      <c r="Z437" s="347"/>
      <c r="AA437" s="347"/>
      <c r="AB437" s="347">
        <v>20</v>
      </c>
      <c r="AC437" s="347"/>
      <c r="AD437" s="347"/>
      <c r="AE437" s="347"/>
      <c r="AF437" s="347"/>
      <c r="AG437" s="347">
        <v>33</v>
      </c>
      <c r="AH437" s="347"/>
      <c r="AI437" s="347"/>
      <c r="AJ437" s="347">
        <v>27</v>
      </c>
      <c r="AK437" s="347"/>
      <c r="AL437" s="347"/>
      <c r="AM437" s="335"/>
      <c r="AN437" s="334">
        <v>75</v>
      </c>
      <c r="AO437" s="347"/>
    </row>
    <row r="438" spans="2:41" ht="21" customHeight="1" x14ac:dyDescent="0.3">
      <c r="B438" s="125" t="s">
        <v>472</v>
      </c>
      <c r="C438" s="91" t="s">
        <v>415</v>
      </c>
      <c r="D438" s="91" t="s">
        <v>442</v>
      </c>
      <c r="E438" s="91" t="s">
        <v>16</v>
      </c>
      <c r="F438" s="91">
        <f t="shared" si="24"/>
        <v>8</v>
      </c>
      <c r="G438" s="127">
        <f t="shared" si="25"/>
        <v>3.95</v>
      </c>
      <c r="H438" s="126">
        <f t="shared" si="26"/>
        <v>31.825000000000003</v>
      </c>
      <c r="I438" s="127">
        <f t="shared" si="27"/>
        <v>77</v>
      </c>
      <c r="J438" s="347">
        <v>18.75</v>
      </c>
      <c r="K438" s="347"/>
      <c r="L438" s="347"/>
      <c r="M438" s="347"/>
      <c r="N438" s="334"/>
      <c r="O438" s="347"/>
      <c r="P438" s="347"/>
      <c r="Q438" s="347">
        <v>77</v>
      </c>
      <c r="R438" s="347"/>
      <c r="S438" s="350"/>
      <c r="T438" s="347"/>
      <c r="U438" s="347"/>
      <c r="V438" s="347">
        <v>21.4</v>
      </c>
      <c r="W438" s="334"/>
      <c r="X438" s="334"/>
      <c r="Y438" s="347">
        <v>3.95</v>
      </c>
      <c r="Z438" s="347"/>
      <c r="AA438" s="347">
        <v>50.5</v>
      </c>
      <c r="AB438" s="347">
        <v>16</v>
      </c>
      <c r="AC438" s="347"/>
      <c r="AD438" s="347">
        <v>40</v>
      </c>
      <c r="AE438" s="347"/>
      <c r="AF438" s="347"/>
      <c r="AG438" s="347"/>
      <c r="AH438" s="347"/>
      <c r="AI438" s="347"/>
      <c r="AJ438" s="347">
        <v>27</v>
      </c>
      <c r="AK438" s="347"/>
      <c r="AL438" s="347"/>
      <c r="AM438" s="334"/>
      <c r="AN438" s="334"/>
      <c r="AO438" s="347"/>
    </row>
    <row r="439" spans="2:41" ht="21" customHeight="1" x14ac:dyDescent="0.3">
      <c r="B439" s="125" t="s">
        <v>472</v>
      </c>
      <c r="C439" s="91" t="s">
        <v>415</v>
      </c>
      <c r="D439" s="91" t="s">
        <v>442</v>
      </c>
      <c r="E439" s="91" t="s">
        <v>17</v>
      </c>
      <c r="F439" s="91">
        <f t="shared" si="24"/>
        <v>8</v>
      </c>
      <c r="G439" s="127">
        <f t="shared" si="25"/>
        <v>7.1</v>
      </c>
      <c r="H439" s="126">
        <f t="shared" si="26"/>
        <v>19.47625</v>
      </c>
      <c r="I439" s="127">
        <f t="shared" si="27"/>
        <v>38.5</v>
      </c>
      <c r="J439" s="347">
        <v>12.21</v>
      </c>
      <c r="K439" s="347"/>
      <c r="L439" s="347"/>
      <c r="M439" s="347"/>
      <c r="N439" s="334"/>
      <c r="O439" s="347"/>
      <c r="P439" s="347"/>
      <c r="Q439" s="347">
        <v>38.5</v>
      </c>
      <c r="R439" s="347"/>
      <c r="S439" s="350"/>
      <c r="T439" s="347"/>
      <c r="U439" s="347"/>
      <c r="V439" s="347">
        <v>13</v>
      </c>
      <c r="W439" s="334"/>
      <c r="X439" s="334"/>
      <c r="Y439" s="347">
        <v>7.1</v>
      </c>
      <c r="Z439" s="347"/>
      <c r="AA439" s="347">
        <v>31</v>
      </c>
      <c r="AB439" s="347">
        <v>8</v>
      </c>
      <c r="AC439" s="347"/>
      <c r="AD439" s="347">
        <v>32</v>
      </c>
      <c r="AE439" s="347"/>
      <c r="AF439" s="347"/>
      <c r="AG439" s="347"/>
      <c r="AH439" s="347"/>
      <c r="AI439" s="347"/>
      <c r="AJ439" s="347">
        <v>14</v>
      </c>
      <c r="AK439" s="347"/>
      <c r="AL439" s="347"/>
      <c r="AM439" s="334"/>
      <c r="AN439" s="334"/>
      <c r="AO439" s="347"/>
    </row>
    <row r="440" spans="2:41" ht="21" customHeight="1" x14ac:dyDescent="0.3">
      <c r="B440" s="125" t="s">
        <v>472</v>
      </c>
      <c r="C440" s="91" t="s">
        <v>415</v>
      </c>
      <c r="D440" s="91" t="s">
        <v>442</v>
      </c>
      <c r="E440" s="91" t="s">
        <v>23</v>
      </c>
      <c r="F440" s="91">
        <f t="shared" si="24"/>
        <v>5</v>
      </c>
      <c r="G440" s="127">
        <f t="shared" si="25"/>
        <v>5.3</v>
      </c>
      <c r="H440" s="126">
        <f t="shared" si="26"/>
        <v>13.102</v>
      </c>
      <c r="I440" s="127">
        <f t="shared" si="27"/>
        <v>27</v>
      </c>
      <c r="J440" s="347">
        <v>12.21</v>
      </c>
      <c r="K440" s="347"/>
      <c r="L440" s="347"/>
      <c r="M440" s="347"/>
      <c r="N440" s="334"/>
      <c r="O440" s="347"/>
      <c r="P440" s="347"/>
      <c r="Q440" s="347"/>
      <c r="R440" s="347"/>
      <c r="S440" s="350"/>
      <c r="T440" s="347"/>
      <c r="U440" s="347"/>
      <c r="V440" s="347">
        <v>13</v>
      </c>
      <c r="W440" s="334"/>
      <c r="X440" s="334"/>
      <c r="Y440" s="347">
        <v>5.3</v>
      </c>
      <c r="Z440" s="347"/>
      <c r="AA440" s="347"/>
      <c r="AB440" s="347">
        <v>8</v>
      </c>
      <c r="AC440" s="347"/>
      <c r="AD440" s="347"/>
      <c r="AE440" s="347"/>
      <c r="AF440" s="347"/>
      <c r="AG440" s="347"/>
      <c r="AH440" s="347"/>
      <c r="AI440" s="347"/>
      <c r="AJ440" s="347">
        <v>27</v>
      </c>
      <c r="AK440" s="347"/>
      <c r="AL440" s="347"/>
      <c r="AM440" s="334"/>
      <c r="AN440" s="334"/>
      <c r="AO440" s="347"/>
    </row>
    <row r="441" spans="2:41" ht="21" customHeight="1" x14ac:dyDescent="0.3">
      <c r="B441" s="125" t="s">
        <v>472</v>
      </c>
      <c r="C441" s="91" t="s">
        <v>415</v>
      </c>
      <c r="D441" s="91" t="s">
        <v>442</v>
      </c>
      <c r="E441" s="91" t="s">
        <v>143</v>
      </c>
      <c r="F441" s="91">
        <f t="shared" si="24"/>
        <v>5</v>
      </c>
      <c r="G441" s="127">
        <f t="shared" si="25"/>
        <v>5</v>
      </c>
      <c r="H441" s="126">
        <f t="shared" si="26"/>
        <v>17.196000000000002</v>
      </c>
      <c r="I441" s="127">
        <f t="shared" si="27"/>
        <v>38.5</v>
      </c>
      <c r="J441" s="347">
        <v>7.48</v>
      </c>
      <c r="K441" s="347"/>
      <c r="L441" s="347"/>
      <c r="M441" s="347"/>
      <c r="N441" s="334"/>
      <c r="O441" s="347"/>
      <c r="P441" s="347"/>
      <c r="Q441" s="347">
        <v>38.5</v>
      </c>
      <c r="R441" s="347"/>
      <c r="S441" s="350"/>
      <c r="T441" s="347"/>
      <c r="U441" s="347"/>
      <c r="V441" s="347"/>
      <c r="W441" s="334"/>
      <c r="X441" s="334"/>
      <c r="Y441" s="347">
        <v>5</v>
      </c>
      <c r="Z441" s="347"/>
      <c r="AA441" s="347"/>
      <c r="AB441" s="347">
        <v>8</v>
      </c>
      <c r="AC441" s="347"/>
      <c r="AD441" s="347"/>
      <c r="AE441" s="347"/>
      <c r="AF441" s="347"/>
      <c r="AG441" s="347"/>
      <c r="AH441" s="347"/>
      <c r="AI441" s="347"/>
      <c r="AJ441" s="347">
        <v>27</v>
      </c>
      <c r="AK441" s="347"/>
      <c r="AL441" s="347"/>
      <c r="AM441" s="334"/>
      <c r="AN441" s="334"/>
      <c r="AO441" s="347"/>
    </row>
    <row r="442" spans="2:41" ht="21" customHeight="1" x14ac:dyDescent="0.3">
      <c r="B442" s="125" t="s">
        <v>473</v>
      </c>
      <c r="C442" s="91" t="s">
        <v>415</v>
      </c>
      <c r="D442" s="91" t="s">
        <v>442</v>
      </c>
      <c r="E442" s="91" t="s">
        <v>16</v>
      </c>
      <c r="F442" s="91">
        <f t="shared" si="24"/>
        <v>3</v>
      </c>
      <c r="G442" s="127">
        <f t="shared" si="25"/>
        <v>5</v>
      </c>
      <c r="H442" s="126">
        <f t="shared" si="26"/>
        <v>34.466666666666669</v>
      </c>
      <c r="I442" s="127">
        <f t="shared" si="27"/>
        <v>77</v>
      </c>
      <c r="J442" s="347"/>
      <c r="K442" s="347"/>
      <c r="L442" s="347"/>
      <c r="M442" s="347"/>
      <c r="N442" s="334"/>
      <c r="O442" s="347"/>
      <c r="P442" s="347"/>
      <c r="Q442" s="347">
        <v>77</v>
      </c>
      <c r="R442" s="347"/>
      <c r="S442" s="350"/>
      <c r="T442" s="347"/>
      <c r="U442" s="347"/>
      <c r="V442" s="347">
        <v>21.4</v>
      </c>
      <c r="W442" s="334"/>
      <c r="X442" s="334"/>
      <c r="Y442" s="347">
        <v>5</v>
      </c>
      <c r="Z442" s="347"/>
      <c r="AA442" s="347"/>
      <c r="AB442" s="347"/>
      <c r="AC442" s="347"/>
      <c r="AD442" s="347"/>
      <c r="AE442" s="347"/>
      <c r="AF442" s="347"/>
      <c r="AG442" s="347"/>
      <c r="AH442" s="347"/>
      <c r="AI442" s="347"/>
      <c r="AJ442" s="347"/>
      <c r="AK442" s="347"/>
      <c r="AL442" s="347"/>
      <c r="AM442" s="334"/>
      <c r="AN442" s="334"/>
      <c r="AO442" s="347"/>
    </row>
    <row r="443" spans="2:41" ht="21" customHeight="1" x14ac:dyDescent="0.3">
      <c r="B443" s="125" t="s">
        <v>473</v>
      </c>
      <c r="C443" s="91" t="s">
        <v>415</v>
      </c>
      <c r="D443" s="91" t="s">
        <v>442</v>
      </c>
      <c r="E443" s="91" t="s">
        <v>17</v>
      </c>
      <c r="F443" s="91">
        <f t="shared" si="24"/>
        <v>3</v>
      </c>
      <c r="G443" s="127">
        <f t="shared" si="25"/>
        <v>6.3</v>
      </c>
      <c r="H443" s="126">
        <f t="shared" si="26"/>
        <v>19.266666666666666</v>
      </c>
      <c r="I443" s="127">
        <f t="shared" si="27"/>
        <v>38.5</v>
      </c>
      <c r="J443" s="347"/>
      <c r="K443" s="347"/>
      <c r="L443" s="347"/>
      <c r="M443" s="347"/>
      <c r="N443" s="334"/>
      <c r="O443" s="347"/>
      <c r="P443" s="347"/>
      <c r="Q443" s="347">
        <v>38.5</v>
      </c>
      <c r="R443" s="347"/>
      <c r="S443" s="350"/>
      <c r="T443" s="347"/>
      <c r="U443" s="347"/>
      <c r="V443" s="347">
        <v>13</v>
      </c>
      <c r="W443" s="334"/>
      <c r="X443" s="334"/>
      <c r="Y443" s="347">
        <v>6.3</v>
      </c>
      <c r="Z443" s="347"/>
      <c r="AA443" s="347"/>
      <c r="AB443" s="347"/>
      <c r="AC443" s="347"/>
      <c r="AD443" s="347"/>
      <c r="AE443" s="347"/>
      <c r="AF443" s="347"/>
      <c r="AG443" s="347"/>
      <c r="AH443" s="347"/>
      <c r="AI443" s="347"/>
      <c r="AJ443" s="347"/>
      <c r="AK443" s="347"/>
      <c r="AL443" s="347"/>
      <c r="AM443" s="334"/>
      <c r="AN443" s="334"/>
      <c r="AO443" s="347"/>
    </row>
    <row r="444" spans="2:41" ht="21" customHeight="1" x14ac:dyDescent="0.3">
      <c r="B444" s="125" t="s">
        <v>473</v>
      </c>
      <c r="C444" s="91" t="s">
        <v>415</v>
      </c>
      <c r="D444" s="91" t="s">
        <v>442</v>
      </c>
      <c r="E444" s="91" t="s">
        <v>23</v>
      </c>
      <c r="F444" s="91">
        <f t="shared" si="24"/>
        <v>2</v>
      </c>
      <c r="G444" s="127">
        <f t="shared" si="25"/>
        <v>4.4000000000000004</v>
      </c>
      <c r="H444" s="126">
        <f t="shared" si="26"/>
        <v>8.6999999999999993</v>
      </c>
      <c r="I444" s="127">
        <f t="shared" si="27"/>
        <v>13</v>
      </c>
      <c r="J444" s="347"/>
      <c r="K444" s="347"/>
      <c r="L444" s="347"/>
      <c r="M444" s="347"/>
      <c r="N444" s="334"/>
      <c r="O444" s="347"/>
      <c r="P444" s="347"/>
      <c r="Q444" s="347"/>
      <c r="R444" s="347"/>
      <c r="S444" s="350"/>
      <c r="T444" s="347"/>
      <c r="U444" s="347"/>
      <c r="V444" s="347">
        <v>13</v>
      </c>
      <c r="W444" s="334"/>
      <c r="X444" s="334"/>
      <c r="Y444" s="347">
        <v>4.4000000000000004</v>
      </c>
      <c r="Z444" s="347"/>
      <c r="AA444" s="347"/>
      <c r="AB444" s="347"/>
      <c r="AC444" s="347"/>
      <c r="AD444" s="347"/>
      <c r="AE444" s="347"/>
      <c r="AF444" s="347"/>
      <c r="AG444" s="347"/>
      <c r="AH444" s="347"/>
      <c r="AI444" s="347"/>
      <c r="AJ444" s="347"/>
      <c r="AK444" s="347"/>
      <c r="AL444" s="347"/>
      <c r="AM444" s="334"/>
      <c r="AN444" s="334"/>
      <c r="AO444" s="347"/>
    </row>
    <row r="445" spans="2:41" ht="21" customHeight="1" x14ac:dyDescent="0.3">
      <c r="B445" s="125" t="s">
        <v>473</v>
      </c>
      <c r="C445" s="91" t="s">
        <v>415</v>
      </c>
      <c r="D445" s="91" t="s">
        <v>442</v>
      </c>
      <c r="E445" s="91" t="s">
        <v>143</v>
      </c>
      <c r="F445" s="91">
        <f t="shared" si="24"/>
        <v>2</v>
      </c>
      <c r="G445" s="127">
        <f t="shared" si="25"/>
        <v>4.4000000000000004</v>
      </c>
      <c r="H445" s="126">
        <f t="shared" si="26"/>
        <v>21.45</v>
      </c>
      <c r="I445" s="127">
        <f t="shared" si="27"/>
        <v>38.5</v>
      </c>
      <c r="J445" s="347"/>
      <c r="K445" s="347"/>
      <c r="L445" s="347"/>
      <c r="M445" s="347"/>
      <c r="N445" s="334"/>
      <c r="O445" s="347"/>
      <c r="P445" s="347"/>
      <c r="Q445" s="347">
        <v>38.5</v>
      </c>
      <c r="R445" s="347"/>
      <c r="S445" s="350"/>
      <c r="T445" s="347"/>
      <c r="U445" s="347"/>
      <c r="V445" s="347"/>
      <c r="W445" s="334"/>
      <c r="X445" s="334"/>
      <c r="Y445" s="347">
        <v>4.4000000000000004</v>
      </c>
      <c r="Z445" s="347"/>
      <c r="AA445" s="347"/>
      <c r="AB445" s="347"/>
      <c r="AC445" s="347"/>
      <c r="AD445" s="347"/>
      <c r="AE445" s="347"/>
      <c r="AF445" s="347"/>
      <c r="AG445" s="347"/>
      <c r="AH445" s="347"/>
      <c r="AI445" s="347"/>
      <c r="AJ445" s="347"/>
      <c r="AK445" s="347"/>
      <c r="AL445" s="347"/>
      <c r="AM445" s="334"/>
      <c r="AN445" s="334"/>
      <c r="AO445" s="347"/>
    </row>
    <row r="446" spans="2:41" ht="21" customHeight="1" x14ac:dyDescent="0.3">
      <c r="B446" s="125" t="s">
        <v>474</v>
      </c>
      <c r="C446" s="91"/>
      <c r="D446" s="91"/>
      <c r="E446" s="91" t="s">
        <v>16</v>
      </c>
      <c r="F446" s="91">
        <f t="shared" si="24"/>
        <v>2</v>
      </c>
      <c r="G446" s="127">
        <f t="shared" si="25"/>
        <v>4.4000000000000004</v>
      </c>
      <c r="H446" s="126">
        <f t="shared" si="26"/>
        <v>4.875</v>
      </c>
      <c r="I446" s="127">
        <f t="shared" si="27"/>
        <v>5.35</v>
      </c>
      <c r="J446" s="347"/>
      <c r="K446" s="347"/>
      <c r="L446" s="347"/>
      <c r="M446" s="347"/>
      <c r="N446" s="334"/>
      <c r="O446" s="347"/>
      <c r="P446" s="347"/>
      <c r="Q446" s="347"/>
      <c r="R446" s="347"/>
      <c r="S446" s="350"/>
      <c r="T446" s="347"/>
      <c r="U446" s="347"/>
      <c r="V446" s="347"/>
      <c r="W446" s="334"/>
      <c r="X446" s="334"/>
      <c r="Y446" s="347">
        <v>4.4000000000000004</v>
      </c>
      <c r="Z446" s="347"/>
      <c r="AA446" s="347"/>
      <c r="AB446" s="347"/>
      <c r="AC446" s="347"/>
      <c r="AD446" s="347"/>
      <c r="AE446" s="347"/>
      <c r="AF446" s="347"/>
      <c r="AG446" s="347"/>
      <c r="AH446" s="347"/>
      <c r="AI446" s="347"/>
      <c r="AJ446" s="347"/>
      <c r="AK446" s="347">
        <v>5.35</v>
      </c>
      <c r="AL446" s="347"/>
      <c r="AM446" s="334"/>
      <c r="AN446" s="334"/>
      <c r="AO446" s="347"/>
    </row>
    <row r="447" spans="2:41" ht="21" customHeight="1" x14ac:dyDescent="0.3">
      <c r="B447" s="125" t="s">
        <v>474</v>
      </c>
      <c r="C447" s="91"/>
      <c r="D447" s="91"/>
      <c r="E447" s="91" t="s">
        <v>17</v>
      </c>
      <c r="F447" s="91">
        <f t="shared" si="24"/>
        <v>2</v>
      </c>
      <c r="G447" s="127">
        <f t="shared" si="25"/>
        <v>2.7</v>
      </c>
      <c r="H447" s="126">
        <f t="shared" si="26"/>
        <v>64.649999999999991</v>
      </c>
      <c r="I447" s="127"/>
      <c r="J447" s="347"/>
      <c r="K447" s="347"/>
      <c r="L447" s="347"/>
      <c r="M447" s="347"/>
      <c r="N447" s="334"/>
      <c r="O447" s="347"/>
      <c r="P447" s="347"/>
      <c r="Q447" s="347"/>
      <c r="R447" s="347"/>
      <c r="S447" s="350"/>
      <c r="T447" s="347"/>
      <c r="U447" s="347"/>
      <c r="V447" s="347"/>
      <c r="W447" s="334"/>
      <c r="X447" s="334"/>
      <c r="Y447" s="347">
        <v>126.6</v>
      </c>
      <c r="Z447" s="347"/>
      <c r="AA447" s="347"/>
      <c r="AB447" s="347"/>
      <c r="AC447" s="347"/>
      <c r="AD447" s="347"/>
      <c r="AE447" s="347"/>
      <c r="AF447" s="347"/>
      <c r="AG447" s="347"/>
      <c r="AH447" s="347"/>
      <c r="AI447" s="347"/>
      <c r="AJ447" s="347"/>
      <c r="AK447" s="347">
        <v>2.7</v>
      </c>
      <c r="AL447" s="347"/>
      <c r="AM447" s="334"/>
      <c r="AN447" s="334"/>
      <c r="AO447" s="347"/>
    </row>
    <row r="448" spans="2:41" ht="21" customHeight="1" x14ac:dyDescent="0.3">
      <c r="B448" s="125" t="s">
        <v>474</v>
      </c>
      <c r="C448" s="91"/>
      <c r="D448" s="91"/>
      <c r="E448" s="91" t="s">
        <v>23</v>
      </c>
      <c r="F448" s="91">
        <f t="shared" si="24"/>
        <v>2</v>
      </c>
      <c r="G448" s="127">
        <f t="shared" si="25"/>
        <v>2.7</v>
      </c>
      <c r="H448" s="126">
        <f t="shared" si="26"/>
        <v>64.649999999999991</v>
      </c>
      <c r="I448" s="127">
        <f t="shared" ref="I448:I479" si="28">MAX(J448:AO448)</f>
        <v>126.6</v>
      </c>
      <c r="J448" s="347"/>
      <c r="K448" s="347"/>
      <c r="L448" s="347"/>
      <c r="M448" s="347"/>
      <c r="N448" s="334"/>
      <c r="O448" s="347"/>
      <c r="P448" s="347"/>
      <c r="Q448" s="347"/>
      <c r="R448" s="347"/>
      <c r="S448" s="350"/>
      <c r="T448" s="347"/>
      <c r="U448" s="347"/>
      <c r="V448" s="347"/>
      <c r="W448" s="334"/>
      <c r="X448" s="334"/>
      <c r="Y448" s="347">
        <v>126.6</v>
      </c>
      <c r="Z448" s="347"/>
      <c r="AA448" s="347"/>
      <c r="AB448" s="347"/>
      <c r="AC448" s="347"/>
      <c r="AD448" s="347"/>
      <c r="AE448" s="347"/>
      <c r="AF448" s="347"/>
      <c r="AG448" s="347"/>
      <c r="AH448" s="347"/>
      <c r="AI448" s="347"/>
      <c r="AJ448" s="347"/>
      <c r="AK448" s="347">
        <v>2.7</v>
      </c>
      <c r="AL448" s="347"/>
      <c r="AM448" s="334"/>
      <c r="AN448" s="334"/>
      <c r="AO448" s="347"/>
    </row>
    <row r="449" spans="2:41" ht="21" customHeight="1" x14ac:dyDescent="0.3">
      <c r="B449" s="125" t="s">
        <v>474</v>
      </c>
      <c r="C449" s="91"/>
      <c r="D449" s="91"/>
      <c r="E449" s="91" t="s">
        <v>143</v>
      </c>
      <c r="F449" s="91">
        <f t="shared" si="24"/>
        <v>1</v>
      </c>
      <c r="G449" s="127">
        <f t="shared" si="25"/>
        <v>126.6</v>
      </c>
      <c r="H449" s="126">
        <f t="shared" si="26"/>
        <v>126.6</v>
      </c>
      <c r="I449" s="127">
        <f t="shared" si="28"/>
        <v>126.6</v>
      </c>
      <c r="J449" s="347"/>
      <c r="K449" s="347"/>
      <c r="L449" s="347"/>
      <c r="M449" s="347"/>
      <c r="N449" s="334"/>
      <c r="O449" s="347"/>
      <c r="P449" s="347"/>
      <c r="Q449" s="347"/>
      <c r="R449" s="347"/>
      <c r="S449" s="350"/>
      <c r="T449" s="347"/>
      <c r="U449" s="347"/>
      <c r="V449" s="347"/>
      <c r="W449" s="334"/>
      <c r="X449" s="334"/>
      <c r="Y449" s="347">
        <v>126.6</v>
      </c>
      <c r="Z449" s="347"/>
      <c r="AA449" s="347"/>
      <c r="AB449" s="347"/>
      <c r="AC449" s="347"/>
      <c r="AD449" s="347"/>
      <c r="AE449" s="347"/>
      <c r="AF449" s="347"/>
      <c r="AG449" s="347"/>
      <c r="AH449" s="347"/>
      <c r="AI449" s="347"/>
      <c r="AJ449" s="347"/>
      <c r="AK449" s="347"/>
      <c r="AL449" s="347"/>
      <c r="AM449" s="334"/>
      <c r="AN449" s="334"/>
      <c r="AO449" s="347"/>
    </row>
    <row r="450" spans="2:41" ht="21" customHeight="1" x14ac:dyDescent="0.3">
      <c r="B450" s="125" t="s">
        <v>475</v>
      </c>
      <c r="C450" s="91"/>
      <c r="D450" s="91"/>
      <c r="E450" s="91" t="s">
        <v>16</v>
      </c>
      <c r="F450" s="91">
        <f t="shared" si="24"/>
        <v>1</v>
      </c>
      <c r="G450" s="127">
        <f t="shared" si="25"/>
        <v>126.6</v>
      </c>
      <c r="H450" s="126">
        <f t="shared" si="26"/>
        <v>126.6</v>
      </c>
      <c r="I450" s="127">
        <f t="shared" si="28"/>
        <v>126.6</v>
      </c>
      <c r="J450" s="347"/>
      <c r="K450" s="347"/>
      <c r="L450" s="347"/>
      <c r="M450" s="347"/>
      <c r="N450" s="334"/>
      <c r="O450" s="347"/>
      <c r="P450" s="347"/>
      <c r="Q450" s="347"/>
      <c r="R450" s="347"/>
      <c r="S450" s="350"/>
      <c r="T450" s="347"/>
      <c r="U450" s="347"/>
      <c r="V450" s="347"/>
      <c r="W450" s="334"/>
      <c r="X450" s="334"/>
      <c r="Y450" s="347">
        <v>126.6</v>
      </c>
      <c r="Z450" s="347"/>
      <c r="AA450" s="347"/>
      <c r="AB450" s="347"/>
      <c r="AC450" s="347"/>
      <c r="AD450" s="347"/>
      <c r="AE450" s="347"/>
      <c r="AF450" s="347"/>
      <c r="AG450" s="347"/>
      <c r="AH450" s="347"/>
      <c r="AI450" s="347"/>
      <c r="AJ450" s="347"/>
      <c r="AK450" s="347"/>
      <c r="AL450" s="347"/>
      <c r="AM450" s="334"/>
      <c r="AN450" s="334"/>
      <c r="AO450" s="347"/>
    </row>
    <row r="451" spans="2:41" ht="21" customHeight="1" x14ac:dyDescent="0.3">
      <c r="B451" s="125" t="s">
        <v>475</v>
      </c>
      <c r="C451" s="91"/>
      <c r="D451" s="91"/>
      <c r="E451" s="91" t="s">
        <v>17</v>
      </c>
      <c r="F451" s="91">
        <f t="shared" si="24"/>
        <v>1</v>
      </c>
      <c r="G451" s="127">
        <f t="shared" si="25"/>
        <v>21.1</v>
      </c>
      <c r="H451" s="126">
        <f t="shared" si="26"/>
        <v>21.1</v>
      </c>
      <c r="I451" s="127">
        <f t="shared" si="28"/>
        <v>21.1</v>
      </c>
      <c r="J451" s="347"/>
      <c r="K451" s="347"/>
      <c r="L451" s="347"/>
      <c r="M451" s="347"/>
      <c r="N451" s="334"/>
      <c r="O451" s="347"/>
      <c r="P451" s="347"/>
      <c r="Q451" s="347"/>
      <c r="R451" s="347"/>
      <c r="S451" s="350"/>
      <c r="T451" s="347"/>
      <c r="U451" s="347"/>
      <c r="V451" s="347"/>
      <c r="W451" s="334"/>
      <c r="X451" s="334"/>
      <c r="Y451" s="347">
        <v>21.1</v>
      </c>
      <c r="Z451" s="347"/>
      <c r="AA451" s="347"/>
      <c r="AB451" s="347"/>
      <c r="AC451" s="347"/>
      <c r="AD451" s="347"/>
      <c r="AE451" s="347"/>
      <c r="AF451" s="347"/>
      <c r="AG451" s="347"/>
      <c r="AH451" s="347"/>
      <c r="AI451" s="347"/>
      <c r="AJ451" s="347"/>
      <c r="AK451" s="347"/>
      <c r="AL451" s="347"/>
      <c r="AM451" s="334"/>
      <c r="AN451" s="334"/>
      <c r="AO451" s="347"/>
    </row>
    <row r="452" spans="2:41" ht="21" customHeight="1" x14ac:dyDescent="0.3">
      <c r="B452" s="125" t="s">
        <v>475</v>
      </c>
      <c r="C452" s="91"/>
      <c r="D452" s="91"/>
      <c r="E452" s="91" t="s">
        <v>23</v>
      </c>
      <c r="F452" s="91">
        <f t="shared" si="24"/>
        <v>1</v>
      </c>
      <c r="G452" s="127">
        <f t="shared" si="25"/>
        <v>21.1</v>
      </c>
      <c r="H452" s="126">
        <f t="shared" si="26"/>
        <v>21.1</v>
      </c>
      <c r="I452" s="127">
        <f t="shared" si="28"/>
        <v>21.1</v>
      </c>
      <c r="J452" s="347"/>
      <c r="K452" s="347"/>
      <c r="L452" s="347"/>
      <c r="M452" s="347"/>
      <c r="N452" s="334"/>
      <c r="O452" s="347"/>
      <c r="P452" s="347"/>
      <c r="Q452" s="347"/>
      <c r="R452" s="347"/>
      <c r="S452" s="350"/>
      <c r="T452" s="347"/>
      <c r="U452" s="347"/>
      <c r="V452" s="347"/>
      <c r="W452" s="334"/>
      <c r="X452" s="334"/>
      <c r="Y452" s="347">
        <v>21.1</v>
      </c>
      <c r="Z452" s="347"/>
      <c r="AA452" s="347"/>
      <c r="AB452" s="347"/>
      <c r="AC452" s="347"/>
      <c r="AD452" s="347"/>
      <c r="AE452" s="347"/>
      <c r="AF452" s="347"/>
      <c r="AG452" s="347"/>
      <c r="AH452" s="347"/>
      <c r="AI452" s="347"/>
      <c r="AJ452" s="347"/>
      <c r="AK452" s="347"/>
      <c r="AL452" s="347"/>
      <c r="AM452" s="334"/>
      <c r="AN452" s="334"/>
      <c r="AO452" s="347"/>
    </row>
    <row r="453" spans="2:41" ht="21" customHeight="1" x14ac:dyDescent="0.3">
      <c r="B453" s="125" t="s">
        <v>475</v>
      </c>
      <c r="C453" s="91"/>
      <c r="D453" s="91"/>
      <c r="E453" s="91" t="s">
        <v>143</v>
      </c>
      <c r="F453" s="91">
        <f t="shared" ref="F453:F516" si="29">COUNT(J453:AO453)</f>
        <v>1</v>
      </c>
      <c r="G453" s="127">
        <f t="shared" ref="G453:G516" si="30">MIN(J453:AO453)</f>
        <v>21.1</v>
      </c>
      <c r="H453" s="126">
        <f t="shared" ref="H453:H516" si="31">IF(SUM(J453:AO453)&gt;0,AVERAGE(J453:AO453),0)</f>
        <v>21.1</v>
      </c>
      <c r="I453" s="127">
        <f t="shared" si="28"/>
        <v>21.1</v>
      </c>
      <c r="J453" s="347"/>
      <c r="K453" s="347"/>
      <c r="L453" s="347"/>
      <c r="M453" s="347"/>
      <c r="N453" s="334"/>
      <c r="O453" s="347"/>
      <c r="P453" s="347"/>
      <c r="Q453" s="347"/>
      <c r="R453" s="347"/>
      <c r="S453" s="350"/>
      <c r="T453" s="347"/>
      <c r="U453" s="347"/>
      <c r="V453" s="347"/>
      <c r="W453" s="334"/>
      <c r="X453" s="334"/>
      <c r="Y453" s="347">
        <v>21.1</v>
      </c>
      <c r="Z453" s="347"/>
      <c r="AA453" s="347"/>
      <c r="AB453" s="347"/>
      <c r="AC453" s="347"/>
      <c r="AD453" s="347"/>
      <c r="AE453" s="347"/>
      <c r="AF453" s="347"/>
      <c r="AG453" s="347"/>
      <c r="AH453" s="347"/>
      <c r="AI453" s="347"/>
      <c r="AJ453" s="347"/>
      <c r="AK453" s="347"/>
      <c r="AL453" s="347"/>
      <c r="AM453" s="334"/>
      <c r="AN453" s="334"/>
      <c r="AO453" s="347"/>
    </row>
    <row r="454" spans="2:41" ht="21" customHeight="1" x14ac:dyDescent="0.3">
      <c r="B454" s="125" t="s">
        <v>476</v>
      </c>
      <c r="C454" s="91"/>
      <c r="D454" s="91"/>
      <c r="E454" s="91" t="s">
        <v>16</v>
      </c>
      <c r="F454" s="91">
        <f t="shared" si="29"/>
        <v>1</v>
      </c>
      <c r="G454" s="127">
        <f t="shared" si="30"/>
        <v>21.1</v>
      </c>
      <c r="H454" s="126">
        <f t="shared" si="31"/>
        <v>21.1</v>
      </c>
      <c r="I454" s="127">
        <f t="shared" si="28"/>
        <v>21.1</v>
      </c>
      <c r="J454" s="347"/>
      <c r="K454" s="347"/>
      <c r="L454" s="347"/>
      <c r="M454" s="347"/>
      <c r="N454" s="334"/>
      <c r="O454" s="347"/>
      <c r="P454" s="347"/>
      <c r="Q454" s="347"/>
      <c r="R454" s="347"/>
      <c r="S454" s="350"/>
      <c r="T454" s="347"/>
      <c r="U454" s="347"/>
      <c r="V454" s="347"/>
      <c r="W454" s="334"/>
      <c r="X454" s="334"/>
      <c r="Y454" s="347">
        <v>21.1</v>
      </c>
      <c r="Z454" s="347"/>
      <c r="AA454" s="347"/>
      <c r="AB454" s="347"/>
      <c r="AC454" s="347"/>
      <c r="AD454" s="347"/>
      <c r="AE454" s="347"/>
      <c r="AF454" s="347"/>
      <c r="AG454" s="347"/>
      <c r="AH454" s="347"/>
      <c r="AI454" s="347"/>
      <c r="AJ454" s="347"/>
      <c r="AK454" s="347"/>
      <c r="AL454" s="347"/>
      <c r="AM454" s="334"/>
      <c r="AN454" s="334"/>
      <c r="AO454" s="347"/>
    </row>
    <row r="455" spans="2:41" ht="21" customHeight="1" x14ac:dyDescent="0.3">
      <c r="B455" s="125" t="s">
        <v>476</v>
      </c>
      <c r="C455" s="91"/>
      <c r="D455" s="91"/>
      <c r="E455" s="91" t="s">
        <v>17</v>
      </c>
      <c r="F455" s="91">
        <f t="shared" si="29"/>
        <v>1</v>
      </c>
      <c r="G455" s="127">
        <f t="shared" si="30"/>
        <v>45.2</v>
      </c>
      <c r="H455" s="126">
        <f t="shared" si="31"/>
        <v>45.2</v>
      </c>
      <c r="I455" s="127">
        <f t="shared" si="28"/>
        <v>45.2</v>
      </c>
      <c r="J455" s="347"/>
      <c r="K455" s="347"/>
      <c r="L455" s="347"/>
      <c r="M455" s="347"/>
      <c r="N455" s="334"/>
      <c r="O455" s="347"/>
      <c r="P455" s="347"/>
      <c r="Q455" s="347"/>
      <c r="R455" s="347"/>
      <c r="S455" s="350"/>
      <c r="T455" s="347"/>
      <c r="U455" s="347"/>
      <c r="V455" s="347"/>
      <c r="W455" s="334"/>
      <c r="X455" s="334"/>
      <c r="Y455" s="347">
        <v>45.2</v>
      </c>
      <c r="Z455" s="347"/>
      <c r="AA455" s="347"/>
      <c r="AB455" s="347"/>
      <c r="AC455" s="347"/>
      <c r="AD455" s="347"/>
      <c r="AE455" s="347"/>
      <c r="AF455" s="347"/>
      <c r="AG455" s="347"/>
      <c r="AH455" s="347"/>
      <c r="AI455" s="347"/>
      <c r="AJ455" s="347"/>
      <c r="AK455" s="347"/>
      <c r="AL455" s="347"/>
      <c r="AM455" s="334"/>
      <c r="AN455" s="334"/>
      <c r="AO455" s="347"/>
    </row>
    <row r="456" spans="2:41" ht="21" customHeight="1" x14ac:dyDescent="0.3">
      <c r="B456" s="125" t="s">
        <v>476</v>
      </c>
      <c r="C456" s="91"/>
      <c r="D456" s="91"/>
      <c r="E456" s="91" t="s">
        <v>23</v>
      </c>
      <c r="F456" s="91">
        <f t="shared" si="29"/>
        <v>1</v>
      </c>
      <c r="G456" s="127">
        <f t="shared" si="30"/>
        <v>31.6</v>
      </c>
      <c r="H456" s="126">
        <f t="shared" si="31"/>
        <v>31.6</v>
      </c>
      <c r="I456" s="127">
        <f t="shared" si="28"/>
        <v>31.6</v>
      </c>
      <c r="J456" s="347"/>
      <c r="K456" s="347"/>
      <c r="L456" s="347"/>
      <c r="M456" s="347"/>
      <c r="N456" s="334"/>
      <c r="O456" s="347"/>
      <c r="P456" s="347"/>
      <c r="Q456" s="347"/>
      <c r="R456" s="347"/>
      <c r="S456" s="350"/>
      <c r="T456" s="347"/>
      <c r="U456" s="347"/>
      <c r="V456" s="347"/>
      <c r="W456" s="334"/>
      <c r="X456" s="334"/>
      <c r="Y456" s="347">
        <v>31.6</v>
      </c>
      <c r="Z456" s="347"/>
      <c r="AA456" s="347"/>
      <c r="AB456" s="347"/>
      <c r="AC456" s="347"/>
      <c r="AD456" s="347"/>
      <c r="AE456" s="347"/>
      <c r="AF456" s="347"/>
      <c r="AG456" s="347"/>
      <c r="AH456" s="347"/>
      <c r="AI456" s="347"/>
      <c r="AJ456" s="347"/>
      <c r="AK456" s="347"/>
      <c r="AL456" s="347"/>
      <c r="AM456" s="334"/>
      <c r="AN456" s="334"/>
      <c r="AO456" s="347"/>
    </row>
    <row r="457" spans="2:41" ht="21" customHeight="1" x14ac:dyDescent="0.3">
      <c r="B457" s="125" t="s">
        <v>476</v>
      </c>
      <c r="C457" s="91"/>
      <c r="D457" s="91"/>
      <c r="E457" s="91" t="s">
        <v>143</v>
      </c>
      <c r="F457" s="91">
        <f t="shared" si="29"/>
        <v>1</v>
      </c>
      <c r="G457" s="127">
        <f t="shared" si="30"/>
        <v>31.6</v>
      </c>
      <c r="H457" s="126">
        <f t="shared" si="31"/>
        <v>31.6</v>
      </c>
      <c r="I457" s="127">
        <f t="shared" si="28"/>
        <v>31.6</v>
      </c>
      <c r="J457" s="347"/>
      <c r="K457" s="347"/>
      <c r="L457" s="347"/>
      <c r="M457" s="347"/>
      <c r="N457" s="334"/>
      <c r="O457" s="347"/>
      <c r="P457" s="347"/>
      <c r="Q457" s="347"/>
      <c r="R457" s="347"/>
      <c r="S457" s="350"/>
      <c r="T457" s="347"/>
      <c r="U457" s="347"/>
      <c r="V457" s="347"/>
      <c r="W457" s="334"/>
      <c r="X457" s="334"/>
      <c r="Y457" s="347">
        <v>31.6</v>
      </c>
      <c r="Z457" s="347"/>
      <c r="AA457" s="347"/>
      <c r="AB457" s="347"/>
      <c r="AC457" s="347"/>
      <c r="AD457" s="347"/>
      <c r="AE457" s="347"/>
      <c r="AF457" s="347"/>
      <c r="AG457" s="347"/>
      <c r="AH457" s="347"/>
      <c r="AI457" s="347"/>
      <c r="AJ457" s="347"/>
      <c r="AK457" s="347"/>
      <c r="AL457" s="347"/>
      <c r="AM457" s="334"/>
      <c r="AN457" s="334"/>
      <c r="AO457" s="347"/>
    </row>
    <row r="458" spans="2:41" ht="21" customHeight="1" x14ac:dyDescent="0.3">
      <c r="B458" s="125" t="s">
        <v>477</v>
      </c>
      <c r="C458" s="91"/>
      <c r="D458" s="91"/>
      <c r="E458" s="91" t="s">
        <v>16</v>
      </c>
      <c r="F458" s="91">
        <f t="shared" si="29"/>
        <v>1</v>
      </c>
      <c r="G458" s="127">
        <f t="shared" si="30"/>
        <v>31.6</v>
      </c>
      <c r="H458" s="126">
        <f t="shared" si="31"/>
        <v>31.6</v>
      </c>
      <c r="I458" s="127">
        <f t="shared" si="28"/>
        <v>31.6</v>
      </c>
      <c r="J458" s="347"/>
      <c r="K458" s="347"/>
      <c r="L458" s="347"/>
      <c r="M458" s="347"/>
      <c r="N458" s="334"/>
      <c r="O458" s="347"/>
      <c r="P458" s="347"/>
      <c r="Q458" s="347"/>
      <c r="R458" s="347"/>
      <c r="S458" s="350"/>
      <c r="T458" s="347"/>
      <c r="U458" s="347"/>
      <c r="V458" s="347"/>
      <c r="W458" s="334"/>
      <c r="X458" s="334"/>
      <c r="Y458" s="347">
        <v>31.6</v>
      </c>
      <c r="Z458" s="347"/>
      <c r="AA458" s="347"/>
      <c r="AB458" s="347"/>
      <c r="AC458" s="347"/>
      <c r="AD458" s="347"/>
      <c r="AE458" s="347"/>
      <c r="AF458" s="347"/>
      <c r="AG458" s="347"/>
      <c r="AH458" s="347"/>
      <c r="AI458" s="347"/>
      <c r="AJ458" s="347"/>
      <c r="AK458" s="347"/>
      <c r="AL458" s="347"/>
      <c r="AM458" s="334"/>
      <c r="AN458" s="334"/>
      <c r="AO458" s="347"/>
    </row>
    <row r="459" spans="2:41" ht="21" customHeight="1" x14ac:dyDescent="0.3">
      <c r="B459" s="125" t="s">
        <v>477</v>
      </c>
      <c r="C459" s="91"/>
      <c r="D459" s="91"/>
      <c r="E459" s="91" t="s">
        <v>17</v>
      </c>
      <c r="F459" s="91">
        <f t="shared" si="29"/>
        <v>0</v>
      </c>
      <c r="G459" s="127">
        <f t="shared" si="30"/>
        <v>0</v>
      </c>
      <c r="H459" s="126">
        <f t="shared" si="31"/>
        <v>0</v>
      </c>
      <c r="I459" s="127">
        <f t="shared" si="28"/>
        <v>0</v>
      </c>
      <c r="J459" s="347"/>
      <c r="K459" s="347"/>
      <c r="L459" s="347"/>
      <c r="M459" s="347"/>
      <c r="N459" s="334"/>
      <c r="O459" s="347"/>
      <c r="P459" s="347"/>
      <c r="Q459" s="347"/>
      <c r="R459" s="348"/>
      <c r="S459" s="350"/>
      <c r="T459" s="347"/>
      <c r="U459" s="347"/>
      <c r="V459" s="347"/>
      <c r="W459" s="334"/>
      <c r="X459" s="334"/>
      <c r="Y459" s="347"/>
      <c r="Z459" s="347"/>
      <c r="AA459" s="347"/>
      <c r="AB459" s="347"/>
      <c r="AC459" s="347"/>
      <c r="AD459" s="347"/>
      <c r="AE459" s="347"/>
      <c r="AF459" s="347"/>
      <c r="AG459" s="347"/>
      <c r="AH459" s="347"/>
      <c r="AI459" s="347"/>
      <c r="AJ459" s="347"/>
      <c r="AK459" s="347"/>
      <c r="AL459" s="347"/>
      <c r="AM459" s="334"/>
      <c r="AN459" s="334"/>
      <c r="AO459" s="347"/>
    </row>
    <row r="460" spans="2:41" ht="21" customHeight="1" x14ac:dyDescent="0.3">
      <c r="B460" s="125" t="s">
        <v>477</v>
      </c>
      <c r="C460" s="91"/>
      <c r="D460" s="91"/>
      <c r="E460" s="91" t="s">
        <v>23</v>
      </c>
      <c r="F460" s="91">
        <f t="shared" si="29"/>
        <v>0</v>
      </c>
      <c r="G460" s="127">
        <f t="shared" si="30"/>
        <v>0</v>
      </c>
      <c r="H460" s="126">
        <f t="shared" si="31"/>
        <v>0</v>
      </c>
      <c r="I460" s="127">
        <f t="shared" si="28"/>
        <v>0</v>
      </c>
      <c r="J460" s="347"/>
      <c r="K460" s="347"/>
      <c r="L460" s="347"/>
      <c r="M460" s="347"/>
      <c r="N460" s="334"/>
      <c r="O460" s="347"/>
      <c r="P460" s="347"/>
      <c r="Q460" s="347"/>
      <c r="R460" s="348"/>
      <c r="S460" s="350"/>
      <c r="T460" s="347"/>
      <c r="U460" s="347"/>
      <c r="V460" s="347"/>
      <c r="W460" s="334"/>
      <c r="X460" s="334"/>
      <c r="Y460" s="347"/>
      <c r="Z460" s="347"/>
      <c r="AA460" s="347"/>
      <c r="AB460" s="347"/>
      <c r="AC460" s="347"/>
      <c r="AD460" s="347"/>
      <c r="AE460" s="347"/>
      <c r="AF460" s="347"/>
      <c r="AG460" s="347"/>
      <c r="AH460" s="347"/>
      <c r="AI460" s="347"/>
      <c r="AJ460" s="347"/>
      <c r="AK460" s="347"/>
      <c r="AL460" s="347"/>
      <c r="AM460" s="334"/>
      <c r="AN460" s="334"/>
      <c r="AO460" s="347"/>
    </row>
    <row r="461" spans="2:41" ht="21" customHeight="1" x14ac:dyDescent="0.3">
      <c r="B461" s="125" t="s">
        <v>477</v>
      </c>
      <c r="C461" s="91"/>
      <c r="D461" s="91"/>
      <c r="E461" s="91" t="s">
        <v>143</v>
      </c>
      <c r="F461" s="91">
        <f t="shared" si="29"/>
        <v>0</v>
      </c>
      <c r="G461" s="127">
        <f t="shared" si="30"/>
        <v>0</v>
      </c>
      <c r="H461" s="126">
        <f t="shared" si="31"/>
        <v>0</v>
      </c>
      <c r="I461" s="127">
        <f t="shared" si="28"/>
        <v>0</v>
      </c>
      <c r="J461" s="347"/>
      <c r="K461" s="347"/>
      <c r="L461" s="347"/>
      <c r="M461" s="347"/>
      <c r="N461" s="334"/>
      <c r="O461" s="347"/>
      <c r="P461" s="347"/>
      <c r="Q461" s="347"/>
      <c r="R461" s="348"/>
      <c r="S461" s="350"/>
      <c r="T461" s="347"/>
      <c r="U461" s="347"/>
      <c r="V461" s="347"/>
      <c r="W461" s="334"/>
      <c r="X461" s="334"/>
      <c r="Y461" s="347"/>
      <c r="Z461" s="347"/>
      <c r="AA461" s="347"/>
      <c r="AB461" s="347"/>
      <c r="AC461" s="347"/>
      <c r="AD461" s="347"/>
      <c r="AE461" s="347"/>
      <c r="AF461" s="347"/>
      <c r="AG461" s="347"/>
      <c r="AH461" s="347"/>
      <c r="AI461" s="347"/>
      <c r="AJ461" s="347"/>
      <c r="AK461" s="347"/>
      <c r="AL461" s="347"/>
      <c r="AM461" s="334"/>
      <c r="AN461" s="334"/>
      <c r="AO461" s="347"/>
    </row>
    <row r="462" spans="2:41" ht="21" customHeight="1" x14ac:dyDescent="0.3">
      <c r="B462" s="125" t="s">
        <v>477</v>
      </c>
      <c r="C462" s="91"/>
      <c r="D462" s="91"/>
      <c r="E462" s="91" t="s">
        <v>16</v>
      </c>
      <c r="F462" s="91">
        <f t="shared" si="29"/>
        <v>0</v>
      </c>
      <c r="G462" s="127">
        <f t="shared" si="30"/>
        <v>0</v>
      </c>
      <c r="H462" s="126">
        <f t="shared" si="31"/>
        <v>0</v>
      </c>
      <c r="I462" s="127">
        <f t="shared" si="28"/>
        <v>0</v>
      </c>
      <c r="J462" s="347"/>
      <c r="K462" s="347"/>
      <c r="L462" s="347"/>
      <c r="M462" s="347"/>
      <c r="N462" s="334"/>
      <c r="O462" s="347"/>
      <c r="P462" s="347"/>
      <c r="Q462" s="347"/>
      <c r="R462" s="348"/>
      <c r="S462" s="350"/>
      <c r="T462" s="347"/>
      <c r="U462" s="347"/>
      <c r="V462" s="347"/>
      <c r="W462" s="334"/>
      <c r="X462" s="334"/>
      <c r="Y462" s="347"/>
      <c r="Z462" s="347"/>
      <c r="AA462" s="347"/>
      <c r="AB462" s="347"/>
      <c r="AC462" s="347"/>
      <c r="AD462" s="347"/>
      <c r="AE462" s="347"/>
      <c r="AF462" s="347"/>
      <c r="AG462" s="347"/>
      <c r="AH462" s="347"/>
      <c r="AI462" s="347"/>
      <c r="AJ462" s="347"/>
      <c r="AK462" s="347"/>
      <c r="AL462" s="347"/>
      <c r="AM462" s="334"/>
      <c r="AN462" s="334"/>
      <c r="AO462" s="347"/>
    </row>
    <row r="463" spans="2:41" s="341" customFormat="1" ht="21" customHeight="1" x14ac:dyDescent="0.3">
      <c r="B463" s="337" t="s">
        <v>478</v>
      </c>
      <c r="C463" s="338" t="s">
        <v>479</v>
      </c>
      <c r="D463" s="338" t="s">
        <v>95</v>
      </c>
      <c r="E463" s="338" t="s">
        <v>16</v>
      </c>
      <c r="F463" s="338">
        <f t="shared" si="29"/>
        <v>25</v>
      </c>
      <c r="G463" s="339">
        <f t="shared" si="30"/>
        <v>3.3</v>
      </c>
      <c r="H463" s="340">
        <f t="shared" si="31"/>
        <v>5.5127999999999995</v>
      </c>
      <c r="I463" s="339">
        <f t="shared" si="28"/>
        <v>8</v>
      </c>
      <c r="J463" s="347">
        <v>5.97</v>
      </c>
      <c r="K463" s="347">
        <v>5.5</v>
      </c>
      <c r="L463" s="347">
        <v>7</v>
      </c>
      <c r="M463" s="347">
        <v>5.5</v>
      </c>
      <c r="N463" s="334">
        <v>5.5</v>
      </c>
      <c r="O463" s="347">
        <v>4.3</v>
      </c>
      <c r="P463" s="347">
        <v>6.75</v>
      </c>
      <c r="Q463" s="347">
        <v>4</v>
      </c>
      <c r="R463" s="347"/>
      <c r="S463" s="350"/>
      <c r="T463" s="347">
        <v>3.3</v>
      </c>
      <c r="U463" s="347">
        <v>5</v>
      </c>
      <c r="V463" s="347">
        <v>5.5</v>
      </c>
      <c r="W463" s="334">
        <v>4</v>
      </c>
      <c r="X463" s="334">
        <v>5.2</v>
      </c>
      <c r="Y463" s="347"/>
      <c r="Z463" s="347">
        <v>8</v>
      </c>
      <c r="AA463" s="347">
        <v>7.6</v>
      </c>
      <c r="AB463" s="347">
        <v>4.8</v>
      </c>
      <c r="AC463" s="347">
        <v>6.4</v>
      </c>
      <c r="AD463" s="347">
        <v>4.0999999999999996</v>
      </c>
      <c r="AE463" s="347"/>
      <c r="AF463" s="347">
        <v>6.1</v>
      </c>
      <c r="AG463" s="347">
        <v>6.15</v>
      </c>
      <c r="AH463" s="347"/>
      <c r="AI463" s="347"/>
      <c r="AJ463" s="347"/>
      <c r="AK463" s="347">
        <v>4.7</v>
      </c>
      <c r="AL463" s="347">
        <v>6.5</v>
      </c>
      <c r="AM463" s="342">
        <v>4.95</v>
      </c>
      <c r="AN463" s="334">
        <v>6.2</v>
      </c>
      <c r="AO463" s="347">
        <v>4.8</v>
      </c>
    </row>
    <row r="464" spans="2:41" s="341" customFormat="1" ht="21" customHeight="1" x14ac:dyDescent="0.3">
      <c r="B464" s="337" t="s">
        <v>478</v>
      </c>
      <c r="C464" s="338" t="s">
        <v>479</v>
      </c>
      <c r="D464" s="338" t="s">
        <v>95</v>
      </c>
      <c r="E464" s="338" t="s">
        <v>17</v>
      </c>
      <c r="F464" s="338">
        <f t="shared" si="29"/>
        <v>26</v>
      </c>
      <c r="G464" s="339">
        <f t="shared" si="30"/>
        <v>2</v>
      </c>
      <c r="H464" s="340">
        <f t="shared" si="31"/>
        <v>3.3549999999999991</v>
      </c>
      <c r="I464" s="339">
        <f t="shared" si="28"/>
        <v>5.9</v>
      </c>
      <c r="J464" s="347">
        <v>3.58</v>
      </c>
      <c r="K464" s="347">
        <v>3.5</v>
      </c>
      <c r="L464" s="347">
        <v>3.6</v>
      </c>
      <c r="M464" s="347">
        <v>4.2</v>
      </c>
      <c r="N464" s="334">
        <v>2.75</v>
      </c>
      <c r="O464" s="347">
        <v>3.3</v>
      </c>
      <c r="P464" s="347">
        <v>3.25</v>
      </c>
      <c r="Q464" s="347">
        <v>2</v>
      </c>
      <c r="R464" s="347"/>
      <c r="S464" s="350"/>
      <c r="T464" s="347">
        <v>2.1</v>
      </c>
      <c r="U464" s="347">
        <v>3.6</v>
      </c>
      <c r="V464" s="347">
        <v>3.1</v>
      </c>
      <c r="W464" s="334">
        <v>2.8</v>
      </c>
      <c r="X464" s="334">
        <v>3</v>
      </c>
      <c r="Y464" s="347"/>
      <c r="Z464" s="347">
        <v>4.8</v>
      </c>
      <c r="AA464" s="347">
        <v>5.9</v>
      </c>
      <c r="AB464" s="347">
        <v>2.5</v>
      </c>
      <c r="AC464" s="347">
        <v>3.2</v>
      </c>
      <c r="AD464" s="347">
        <v>3.1</v>
      </c>
      <c r="AE464" s="347">
        <v>3.85</v>
      </c>
      <c r="AF464" s="347">
        <v>3.05</v>
      </c>
      <c r="AG464" s="347">
        <v>4.8</v>
      </c>
      <c r="AH464" s="347"/>
      <c r="AI464" s="347"/>
      <c r="AJ464" s="347"/>
      <c r="AK464" s="347">
        <v>2.2999999999999998</v>
      </c>
      <c r="AL464" s="347">
        <v>3.5</v>
      </c>
      <c r="AM464" s="342">
        <v>2.85</v>
      </c>
      <c r="AN464" s="334">
        <v>4.0999999999999996</v>
      </c>
      <c r="AO464" s="347">
        <v>2.5</v>
      </c>
    </row>
    <row r="465" spans="2:41" s="341" customFormat="1" ht="21" customHeight="1" x14ac:dyDescent="0.3">
      <c r="B465" s="337" t="s">
        <v>478</v>
      </c>
      <c r="C465" s="338" t="s">
        <v>479</v>
      </c>
      <c r="D465" s="338" t="s">
        <v>95</v>
      </c>
      <c r="E465" s="338" t="s">
        <v>168</v>
      </c>
      <c r="F465" s="338">
        <f t="shared" si="29"/>
        <v>23</v>
      </c>
      <c r="G465" s="339">
        <f t="shared" si="30"/>
        <v>1</v>
      </c>
      <c r="H465" s="340">
        <f t="shared" si="31"/>
        <v>3.7513043478260868</v>
      </c>
      <c r="I465" s="339">
        <f t="shared" si="28"/>
        <v>6.1</v>
      </c>
      <c r="J465" s="347">
        <v>3.58</v>
      </c>
      <c r="K465" s="347">
        <v>3.5</v>
      </c>
      <c r="L465" s="347">
        <v>3.6</v>
      </c>
      <c r="M465" s="347">
        <v>4.2</v>
      </c>
      <c r="N465" s="334">
        <v>1</v>
      </c>
      <c r="O465" s="347">
        <v>3.3</v>
      </c>
      <c r="P465" s="347">
        <v>4.75</v>
      </c>
      <c r="Q465" s="347"/>
      <c r="R465" s="347"/>
      <c r="S465" s="350"/>
      <c r="T465" s="347"/>
      <c r="U465" s="347">
        <v>3.6</v>
      </c>
      <c r="V465" s="347">
        <v>3.1</v>
      </c>
      <c r="W465" s="334">
        <v>2.8</v>
      </c>
      <c r="X465" s="334">
        <v>5.2</v>
      </c>
      <c r="Y465" s="347"/>
      <c r="Z465" s="347">
        <v>4.8</v>
      </c>
      <c r="AA465" s="347">
        <v>5.9</v>
      </c>
      <c r="AB465" s="347">
        <v>2.5</v>
      </c>
      <c r="AC465" s="347">
        <v>3.2</v>
      </c>
      <c r="AD465" s="347">
        <v>2.5</v>
      </c>
      <c r="AE465" s="347">
        <v>3.85</v>
      </c>
      <c r="AF465" s="347">
        <v>6.1</v>
      </c>
      <c r="AG465" s="347">
        <v>5.5</v>
      </c>
      <c r="AH465" s="347"/>
      <c r="AI465" s="347"/>
      <c r="AJ465" s="347"/>
      <c r="AK465" s="347">
        <v>2.2999999999999998</v>
      </c>
      <c r="AL465" s="347">
        <v>4.5</v>
      </c>
      <c r="AM465" s="342"/>
      <c r="AN465" s="334">
        <v>4</v>
      </c>
      <c r="AO465" s="347">
        <v>2.5</v>
      </c>
    </row>
    <row r="466" spans="2:41" s="341" customFormat="1" ht="21" customHeight="1" x14ac:dyDescent="0.3">
      <c r="B466" s="337" t="s">
        <v>478</v>
      </c>
      <c r="C466" s="338" t="s">
        <v>479</v>
      </c>
      <c r="D466" s="338" t="s">
        <v>95</v>
      </c>
      <c r="E466" s="338" t="s">
        <v>143</v>
      </c>
      <c r="F466" s="338">
        <f t="shared" si="29"/>
        <v>19</v>
      </c>
      <c r="G466" s="339">
        <f t="shared" si="30"/>
        <v>0.5</v>
      </c>
      <c r="H466" s="340">
        <f t="shared" si="31"/>
        <v>2.9705263157894737</v>
      </c>
      <c r="I466" s="339">
        <f t="shared" si="28"/>
        <v>5.9</v>
      </c>
      <c r="J466" s="347">
        <v>2.39</v>
      </c>
      <c r="K466" s="347">
        <v>3.5</v>
      </c>
      <c r="L466" s="347">
        <v>3.6</v>
      </c>
      <c r="M466" s="347"/>
      <c r="N466" s="334">
        <v>1</v>
      </c>
      <c r="O466" s="347">
        <v>3.3</v>
      </c>
      <c r="P466" s="347"/>
      <c r="Q466" s="347">
        <v>2</v>
      </c>
      <c r="R466" s="347"/>
      <c r="S466" s="350"/>
      <c r="T466" s="347"/>
      <c r="U466" s="347">
        <v>3.6</v>
      </c>
      <c r="V466" s="347"/>
      <c r="W466" s="334">
        <v>2.8</v>
      </c>
      <c r="X466" s="334">
        <v>5.2</v>
      </c>
      <c r="Y466" s="347"/>
      <c r="Z466" s="347">
        <v>0.5</v>
      </c>
      <c r="AA466" s="347">
        <v>5.9</v>
      </c>
      <c r="AB466" s="347">
        <v>2.5</v>
      </c>
      <c r="AC466" s="347"/>
      <c r="AD466" s="347">
        <v>2.5</v>
      </c>
      <c r="AE466" s="347">
        <v>3.85</v>
      </c>
      <c r="AF466" s="347">
        <v>1</v>
      </c>
      <c r="AG466" s="347">
        <v>2.8</v>
      </c>
      <c r="AH466" s="347"/>
      <c r="AI466" s="347"/>
      <c r="AJ466" s="347"/>
      <c r="AK466" s="347"/>
      <c r="AL466" s="347">
        <v>4.5</v>
      </c>
      <c r="AM466" s="342"/>
      <c r="AN466" s="334">
        <v>3</v>
      </c>
      <c r="AO466" s="347">
        <v>2.5</v>
      </c>
    </row>
    <row r="467" spans="2:41" s="341" customFormat="1" ht="21" customHeight="1" x14ac:dyDescent="0.3">
      <c r="B467" s="337" t="s">
        <v>480</v>
      </c>
      <c r="C467" s="338" t="s">
        <v>481</v>
      </c>
      <c r="D467" s="338" t="s">
        <v>95</v>
      </c>
      <c r="E467" s="338" t="s">
        <v>16</v>
      </c>
      <c r="F467" s="338">
        <f t="shared" si="29"/>
        <v>18</v>
      </c>
      <c r="G467" s="339">
        <f t="shared" si="30"/>
        <v>3</v>
      </c>
      <c r="H467" s="340">
        <f t="shared" si="31"/>
        <v>7.493333333333335</v>
      </c>
      <c r="I467" s="339">
        <f t="shared" si="28"/>
        <v>12.5</v>
      </c>
      <c r="J467" s="347">
        <v>9.66</v>
      </c>
      <c r="K467" s="347">
        <v>6</v>
      </c>
      <c r="L467" s="347"/>
      <c r="M467" s="347">
        <v>6.5</v>
      </c>
      <c r="N467" s="334">
        <v>7.5</v>
      </c>
      <c r="O467" s="347">
        <v>5.7</v>
      </c>
      <c r="P467" s="347">
        <v>10.3</v>
      </c>
      <c r="Q467" s="347"/>
      <c r="R467" s="347"/>
      <c r="S467" s="350"/>
      <c r="T467" s="347"/>
      <c r="U467" s="347"/>
      <c r="V467" s="347">
        <v>9.1</v>
      </c>
      <c r="W467" s="334">
        <v>7.5</v>
      </c>
      <c r="X467" s="334">
        <v>4.7699999999999996</v>
      </c>
      <c r="Y467" s="347">
        <v>5.65</v>
      </c>
      <c r="Z467" s="347">
        <v>12.5</v>
      </c>
      <c r="AA467" s="347"/>
      <c r="AB467" s="347">
        <v>7.7</v>
      </c>
      <c r="AC467" s="347">
        <v>8.5</v>
      </c>
      <c r="AD467" s="347">
        <v>6.8</v>
      </c>
      <c r="AE467" s="347"/>
      <c r="AF467" s="347">
        <v>7.7</v>
      </c>
      <c r="AG467" s="347">
        <v>8.1999999999999993</v>
      </c>
      <c r="AH467" s="347"/>
      <c r="AI467" s="347"/>
      <c r="AJ467" s="347"/>
      <c r="AK467" s="347">
        <v>7.8</v>
      </c>
      <c r="AL467" s="347"/>
      <c r="AM467" s="342"/>
      <c r="AN467" s="334"/>
      <c r="AO467" s="347">
        <v>3</v>
      </c>
    </row>
    <row r="468" spans="2:41" s="341" customFormat="1" ht="21" customHeight="1" x14ac:dyDescent="0.3">
      <c r="B468" s="337" t="s">
        <v>480</v>
      </c>
      <c r="C468" s="338" t="s">
        <v>481</v>
      </c>
      <c r="D468" s="338" t="s">
        <v>95</v>
      </c>
      <c r="E468" s="338" t="s">
        <v>17</v>
      </c>
      <c r="F468" s="338">
        <f t="shared" si="29"/>
        <v>17</v>
      </c>
      <c r="G468" s="339">
        <f t="shared" si="30"/>
        <v>1.5</v>
      </c>
      <c r="H468" s="340">
        <f t="shared" si="31"/>
        <v>5.9011764705882355</v>
      </c>
      <c r="I468" s="339">
        <f t="shared" si="28"/>
        <v>7.5</v>
      </c>
      <c r="J468" s="347">
        <v>6.65</v>
      </c>
      <c r="K468" s="347"/>
      <c r="L468" s="347"/>
      <c r="M468" s="347"/>
      <c r="N468" s="334">
        <v>6.5</v>
      </c>
      <c r="O468" s="347">
        <v>4.7</v>
      </c>
      <c r="P468" s="347">
        <v>7.3</v>
      </c>
      <c r="Q468" s="347"/>
      <c r="R468" s="347">
        <v>6.6</v>
      </c>
      <c r="S468" s="350"/>
      <c r="T468" s="347"/>
      <c r="U468" s="347"/>
      <c r="V468" s="347">
        <v>6.9</v>
      </c>
      <c r="W468" s="334">
        <v>6.3</v>
      </c>
      <c r="X468" s="334">
        <v>4.7699999999999996</v>
      </c>
      <c r="Y468" s="347">
        <v>3.95</v>
      </c>
      <c r="Z468" s="347">
        <v>7.4</v>
      </c>
      <c r="AA468" s="347"/>
      <c r="AB468" s="347">
        <v>5.7</v>
      </c>
      <c r="AC468" s="347">
        <v>6.4</v>
      </c>
      <c r="AD468" s="347">
        <v>6.25</v>
      </c>
      <c r="AE468" s="347"/>
      <c r="AF468" s="347">
        <v>6.4</v>
      </c>
      <c r="AG468" s="347">
        <v>5.5</v>
      </c>
      <c r="AH468" s="347"/>
      <c r="AI468" s="347"/>
      <c r="AJ468" s="347"/>
      <c r="AK468" s="347"/>
      <c r="AL468" s="347">
        <v>7.5</v>
      </c>
      <c r="AM468" s="342"/>
      <c r="AN468" s="334"/>
      <c r="AO468" s="347">
        <v>1.5</v>
      </c>
    </row>
    <row r="469" spans="2:41" s="341" customFormat="1" ht="21" customHeight="1" x14ac:dyDescent="0.3">
      <c r="B469" s="337" t="s">
        <v>480</v>
      </c>
      <c r="C469" s="338" t="s">
        <v>481</v>
      </c>
      <c r="D469" s="338" t="s">
        <v>95</v>
      </c>
      <c r="E469" s="338" t="s">
        <v>168</v>
      </c>
      <c r="F469" s="338">
        <f t="shared" si="29"/>
        <v>15</v>
      </c>
      <c r="G469" s="339">
        <f t="shared" si="30"/>
        <v>1.5</v>
      </c>
      <c r="H469" s="340">
        <f t="shared" si="31"/>
        <v>5.842666666666668</v>
      </c>
      <c r="I469" s="339">
        <f t="shared" si="28"/>
        <v>8.1999999999999993</v>
      </c>
      <c r="J469" s="347">
        <v>5.82</v>
      </c>
      <c r="K469" s="348"/>
      <c r="L469" s="347"/>
      <c r="M469" s="347">
        <v>6.5</v>
      </c>
      <c r="N469" s="334"/>
      <c r="O469" s="347">
        <v>4.7</v>
      </c>
      <c r="P469" s="347">
        <v>7.3</v>
      </c>
      <c r="Q469" s="347"/>
      <c r="R469" s="347"/>
      <c r="S469" s="350"/>
      <c r="T469" s="347"/>
      <c r="U469" s="347"/>
      <c r="V469" s="347">
        <v>6.9</v>
      </c>
      <c r="W469" s="334">
        <v>4.5</v>
      </c>
      <c r="X469" s="334">
        <v>4.7699999999999996</v>
      </c>
      <c r="Y469" s="347">
        <v>3.95</v>
      </c>
      <c r="Z469" s="347">
        <v>7.4</v>
      </c>
      <c r="AA469" s="347"/>
      <c r="AB469" s="347">
        <v>7.7</v>
      </c>
      <c r="AC469" s="347"/>
      <c r="AD469" s="347">
        <v>6.8</v>
      </c>
      <c r="AE469" s="347"/>
      <c r="AF469" s="347">
        <v>7.7</v>
      </c>
      <c r="AG469" s="347">
        <v>8.1999999999999993</v>
      </c>
      <c r="AH469" s="347"/>
      <c r="AI469" s="347"/>
      <c r="AJ469" s="347"/>
      <c r="AK469" s="347">
        <v>3.9</v>
      </c>
      <c r="AL469" s="347"/>
      <c r="AM469" s="342"/>
      <c r="AN469" s="334"/>
      <c r="AO469" s="347">
        <v>1.5</v>
      </c>
    </row>
    <row r="470" spans="2:41" s="341" customFormat="1" ht="21" customHeight="1" x14ac:dyDescent="0.3">
      <c r="B470" s="337" t="s">
        <v>480</v>
      </c>
      <c r="C470" s="338" t="s">
        <v>481</v>
      </c>
      <c r="D470" s="338" t="s">
        <v>95</v>
      </c>
      <c r="E470" s="338" t="s">
        <v>143</v>
      </c>
      <c r="F470" s="338">
        <f t="shared" si="29"/>
        <v>11</v>
      </c>
      <c r="G470" s="339">
        <f t="shared" si="30"/>
        <v>0.5</v>
      </c>
      <c r="H470" s="340">
        <f t="shared" si="31"/>
        <v>4.0054545454545449</v>
      </c>
      <c r="I470" s="339">
        <f t="shared" si="28"/>
        <v>7.7</v>
      </c>
      <c r="J470" s="347">
        <v>3.84</v>
      </c>
      <c r="K470" s="348"/>
      <c r="L470" s="347"/>
      <c r="M470" s="347"/>
      <c r="N470" s="334"/>
      <c r="O470" s="347">
        <v>4.7</v>
      </c>
      <c r="P470" s="347"/>
      <c r="Q470" s="347"/>
      <c r="R470" s="347"/>
      <c r="S470" s="350"/>
      <c r="T470" s="347"/>
      <c r="U470" s="347"/>
      <c r="V470" s="347"/>
      <c r="W470" s="334">
        <v>4.5</v>
      </c>
      <c r="X470" s="334">
        <v>4.7699999999999996</v>
      </c>
      <c r="Y470" s="347">
        <v>3.95</v>
      </c>
      <c r="Z470" s="347">
        <v>0.5</v>
      </c>
      <c r="AA470" s="347"/>
      <c r="AB470" s="347">
        <v>7.7</v>
      </c>
      <c r="AC470" s="347"/>
      <c r="AD470" s="347">
        <v>6.8</v>
      </c>
      <c r="AE470" s="347"/>
      <c r="AF470" s="347">
        <v>1</v>
      </c>
      <c r="AG470" s="347">
        <v>4.8</v>
      </c>
      <c r="AH470" s="347"/>
      <c r="AI470" s="347"/>
      <c r="AJ470" s="347"/>
      <c r="AK470" s="347"/>
      <c r="AL470" s="347"/>
      <c r="AM470" s="342"/>
      <c r="AN470" s="334"/>
      <c r="AO470" s="347">
        <v>1.5</v>
      </c>
    </row>
    <row r="471" spans="2:41" s="341" customFormat="1" ht="21" customHeight="1" x14ac:dyDescent="0.3">
      <c r="B471" s="337" t="s">
        <v>482</v>
      </c>
      <c r="C471" s="338"/>
      <c r="D471" s="338" t="s">
        <v>442</v>
      </c>
      <c r="E471" s="338" t="s">
        <v>16</v>
      </c>
      <c r="F471" s="338">
        <f t="shared" si="29"/>
        <v>25</v>
      </c>
      <c r="G471" s="339">
        <f t="shared" si="30"/>
        <v>5</v>
      </c>
      <c r="H471" s="340">
        <f t="shared" si="31"/>
        <v>6.8572000000000006</v>
      </c>
      <c r="I471" s="339">
        <f t="shared" si="28"/>
        <v>9.99</v>
      </c>
      <c r="J471" s="347">
        <v>7.24</v>
      </c>
      <c r="K471" s="347">
        <v>6</v>
      </c>
      <c r="L471" s="347">
        <v>7</v>
      </c>
      <c r="M471" s="347">
        <v>6.5</v>
      </c>
      <c r="N471" s="334">
        <v>8</v>
      </c>
      <c r="O471" s="347">
        <v>5.5</v>
      </c>
      <c r="P471" s="347">
        <v>9.99</v>
      </c>
      <c r="Q471" s="347">
        <v>6.5</v>
      </c>
      <c r="R471" s="347"/>
      <c r="S471" s="350"/>
      <c r="T471" s="347">
        <v>5</v>
      </c>
      <c r="U471" s="347">
        <v>7.2</v>
      </c>
      <c r="V471" s="347">
        <v>7.3</v>
      </c>
      <c r="W471" s="334">
        <v>6</v>
      </c>
      <c r="X471" s="334"/>
      <c r="Y471" s="347">
        <v>5.65</v>
      </c>
      <c r="Z471" s="347">
        <v>8</v>
      </c>
      <c r="AA471" s="347"/>
      <c r="AB471" s="347">
        <v>6</v>
      </c>
      <c r="AC471" s="347">
        <v>6.4</v>
      </c>
      <c r="AD471" s="347">
        <v>6.7</v>
      </c>
      <c r="AE471" s="347">
        <v>5.5</v>
      </c>
      <c r="AF471" s="347">
        <v>7.75</v>
      </c>
      <c r="AG471" s="347">
        <v>7.6</v>
      </c>
      <c r="AH471" s="347"/>
      <c r="AI471" s="347"/>
      <c r="AJ471" s="347">
        <v>6</v>
      </c>
      <c r="AK471" s="347">
        <v>6.9</v>
      </c>
      <c r="AL471" s="347">
        <v>9</v>
      </c>
      <c r="AM471" s="342"/>
      <c r="AN471" s="334">
        <v>7.5</v>
      </c>
      <c r="AO471" s="347">
        <v>6.2</v>
      </c>
    </row>
    <row r="472" spans="2:41" s="341" customFormat="1" ht="21" customHeight="1" x14ac:dyDescent="0.3">
      <c r="B472" s="337" t="s">
        <v>482</v>
      </c>
      <c r="C472" s="338"/>
      <c r="D472" s="338" t="s">
        <v>442</v>
      </c>
      <c r="E472" s="338" t="s">
        <v>17</v>
      </c>
      <c r="F472" s="338">
        <f t="shared" si="29"/>
        <v>18</v>
      </c>
      <c r="G472" s="339">
        <f t="shared" si="30"/>
        <v>3.1</v>
      </c>
      <c r="H472" s="340">
        <f t="shared" si="31"/>
        <v>4.4833333333333343</v>
      </c>
      <c r="I472" s="339">
        <f t="shared" si="28"/>
        <v>6.7</v>
      </c>
      <c r="J472" s="347">
        <v>4.3600000000000003</v>
      </c>
      <c r="K472" s="347">
        <v>4</v>
      </c>
      <c r="L472" s="347">
        <v>3.6</v>
      </c>
      <c r="M472" s="347">
        <v>4</v>
      </c>
      <c r="N472" s="334"/>
      <c r="O472" s="347">
        <v>4.3</v>
      </c>
      <c r="P472" s="347">
        <v>4.99</v>
      </c>
      <c r="Q472" s="347">
        <v>5.5</v>
      </c>
      <c r="R472" s="347"/>
      <c r="S472" s="350"/>
      <c r="T472" s="347"/>
      <c r="U472" s="347">
        <v>5.2</v>
      </c>
      <c r="V472" s="347">
        <v>5.0999999999999996</v>
      </c>
      <c r="W472" s="334">
        <v>4.2</v>
      </c>
      <c r="X472" s="334"/>
      <c r="Y472" s="347">
        <v>3.95</v>
      </c>
      <c r="Z472" s="347">
        <v>4.8</v>
      </c>
      <c r="AA472" s="347"/>
      <c r="AB472" s="347">
        <v>4.0999999999999996</v>
      </c>
      <c r="AC472" s="347">
        <v>3.2</v>
      </c>
      <c r="AD472" s="347">
        <v>6.7</v>
      </c>
      <c r="AE472" s="347"/>
      <c r="AF472" s="347"/>
      <c r="AG472" s="347">
        <v>6.15</v>
      </c>
      <c r="AH472" s="347"/>
      <c r="AI472" s="347"/>
      <c r="AJ472" s="347"/>
      <c r="AK472" s="347">
        <v>3.45</v>
      </c>
      <c r="AL472" s="347"/>
      <c r="AM472" s="342"/>
      <c r="AN472" s="334"/>
      <c r="AO472" s="347">
        <v>3.1</v>
      </c>
    </row>
    <row r="473" spans="2:41" s="341" customFormat="1" ht="21" customHeight="1" x14ac:dyDescent="0.3">
      <c r="B473" s="337" t="s">
        <v>482</v>
      </c>
      <c r="C473" s="338"/>
      <c r="D473" s="338" t="s">
        <v>442</v>
      </c>
      <c r="E473" s="338" t="s">
        <v>168</v>
      </c>
      <c r="F473" s="338">
        <f t="shared" si="29"/>
        <v>23</v>
      </c>
      <c r="G473" s="339">
        <f t="shared" si="30"/>
        <v>3.1</v>
      </c>
      <c r="H473" s="340">
        <f t="shared" si="31"/>
        <v>4.9391304347826095</v>
      </c>
      <c r="I473" s="339">
        <f t="shared" si="28"/>
        <v>7.75</v>
      </c>
      <c r="J473" s="347">
        <v>4.3600000000000003</v>
      </c>
      <c r="K473" s="347">
        <v>4</v>
      </c>
      <c r="L473" s="347">
        <v>3.6</v>
      </c>
      <c r="M473" s="347">
        <v>5</v>
      </c>
      <c r="N473" s="334">
        <v>4</v>
      </c>
      <c r="O473" s="347">
        <v>4.3</v>
      </c>
      <c r="P473" s="347">
        <v>6.99</v>
      </c>
      <c r="Q473" s="347"/>
      <c r="R473" s="347"/>
      <c r="S473" s="350"/>
      <c r="T473" s="347"/>
      <c r="U473" s="347">
        <v>4.7</v>
      </c>
      <c r="V473" s="347">
        <v>5.0999999999999996</v>
      </c>
      <c r="W473" s="334">
        <v>4.2</v>
      </c>
      <c r="X473" s="334"/>
      <c r="Y473" s="347">
        <v>3.95</v>
      </c>
      <c r="Z473" s="347">
        <v>4.8</v>
      </c>
      <c r="AA473" s="347"/>
      <c r="AB473" s="347">
        <v>4.0999999999999996</v>
      </c>
      <c r="AC473" s="347">
        <v>3.2</v>
      </c>
      <c r="AD473" s="347">
        <v>6.7</v>
      </c>
      <c r="AE473" s="347">
        <v>3.85</v>
      </c>
      <c r="AF473" s="347">
        <v>7.75</v>
      </c>
      <c r="AG473" s="347">
        <v>6.95</v>
      </c>
      <c r="AH473" s="347"/>
      <c r="AI473" s="347"/>
      <c r="AJ473" s="347">
        <v>6</v>
      </c>
      <c r="AK473" s="347">
        <v>3.45</v>
      </c>
      <c r="AL473" s="347">
        <v>6</v>
      </c>
      <c r="AM473" s="342"/>
      <c r="AN473" s="334">
        <v>7.5</v>
      </c>
      <c r="AO473" s="347">
        <v>3.1</v>
      </c>
    </row>
    <row r="474" spans="2:41" s="341" customFormat="1" ht="21" customHeight="1" x14ac:dyDescent="0.3">
      <c r="B474" s="337" t="s">
        <v>482</v>
      </c>
      <c r="C474" s="338"/>
      <c r="D474" s="338" t="s">
        <v>442</v>
      </c>
      <c r="E474" s="338" t="s">
        <v>143</v>
      </c>
      <c r="F474" s="338">
        <f t="shared" si="29"/>
        <v>19</v>
      </c>
      <c r="G474" s="339">
        <f t="shared" si="30"/>
        <v>0.5</v>
      </c>
      <c r="H474" s="340">
        <f t="shared" si="31"/>
        <v>3.9005263157894738</v>
      </c>
      <c r="I474" s="339">
        <f t="shared" si="28"/>
        <v>6.7</v>
      </c>
      <c r="J474" s="347">
        <v>2.91</v>
      </c>
      <c r="K474" s="347">
        <v>4</v>
      </c>
      <c r="L474" s="347">
        <v>3.6</v>
      </c>
      <c r="M474" s="347"/>
      <c r="N474" s="334">
        <v>4</v>
      </c>
      <c r="O474" s="347">
        <v>4.3</v>
      </c>
      <c r="P474" s="347"/>
      <c r="Q474" s="347">
        <v>4</v>
      </c>
      <c r="R474" s="347"/>
      <c r="S474" s="350"/>
      <c r="T474" s="347"/>
      <c r="U474" s="347">
        <v>4.7</v>
      </c>
      <c r="V474" s="347"/>
      <c r="W474" s="334">
        <v>4.2</v>
      </c>
      <c r="X474" s="334"/>
      <c r="Y474" s="347">
        <v>3.95</v>
      </c>
      <c r="Z474" s="347">
        <v>0.5</v>
      </c>
      <c r="AA474" s="347"/>
      <c r="AB474" s="347">
        <v>4.0999999999999996</v>
      </c>
      <c r="AC474" s="347"/>
      <c r="AD474" s="347">
        <v>6.7</v>
      </c>
      <c r="AE474" s="347">
        <v>3.85</v>
      </c>
      <c r="AF474" s="347">
        <v>1</v>
      </c>
      <c r="AG474" s="347">
        <v>4.2</v>
      </c>
      <c r="AH474" s="347"/>
      <c r="AI474" s="347"/>
      <c r="AJ474" s="347">
        <v>6</v>
      </c>
      <c r="AK474" s="347"/>
      <c r="AL474" s="347">
        <v>6</v>
      </c>
      <c r="AM474" s="342"/>
      <c r="AN474" s="334">
        <v>3</v>
      </c>
      <c r="AO474" s="347">
        <v>3.1</v>
      </c>
    </row>
    <row r="475" spans="2:41" s="341" customFormat="1" ht="21" customHeight="1" x14ac:dyDescent="0.3">
      <c r="B475" s="337" t="s">
        <v>483</v>
      </c>
      <c r="C475" s="338" t="s">
        <v>454</v>
      </c>
      <c r="D475" s="338" t="s">
        <v>442</v>
      </c>
      <c r="E475" s="338" t="s">
        <v>16</v>
      </c>
      <c r="F475" s="338">
        <f t="shared" si="29"/>
        <v>20</v>
      </c>
      <c r="G475" s="339">
        <f t="shared" si="30"/>
        <v>31.25</v>
      </c>
      <c r="H475" s="340">
        <f t="shared" si="31"/>
        <v>102.6425</v>
      </c>
      <c r="I475" s="339">
        <f t="shared" si="28"/>
        <v>175</v>
      </c>
      <c r="J475" s="347"/>
      <c r="K475" s="347">
        <v>78</v>
      </c>
      <c r="L475" s="347">
        <v>90</v>
      </c>
      <c r="M475" s="347">
        <v>112</v>
      </c>
      <c r="N475" s="334"/>
      <c r="O475" s="347">
        <v>95</v>
      </c>
      <c r="P475" s="347">
        <v>106</v>
      </c>
      <c r="Q475" s="348"/>
      <c r="R475" s="347"/>
      <c r="S475" s="350"/>
      <c r="T475" s="347">
        <v>31.25</v>
      </c>
      <c r="U475" s="347">
        <v>108</v>
      </c>
      <c r="V475" s="347">
        <v>175</v>
      </c>
      <c r="W475" s="334">
        <v>100</v>
      </c>
      <c r="X475" s="334">
        <v>95</v>
      </c>
      <c r="Y475" s="347"/>
      <c r="Z475" s="347">
        <v>93</v>
      </c>
      <c r="AA475" s="347">
        <v>120</v>
      </c>
      <c r="AB475" s="347"/>
      <c r="AC475" s="347">
        <v>128</v>
      </c>
      <c r="AD475" s="347">
        <v>120</v>
      </c>
      <c r="AE475" s="347"/>
      <c r="AF475" s="347">
        <v>93.6</v>
      </c>
      <c r="AG475" s="347"/>
      <c r="AH475" s="347"/>
      <c r="AI475" s="347"/>
      <c r="AJ475" s="347">
        <v>80</v>
      </c>
      <c r="AK475" s="347">
        <v>112</v>
      </c>
      <c r="AL475" s="347">
        <v>88</v>
      </c>
      <c r="AM475" s="342"/>
      <c r="AN475" s="334">
        <v>120</v>
      </c>
      <c r="AO475" s="347">
        <v>108</v>
      </c>
    </row>
    <row r="476" spans="2:41" s="341" customFormat="1" ht="21" customHeight="1" x14ac:dyDescent="0.3">
      <c r="B476" s="337" t="s">
        <v>483</v>
      </c>
      <c r="C476" s="338" t="s">
        <v>454</v>
      </c>
      <c r="D476" s="338" t="s">
        <v>442</v>
      </c>
      <c r="E476" s="338" t="s">
        <v>17</v>
      </c>
      <c r="F476" s="338">
        <f t="shared" si="29"/>
        <v>19</v>
      </c>
      <c r="G476" s="339">
        <f t="shared" si="30"/>
        <v>31.25</v>
      </c>
      <c r="H476" s="340">
        <f t="shared" si="31"/>
        <v>93.731578947368419</v>
      </c>
      <c r="I476" s="339">
        <f t="shared" si="28"/>
        <v>175</v>
      </c>
      <c r="J476" s="347"/>
      <c r="K476" s="347">
        <v>48</v>
      </c>
      <c r="L476" s="347">
        <v>90</v>
      </c>
      <c r="M476" s="347">
        <v>112</v>
      </c>
      <c r="N476" s="334"/>
      <c r="O476" s="347">
        <v>57</v>
      </c>
      <c r="P476" s="347"/>
      <c r="Q476" s="348"/>
      <c r="R476" s="347"/>
      <c r="S476" s="350"/>
      <c r="T476" s="347">
        <v>31.25</v>
      </c>
      <c r="U476" s="347">
        <v>108</v>
      </c>
      <c r="V476" s="347">
        <v>175</v>
      </c>
      <c r="W476" s="334">
        <v>100</v>
      </c>
      <c r="X476" s="334">
        <v>95</v>
      </c>
      <c r="Y476" s="347"/>
      <c r="Z476" s="347">
        <v>93</v>
      </c>
      <c r="AA476" s="347"/>
      <c r="AB476" s="347"/>
      <c r="AC476" s="347">
        <v>128</v>
      </c>
      <c r="AD476" s="347">
        <v>120</v>
      </c>
      <c r="AE476" s="347"/>
      <c r="AF476" s="347">
        <v>93.6</v>
      </c>
      <c r="AG476" s="347"/>
      <c r="AH476" s="347">
        <v>130</v>
      </c>
      <c r="AI476" s="347"/>
      <c r="AJ476" s="347">
        <v>80</v>
      </c>
      <c r="AK476" s="347">
        <v>56.05</v>
      </c>
      <c r="AL476" s="347">
        <v>88</v>
      </c>
      <c r="AM476" s="342"/>
      <c r="AN476" s="334">
        <v>120</v>
      </c>
      <c r="AO476" s="347">
        <v>56</v>
      </c>
    </row>
    <row r="477" spans="2:41" s="341" customFormat="1" ht="21" customHeight="1" x14ac:dyDescent="0.3">
      <c r="B477" s="337" t="s">
        <v>483</v>
      </c>
      <c r="C477" s="338" t="s">
        <v>454</v>
      </c>
      <c r="D477" s="338" t="s">
        <v>442</v>
      </c>
      <c r="E477" s="338" t="s">
        <v>168</v>
      </c>
      <c r="F477" s="338">
        <f t="shared" si="29"/>
        <v>16</v>
      </c>
      <c r="G477" s="339">
        <f t="shared" si="30"/>
        <v>48</v>
      </c>
      <c r="H477" s="340">
        <f t="shared" si="31"/>
        <v>99.6</v>
      </c>
      <c r="I477" s="339">
        <f t="shared" si="28"/>
        <v>175</v>
      </c>
      <c r="J477" s="347"/>
      <c r="K477" s="347">
        <v>48</v>
      </c>
      <c r="L477" s="347">
        <v>90</v>
      </c>
      <c r="M477" s="347">
        <v>112</v>
      </c>
      <c r="N477" s="334"/>
      <c r="O477" s="347">
        <v>57</v>
      </c>
      <c r="P477" s="347"/>
      <c r="Q477" s="347"/>
      <c r="R477" s="347"/>
      <c r="S477" s="350"/>
      <c r="T477" s="347"/>
      <c r="U477" s="347">
        <v>108</v>
      </c>
      <c r="V477" s="347">
        <v>175</v>
      </c>
      <c r="W477" s="334"/>
      <c r="X477" s="334">
        <v>95</v>
      </c>
      <c r="Y477" s="347"/>
      <c r="Z477" s="347">
        <v>93</v>
      </c>
      <c r="AA477" s="347"/>
      <c r="AB477" s="347"/>
      <c r="AC477" s="347">
        <v>128</v>
      </c>
      <c r="AD477" s="347">
        <v>120</v>
      </c>
      <c r="AE477" s="347"/>
      <c r="AF477" s="347">
        <v>93.6</v>
      </c>
      <c r="AG477" s="347"/>
      <c r="AH477" s="347">
        <v>130</v>
      </c>
      <c r="AI477" s="347"/>
      <c r="AJ477" s="347">
        <v>80</v>
      </c>
      <c r="AK477" s="347"/>
      <c r="AL477" s="347">
        <v>88</v>
      </c>
      <c r="AM477" s="342"/>
      <c r="AN477" s="334">
        <v>120</v>
      </c>
      <c r="AO477" s="347">
        <v>56</v>
      </c>
    </row>
    <row r="478" spans="2:41" s="341" customFormat="1" ht="21" customHeight="1" x14ac:dyDescent="0.3">
      <c r="B478" s="337" t="s">
        <v>483</v>
      </c>
      <c r="C478" s="338" t="s">
        <v>454</v>
      </c>
      <c r="D478" s="338" t="s">
        <v>442</v>
      </c>
      <c r="E478" s="338" t="s">
        <v>143</v>
      </c>
      <c r="F478" s="338">
        <f t="shared" si="29"/>
        <v>12</v>
      </c>
      <c r="G478" s="339">
        <f t="shared" si="30"/>
        <v>48</v>
      </c>
      <c r="H478" s="340">
        <f t="shared" si="31"/>
        <v>89.216666666666654</v>
      </c>
      <c r="I478" s="339">
        <f t="shared" si="28"/>
        <v>130</v>
      </c>
      <c r="J478" s="347"/>
      <c r="K478" s="347">
        <v>48</v>
      </c>
      <c r="L478" s="347">
        <v>90</v>
      </c>
      <c r="M478" s="347"/>
      <c r="N478" s="334"/>
      <c r="O478" s="347">
        <v>57</v>
      </c>
      <c r="P478" s="347"/>
      <c r="Q478" s="347"/>
      <c r="R478" s="347"/>
      <c r="S478" s="350"/>
      <c r="T478" s="347"/>
      <c r="U478" s="347"/>
      <c r="V478" s="347"/>
      <c r="W478" s="334"/>
      <c r="X478" s="334">
        <v>95</v>
      </c>
      <c r="Y478" s="347"/>
      <c r="Z478" s="347">
        <v>93</v>
      </c>
      <c r="AA478" s="347"/>
      <c r="AB478" s="347"/>
      <c r="AC478" s="347"/>
      <c r="AD478" s="347">
        <v>120</v>
      </c>
      <c r="AE478" s="347"/>
      <c r="AF478" s="347">
        <v>93.6</v>
      </c>
      <c r="AG478" s="347"/>
      <c r="AH478" s="347">
        <v>130</v>
      </c>
      <c r="AI478" s="347"/>
      <c r="AJ478" s="347">
        <v>80</v>
      </c>
      <c r="AK478" s="347"/>
      <c r="AL478" s="347">
        <v>88</v>
      </c>
      <c r="AM478" s="342"/>
      <c r="AN478" s="334">
        <v>120</v>
      </c>
      <c r="AO478" s="347">
        <v>56</v>
      </c>
    </row>
    <row r="479" spans="2:41" s="341" customFormat="1" ht="21" customHeight="1" x14ac:dyDescent="0.3">
      <c r="B479" s="337" t="s">
        <v>484</v>
      </c>
      <c r="C479" s="338" t="s">
        <v>485</v>
      </c>
      <c r="D479" s="338" t="s">
        <v>95</v>
      </c>
      <c r="E479" s="338" t="s">
        <v>16</v>
      </c>
      <c r="F479" s="338">
        <f t="shared" si="29"/>
        <v>21</v>
      </c>
      <c r="G479" s="339">
        <f t="shared" si="30"/>
        <v>6</v>
      </c>
      <c r="H479" s="340">
        <f t="shared" si="31"/>
        <v>14.913333333333334</v>
      </c>
      <c r="I479" s="339">
        <f t="shared" si="28"/>
        <v>22</v>
      </c>
      <c r="J479" s="347">
        <v>14.08</v>
      </c>
      <c r="K479" s="347">
        <v>13</v>
      </c>
      <c r="L479" s="347">
        <v>14</v>
      </c>
      <c r="M479" s="347"/>
      <c r="N479" s="334">
        <v>18</v>
      </c>
      <c r="O479" s="347">
        <v>19</v>
      </c>
      <c r="P479" s="347">
        <v>13.25</v>
      </c>
      <c r="Q479" s="347">
        <v>15</v>
      </c>
      <c r="R479" s="347"/>
      <c r="S479" s="350"/>
      <c r="T479" s="347">
        <v>10.4</v>
      </c>
      <c r="U479" s="347">
        <v>13.3</v>
      </c>
      <c r="V479" s="347">
        <v>16.5</v>
      </c>
      <c r="W479" s="334">
        <v>6</v>
      </c>
      <c r="X479" s="334">
        <v>20</v>
      </c>
      <c r="Y479" s="347">
        <v>6.3</v>
      </c>
      <c r="Z479" s="347"/>
      <c r="AA479" s="347">
        <v>13.4</v>
      </c>
      <c r="AB479" s="347">
        <v>19.8</v>
      </c>
      <c r="AC479" s="347"/>
      <c r="AD479" s="347"/>
      <c r="AE479" s="347"/>
      <c r="AF479" s="347">
        <v>15.6</v>
      </c>
      <c r="AG479" s="347">
        <v>15.35</v>
      </c>
      <c r="AH479" s="347">
        <v>22</v>
      </c>
      <c r="AI479" s="347"/>
      <c r="AJ479" s="347"/>
      <c r="AK479" s="347">
        <v>18.7</v>
      </c>
      <c r="AL479" s="347">
        <v>19.5</v>
      </c>
      <c r="AM479" s="342"/>
      <c r="AN479" s="334"/>
      <c r="AO479" s="347">
        <v>10</v>
      </c>
    </row>
    <row r="480" spans="2:41" s="341" customFormat="1" ht="21" customHeight="1" x14ac:dyDescent="0.3">
      <c r="B480" s="337" t="s">
        <v>484</v>
      </c>
      <c r="C480" s="338" t="s">
        <v>485</v>
      </c>
      <c r="D480" s="338" t="s">
        <v>95</v>
      </c>
      <c r="E480" s="338" t="s">
        <v>17</v>
      </c>
      <c r="F480" s="338">
        <f t="shared" si="29"/>
        <v>19</v>
      </c>
      <c r="G480" s="339">
        <f t="shared" si="30"/>
        <v>4.4000000000000004</v>
      </c>
      <c r="H480" s="340">
        <f t="shared" si="31"/>
        <v>12.525263157894738</v>
      </c>
      <c r="I480" s="339">
        <f t="shared" ref="I480:I511" si="32">MAX(J480:AO480)</f>
        <v>20</v>
      </c>
      <c r="J480" s="347">
        <v>14.08</v>
      </c>
      <c r="K480" s="347">
        <v>8</v>
      </c>
      <c r="L480" s="347">
        <v>14</v>
      </c>
      <c r="M480" s="347"/>
      <c r="N480" s="334">
        <v>9.5</v>
      </c>
      <c r="O480" s="347">
        <v>13</v>
      </c>
      <c r="P480" s="347"/>
      <c r="Q480" s="347">
        <v>15</v>
      </c>
      <c r="R480" s="347"/>
      <c r="S480" s="350"/>
      <c r="T480" s="347"/>
      <c r="U480" s="347">
        <v>13.3</v>
      </c>
      <c r="V480" s="347">
        <v>16.5</v>
      </c>
      <c r="W480" s="334">
        <v>6</v>
      </c>
      <c r="X480" s="334">
        <v>20</v>
      </c>
      <c r="Y480" s="347">
        <v>4.4000000000000004</v>
      </c>
      <c r="Z480" s="347"/>
      <c r="AA480" s="347"/>
      <c r="AB480" s="347">
        <v>13.6</v>
      </c>
      <c r="AC480" s="347"/>
      <c r="AD480" s="347"/>
      <c r="AE480" s="347"/>
      <c r="AF480" s="347">
        <v>15.6</v>
      </c>
      <c r="AG480" s="347">
        <v>12.4</v>
      </c>
      <c r="AH480" s="347">
        <v>11</v>
      </c>
      <c r="AI480" s="347">
        <v>17.8</v>
      </c>
      <c r="AJ480" s="347"/>
      <c r="AK480" s="347">
        <v>9.3000000000000007</v>
      </c>
      <c r="AL480" s="347">
        <v>19.5</v>
      </c>
      <c r="AM480" s="342"/>
      <c r="AN480" s="334"/>
      <c r="AO480" s="347">
        <v>5</v>
      </c>
    </row>
    <row r="481" spans="2:41" s="341" customFormat="1" ht="21" customHeight="1" x14ac:dyDescent="0.3">
      <c r="B481" s="337" t="s">
        <v>484</v>
      </c>
      <c r="C481" s="338" t="s">
        <v>485</v>
      </c>
      <c r="D481" s="338" t="s">
        <v>95</v>
      </c>
      <c r="E481" s="338" t="s">
        <v>168</v>
      </c>
      <c r="F481" s="338">
        <f t="shared" si="29"/>
        <v>16</v>
      </c>
      <c r="G481" s="339">
        <f t="shared" si="30"/>
        <v>4.4000000000000004</v>
      </c>
      <c r="H481" s="340">
        <f t="shared" si="31"/>
        <v>13.57375</v>
      </c>
      <c r="I481" s="339">
        <f t="shared" si="32"/>
        <v>20</v>
      </c>
      <c r="J481" s="347">
        <v>14.08</v>
      </c>
      <c r="K481" s="347">
        <v>8</v>
      </c>
      <c r="L481" s="347">
        <v>14</v>
      </c>
      <c r="M481" s="347"/>
      <c r="N481" s="334"/>
      <c r="O481" s="347">
        <v>13</v>
      </c>
      <c r="P481" s="347"/>
      <c r="Q481" s="347"/>
      <c r="R481" s="347"/>
      <c r="S481" s="350"/>
      <c r="T481" s="347"/>
      <c r="U481" s="347">
        <v>13.3</v>
      </c>
      <c r="V481" s="347">
        <v>16.5</v>
      </c>
      <c r="W481" s="334">
        <v>6</v>
      </c>
      <c r="X481" s="334">
        <v>20</v>
      </c>
      <c r="Y481" s="347">
        <v>4.4000000000000004</v>
      </c>
      <c r="Z481" s="347"/>
      <c r="AA481" s="347"/>
      <c r="AB481" s="347">
        <v>19.8</v>
      </c>
      <c r="AC481" s="347"/>
      <c r="AD481" s="347"/>
      <c r="AE481" s="347"/>
      <c r="AF481" s="347">
        <v>15.6</v>
      </c>
      <c r="AG481" s="347">
        <v>15.35</v>
      </c>
      <c r="AH481" s="347">
        <v>14.85</v>
      </c>
      <c r="AI481" s="347">
        <v>17.8</v>
      </c>
      <c r="AJ481" s="347"/>
      <c r="AK481" s="347"/>
      <c r="AL481" s="347">
        <v>19.5</v>
      </c>
      <c r="AM481" s="342"/>
      <c r="AN481" s="334"/>
      <c r="AO481" s="347">
        <v>5</v>
      </c>
    </row>
    <row r="482" spans="2:41" s="341" customFormat="1" ht="21" customHeight="1" x14ac:dyDescent="0.3">
      <c r="B482" s="337" t="s">
        <v>484</v>
      </c>
      <c r="C482" s="338" t="s">
        <v>485</v>
      </c>
      <c r="D482" s="338" t="s">
        <v>95</v>
      </c>
      <c r="E482" s="338" t="s">
        <v>143</v>
      </c>
      <c r="F482" s="338">
        <f t="shared" si="29"/>
        <v>14</v>
      </c>
      <c r="G482" s="339">
        <f t="shared" si="30"/>
        <v>4.4000000000000004</v>
      </c>
      <c r="H482" s="340">
        <f t="shared" si="31"/>
        <v>13.184285714285712</v>
      </c>
      <c r="I482" s="339">
        <f t="shared" si="32"/>
        <v>20</v>
      </c>
      <c r="J482" s="347">
        <v>14.08</v>
      </c>
      <c r="K482" s="347">
        <v>8</v>
      </c>
      <c r="L482" s="347">
        <v>14</v>
      </c>
      <c r="M482" s="347"/>
      <c r="N482" s="334"/>
      <c r="O482" s="347">
        <v>13</v>
      </c>
      <c r="P482" s="347"/>
      <c r="Q482" s="347">
        <v>15</v>
      </c>
      <c r="R482" s="347"/>
      <c r="S482" s="350"/>
      <c r="T482" s="347"/>
      <c r="U482" s="347"/>
      <c r="V482" s="347"/>
      <c r="W482" s="334">
        <v>6</v>
      </c>
      <c r="X482" s="334">
        <v>20</v>
      </c>
      <c r="Y482" s="347">
        <v>4.4000000000000004</v>
      </c>
      <c r="Z482" s="347"/>
      <c r="AA482" s="347"/>
      <c r="AB482" s="347">
        <v>19.8</v>
      </c>
      <c r="AC482" s="347"/>
      <c r="AD482" s="347"/>
      <c r="AE482" s="347"/>
      <c r="AF482" s="347">
        <v>15.6</v>
      </c>
      <c r="AG482" s="347">
        <v>15.35</v>
      </c>
      <c r="AH482" s="347">
        <v>14.85</v>
      </c>
      <c r="AI482" s="347"/>
      <c r="AJ482" s="347"/>
      <c r="AK482" s="347"/>
      <c r="AL482" s="347">
        <v>19.5</v>
      </c>
      <c r="AM482" s="342"/>
      <c r="AN482" s="334"/>
      <c r="AO482" s="347">
        <v>5</v>
      </c>
    </row>
    <row r="483" spans="2:41" s="341" customFormat="1" ht="21" customHeight="1" x14ac:dyDescent="0.3">
      <c r="B483" s="337" t="s">
        <v>486</v>
      </c>
      <c r="C483" s="338"/>
      <c r="D483" s="338" t="s">
        <v>442</v>
      </c>
      <c r="E483" s="338" t="s">
        <v>16</v>
      </c>
      <c r="F483" s="338">
        <f t="shared" si="29"/>
        <v>3</v>
      </c>
      <c r="G483" s="339">
        <f t="shared" si="30"/>
        <v>48</v>
      </c>
      <c r="H483" s="340">
        <f t="shared" si="31"/>
        <v>51.133333333333333</v>
      </c>
      <c r="I483" s="339">
        <f t="shared" si="32"/>
        <v>55</v>
      </c>
      <c r="J483" s="347"/>
      <c r="K483" s="347"/>
      <c r="L483" s="347"/>
      <c r="M483" s="347"/>
      <c r="N483" s="334"/>
      <c r="O483" s="347"/>
      <c r="P483" s="347"/>
      <c r="Q483" s="347"/>
      <c r="R483" s="347"/>
      <c r="S483" s="350"/>
      <c r="T483" s="347"/>
      <c r="U483" s="347"/>
      <c r="V483" s="347">
        <v>55</v>
      </c>
      <c r="W483" s="334"/>
      <c r="X483" s="334"/>
      <c r="Y483" s="347">
        <v>50.4</v>
      </c>
      <c r="Z483" s="347"/>
      <c r="AA483" s="347"/>
      <c r="AB483" s="347">
        <v>48</v>
      </c>
      <c r="AC483" s="347"/>
      <c r="AD483" s="347"/>
      <c r="AE483" s="347"/>
      <c r="AF483" s="347"/>
      <c r="AG483" s="347"/>
      <c r="AH483" s="347"/>
      <c r="AI483" s="347"/>
      <c r="AJ483" s="347"/>
      <c r="AK483" s="347"/>
      <c r="AL483" s="347"/>
      <c r="AM483" s="342"/>
      <c r="AN483" s="334"/>
      <c r="AO483" s="347"/>
    </row>
    <row r="484" spans="2:41" s="341" customFormat="1" ht="21" customHeight="1" x14ac:dyDescent="0.3">
      <c r="B484" s="337" t="s">
        <v>486</v>
      </c>
      <c r="C484" s="338"/>
      <c r="D484" s="338" t="s">
        <v>442</v>
      </c>
      <c r="E484" s="338" t="s">
        <v>17</v>
      </c>
      <c r="F484" s="338">
        <f t="shared" si="29"/>
        <v>3</v>
      </c>
      <c r="G484" s="339">
        <f t="shared" si="30"/>
        <v>25</v>
      </c>
      <c r="H484" s="340">
        <f t="shared" si="31"/>
        <v>30.400000000000002</v>
      </c>
      <c r="I484" s="339">
        <f t="shared" si="32"/>
        <v>35.200000000000003</v>
      </c>
      <c r="J484" s="347"/>
      <c r="K484" s="347"/>
      <c r="L484" s="347"/>
      <c r="M484" s="347"/>
      <c r="N484" s="334"/>
      <c r="O484" s="347"/>
      <c r="P484" s="347"/>
      <c r="Q484" s="347"/>
      <c r="R484" s="347"/>
      <c r="S484" s="350"/>
      <c r="T484" s="347"/>
      <c r="U484" s="347"/>
      <c r="V484" s="347">
        <v>31</v>
      </c>
      <c r="W484" s="334"/>
      <c r="X484" s="334"/>
      <c r="Y484" s="347">
        <v>35.200000000000003</v>
      </c>
      <c r="Z484" s="347"/>
      <c r="AA484" s="347"/>
      <c r="AB484" s="347">
        <v>25</v>
      </c>
      <c r="AC484" s="347"/>
      <c r="AD484" s="347"/>
      <c r="AE484" s="347"/>
      <c r="AF484" s="347"/>
      <c r="AG484" s="347"/>
      <c r="AH484" s="347"/>
      <c r="AI484" s="347"/>
      <c r="AJ484" s="347"/>
      <c r="AK484" s="347"/>
      <c r="AL484" s="347"/>
      <c r="AM484" s="342"/>
      <c r="AN484" s="334"/>
      <c r="AO484" s="347"/>
    </row>
    <row r="485" spans="2:41" s="341" customFormat="1" ht="21" customHeight="1" x14ac:dyDescent="0.3">
      <c r="B485" s="337" t="s">
        <v>486</v>
      </c>
      <c r="C485" s="338"/>
      <c r="D485" s="338" t="s">
        <v>442</v>
      </c>
      <c r="E485" s="338" t="s">
        <v>168</v>
      </c>
      <c r="F485" s="338">
        <f t="shared" si="29"/>
        <v>3</v>
      </c>
      <c r="G485" s="339">
        <f t="shared" si="30"/>
        <v>25</v>
      </c>
      <c r="H485" s="340">
        <f t="shared" si="31"/>
        <v>30.400000000000002</v>
      </c>
      <c r="I485" s="339">
        <f t="shared" si="32"/>
        <v>35.200000000000003</v>
      </c>
      <c r="J485" s="347"/>
      <c r="K485" s="347"/>
      <c r="L485" s="347"/>
      <c r="M485" s="347"/>
      <c r="N485" s="334"/>
      <c r="O485" s="347"/>
      <c r="P485" s="347"/>
      <c r="Q485" s="347"/>
      <c r="R485" s="347"/>
      <c r="S485" s="350"/>
      <c r="T485" s="347"/>
      <c r="U485" s="347"/>
      <c r="V485" s="347">
        <v>31</v>
      </c>
      <c r="W485" s="334"/>
      <c r="X485" s="334"/>
      <c r="Y485" s="347">
        <v>35.200000000000003</v>
      </c>
      <c r="Z485" s="347"/>
      <c r="AA485" s="347"/>
      <c r="AB485" s="347">
        <v>25</v>
      </c>
      <c r="AC485" s="347"/>
      <c r="AD485" s="347"/>
      <c r="AE485" s="347"/>
      <c r="AF485" s="347"/>
      <c r="AG485" s="347"/>
      <c r="AH485" s="347"/>
      <c r="AI485" s="347"/>
      <c r="AJ485" s="347"/>
      <c r="AK485" s="347"/>
      <c r="AL485" s="347"/>
      <c r="AM485" s="342"/>
      <c r="AN485" s="334"/>
      <c r="AO485" s="347"/>
    </row>
    <row r="486" spans="2:41" s="341" customFormat="1" ht="21" customHeight="1" x14ac:dyDescent="0.3">
      <c r="B486" s="337" t="s">
        <v>486</v>
      </c>
      <c r="C486" s="338"/>
      <c r="D486" s="338" t="s">
        <v>442</v>
      </c>
      <c r="E486" s="338" t="s">
        <v>143</v>
      </c>
      <c r="F486" s="338">
        <f t="shared" si="29"/>
        <v>2</v>
      </c>
      <c r="G486" s="339">
        <f t="shared" si="30"/>
        <v>25</v>
      </c>
      <c r="H486" s="340">
        <f t="shared" si="31"/>
        <v>30.1</v>
      </c>
      <c r="I486" s="339">
        <f t="shared" si="32"/>
        <v>35.200000000000003</v>
      </c>
      <c r="J486" s="347"/>
      <c r="K486" s="347"/>
      <c r="L486" s="347"/>
      <c r="M486" s="347"/>
      <c r="N486" s="334"/>
      <c r="O486" s="347"/>
      <c r="P486" s="347"/>
      <c r="Q486" s="347"/>
      <c r="R486" s="347"/>
      <c r="S486" s="350"/>
      <c r="T486" s="347"/>
      <c r="U486" s="347"/>
      <c r="V486" s="347"/>
      <c r="W486" s="334"/>
      <c r="X486" s="334"/>
      <c r="Y486" s="347">
        <v>35.200000000000003</v>
      </c>
      <c r="Z486" s="347"/>
      <c r="AA486" s="347"/>
      <c r="AB486" s="347">
        <v>25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2"/>
      <c r="AN486" s="334"/>
      <c r="AO486" s="347"/>
    </row>
    <row r="487" spans="2:41" s="341" customFormat="1" ht="21" customHeight="1" x14ac:dyDescent="0.3">
      <c r="B487" s="337" t="s">
        <v>487</v>
      </c>
      <c r="C487" s="338"/>
      <c r="D487" s="338" t="s">
        <v>442</v>
      </c>
      <c r="E487" s="338" t="s">
        <v>16</v>
      </c>
      <c r="F487" s="338">
        <f t="shared" si="29"/>
        <v>8</v>
      </c>
      <c r="G487" s="339">
        <f t="shared" si="30"/>
        <v>20</v>
      </c>
      <c r="H487" s="340">
        <f t="shared" si="31"/>
        <v>28.373750000000001</v>
      </c>
      <c r="I487" s="339">
        <f t="shared" si="32"/>
        <v>45.99</v>
      </c>
      <c r="J487" s="347">
        <v>20</v>
      </c>
      <c r="K487" s="347"/>
      <c r="L487" s="347"/>
      <c r="M487" s="347"/>
      <c r="N487" s="334"/>
      <c r="O487" s="347"/>
      <c r="P487" s="347">
        <v>45.99</v>
      </c>
      <c r="Q487" s="347"/>
      <c r="R487" s="347"/>
      <c r="S487" s="350"/>
      <c r="T487" s="347"/>
      <c r="U487" s="347"/>
      <c r="V487" s="347"/>
      <c r="W487" s="334">
        <v>21</v>
      </c>
      <c r="X487" s="334">
        <v>23</v>
      </c>
      <c r="Y487" s="347"/>
      <c r="Z487" s="347"/>
      <c r="AA487" s="347"/>
      <c r="AB487" s="347"/>
      <c r="AC487" s="347">
        <v>24</v>
      </c>
      <c r="AD487" s="347">
        <v>20.3</v>
      </c>
      <c r="AE487" s="347"/>
      <c r="AF487" s="347">
        <v>27.5</v>
      </c>
      <c r="AG487" s="347">
        <v>45.2</v>
      </c>
      <c r="AH487" s="347"/>
      <c r="AI487" s="347"/>
      <c r="AJ487" s="347"/>
      <c r="AK487" s="347"/>
      <c r="AL487" s="347"/>
      <c r="AM487" s="342"/>
      <c r="AN487" s="334"/>
      <c r="AO487" s="347"/>
    </row>
    <row r="488" spans="2:41" s="341" customFormat="1" ht="21" customHeight="1" x14ac:dyDescent="0.3">
      <c r="B488" s="337" t="s">
        <v>487</v>
      </c>
      <c r="C488" s="338"/>
      <c r="D488" s="338" t="s">
        <v>442</v>
      </c>
      <c r="E488" s="338" t="s">
        <v>17</v>
      </c>
      <c r="F488" s="338">
        <f t="shared" si="29"/>
        <v>6</v>
      </c>
      <c r="G488" s="339">
        <f t="shared" si="30"/>
        <v>12</v>
      </c>
      <c r="H488" s="340">
        <f t="shared" si="31"/>
        <v>18.516666666666666</v>
      </c>
      <c r="I488" s="339">
        <f t="shared" si="32"/>
        <v>24.8</v>
      </c>
      <c r="J488" s="347">
        <v>12</v>
      </c>
      <c r="K488" s="347"/>
      <c r="L488" s="347"/>
      <c r="M488" s="347"/>
      <c r="N488" s="334"/>
      <c r="O488" s="347"/>
      <c r="P488" s="347"/>
      <c r="Q488" s="347"/>
      <c r="R488" s="347"/>
      <c r="S488" s="350"/>
      <c r="T488" s="347"/>
      <c r="U488" s="347"/>
      <c r="V488" s="347"/>
      <c r="W488" s="334">
        <v>15</v>
      </c>
      <c r="X488" s="334">
        <v>15</v>
      </c>
      <c r="Y488" s="347"/>
      <c r="Z488" s="347"/>
      <c r="AA488" s="347"/>
      <c r="AB488" s="347"/>
      <c r="AC488" s="347">
        <v>24</v>
      </c>
      <c r="AD488" s="347">
        <v>20.3</v>
      </c>
      <c r="AE488" s="347"/>
      <c r="AF488" s="347"/>
      <c r="AG488" s="347">
        <v>24.8</v>
      </c>
      <c r="AH488" s="347"/>
      <c r="AI488" s="347"/>
      <c r="AJ488" s="347"/>
      <c r="AK488" s="347"/>
      <c r="AL488" s="347"/>
      <c r="AM488" s="342"/>
      <c r="AN488" s="334"/>
      <c r="AO488" s="347"/>
    </row>
    <row r="489" spans="2:41" s="341" customFormat="1" ht="21" customHeight="1" x14ac:dyDescent="0.3">
      <c r="B489" s="337" t="s">
        <v>487</v>
      </c>
      <c r="C489" s="338"/>
      <c r="D489" s="338" t="s">
        <v>442</v>
      </c>
      <c r="E489" s="338" t="s">
        <v>168</v>
      </c>
      <c r="F489" s="338">
        <f t="shared" si="29"/>
        <v>8</v>
      </c>
      <c r="G489" s="339">
        <f t="shared" si="30"/>
        <v>12</v>
      </c>
      <c r="H489" s="340">
        <f t="shared" si="31"/>
        <v>24.142499999999998</v>
      </c>
      <c r="I489" s="339">
        <f t="shared" si="32"/>
        <v>39.35</v>
      </c>
      <c r="J489" s="347">
        <v>12</v>
      </c>
      <c r="K489" s="347"/>
      <c r="L489" s="347"/>
      <c r="M489" s="347"/>
      <c r="N489" s="334"/>
      <c r="O489" s="347"/>
      <c r="P489" s="347">
        <v>31.99</v>
      </c>
      <c r="Q489" s="347"/>
      <c r="R489" s="347"/>
      <c r="S489" s="350"/>
      <c r="T489" s="347"/>
      <c r="U489" s="347"/>
      <c r="V489" s="347"/>
      <c r="W489" s="334">
        <v>15</v>
      </c>
      <c r="X489" s="334">
        <v>23</v>
      </c>
      <c r="Y489" s="347"/>
      <c r="Z489" s="347"/>
      <c r="AA489" s="347"/>
      <c r="AB489" s="347"/>
      <c r="AC489" s="347">
        <v>24</v>
      </c>
      <c r="AD489" s="347">
        <v>20.3</v>
      </c>
      <c r="AE489" s="347"/>
      <c r="AF489" s="347">
        <v>27.5</v>
      </c>
      <c r="AG489" s="347">
        <v>39.35</v>
      </c>
      <c r="AH489" s="347"/>
      <c r="AI489" s="347"/>
      <c r="AJ489" s="347"/>
      <c r="AK489" s="347"/>
      <c r="AL489" s="347"/>
      <c r="AM489" s="342"/>
      <c r="AN489" s="334"/>
      <c r="AO489" s="347"/>
    </row>
    <row r="490" spans="2:41" s="341" customFormat="1" ht="21" customHeight="1" x14ac:dyDescent="0.3">
      <c r="B490" s="337" t="s">
        <v>487</v>
      </c>
      <c r="C490" s="338"/>
      <c r="D490" s="338" t="s">
        <v>442</v>
      </c>
      <c r="E490" s="338" t="s">
        <v>143</v>
      </c>
      <c r="F490" s="338">
        <f t="shared" si="29"/>
        <v>6</v>
      </c>
      <c r="G490" s="339">
        <f t="shared" si="30"/>
        <v>1</v>
      </c>
      <c r="H490" s="340">
        <f t="shared" si="31"/>
        <v>15.924999999999999</v>
      </c>
      <c r="I490" s="339">
        <f t="shared" si="32"/>
        <v>28.25</v>
      </c>
      <c r="J490" s="347">
        <v>8</v>
      </c>
      <c r="K490" s="347"/>
      <c r="L490" s="347"/>
      <c r="M490" s="347"/>
      <c r="N490" s="334"/>
      <c r="O490" s="347"/>
      <c r="P490" s="347"/>
      <c r="Q490" s="347"/>
      <c r="R490" s="347"/>
      <c r="S490" s="350"/>
      <c r="T490" s="347"/>
      <c r="U490" s="347"/>
      <c r="V490" s="347"/>
      <c r="W490" s="334">
        <v>15</v>
      </c>
      <c r="X490" s="334">
        <v>23</v>
      </c>
      <c r="Y490" s="347"/>
      <c r="Z490" s="347"/>
      <c r="AA490" s="347"/>
      <c r="AB490" s="347"/>
      <c r="AC490" s="347"/>
      <c r="AD490" s="347">
        <v>20.3</v>
      </c>
      <c r="AE490" s="347"/>
      <c r="AF490" s="347">
        <v>1</v>
      </c>
      <c r="AG490" s="347">
        <v>28.25</v>
      </c>
      <c r="AH490" s="347"/>
      <c r="AI490" s="347"/>
      <c r="AJ490" s="347"/>
      <c r="AK490" s="347"/>
      <c r="AL490" s="347"/>
      <c r="AM490" s="342"/>
      <c r="AN490" s="334"/>
      <c r="AO490" s="347"/>
    </row>
    <row r="491" spans="2:41" s="341" customFormat="1" ht="21" customHeight="1" x14ac:dyDescent="0.3">
      <c r="B491" s="337" t="s">
        <v>488</v>
      </c>
      <c r="C491" s="338"/>
      <c r="D491" s="338"/>
      <c r="E491" s="338" t="s">
        <v>16</v>
      </c>
      <c r="F491" s="338">
        <f t="shared" si="29"/>
        <v>8</v>
      </c>
      <c r="G491" s="339">
        <f t="shared" si="30"/>
        <v>203</v>
      </c>
      <c r="H491" s="340">
        <f t="shared" si="31"/>
        <v>336.02499999999998</v>
      </c>
      <c r="I491" s="339">
        <f t="shared" si="32"/>
        <v>552</v>
      </c>
      <c r="J491" s="347">
        <v>288</v>
      </c>
      <c r="K491" s="347"/>
      <c r="L491" s="347"/>
      <c r="M491" s="347"/>
      <c r="N491" s="334"/>
      <c r="O491" s="347"/>
      <c r="P491" s="347">
        <v>552</v>
      </c>
      <c r="Q491" s="347"/>
      <c r="R491" s="347"/>
      <c r="S491" s="350"/>
      <c r="T491" s="347"/>
      <c r="U491" s="347"/>
      <c r="V491" s="347"/>
      <c r="W491" s="334">
        <v>230</v>
      </c>
      <c r="X491" s="334"/>
      <c r="Y491" s="347">
        <v>300</v>
      </c>
      <c r="Z491" s="347"/>
      <c r="AA491" s="347"/>
      <c r="AB491" s="347"/>
      <c r="AC491" s="347">
        <v>288</v>
      </c>
      <c r="AD491" s="347">
        <v>203</v>
      </c>
      <c r="AE491" s="347"/>
      <c r="AF491" s="347">
        <v>330</v>
      </c>
      <c r="AG491" s="347">
        <v>497.2</v>
      </c>
      <c r="AH491" s="347"/>
      <c r="AI491" s="347"/>
      <c r="AJ491" s="347"/>
      <c r="AK491" s="347"/>
      <c r="AL491" s="347"/>
      <c r="AM491" s="342"/>
      <c r="AN491" s="334"/>
      <c r="AO491" s="347"/>
    </row>
    <row r="492" spans="2:41" s="341" customFormat="1" ht="21" customHeight="1" x14ac:dyDescent="0.3">
      <c r="B492" s="337" t="s">
        <v>488</v>
      </c>
      <c r="C492" s="338"/>
      <c r="D492" s="338"/>
      <c r="E492" s="338" t="s">
        <v>17</v>
      </c>
      <c r="F492" s="338">
        <f t="shared" si="29"/>
        <v>6</v>
      </c>
      <c r="G492" s="339">
        <f t="shared" si="30"/>
        <v>160</v>
      </c>
      <c r="H492" s="340">
        <f t="shared" si="31"/>
        <v>243.96666666666667</v>
      </c>
      <c r="I492" s="339">
        <f t="shared" si="32"/>
        <v>330</v>
      </c>
      <c r="J492" s="347"/>
      <c r="K492" s="347"/>
      <c r="L492" s="347"/>
      <c r="M492" s="347"/>
      <c r="N492" s="334"/>
      <c r="O492" s="347"/>
      <c r="P492" s="347"/>
      <c r="Q492" s="347"/>
      <c r="R492" s="347"/>
      <c r="S492" s="350"/>
      <c r="T492" s="347"/>
      <c r="U492" s="347"/>
      <c r="V492" s="347"/>
      <c r="W492" s="334">
        <v>160</v>
      </c>
      <c r="X492" s="334"/>
      <c r="Y492" s="347">
        <v>210</v>
      </c>
      <c r="Z492" s="347"/>
      <c r="AA492" s="347"/>
      <c r="AB492" s="347"/>
      <c r="AC492" s="347">
        <v>288</v>
      </c>
      <c r="AD492" s="347">
        <v>203</v>
      </c>
      <c r="AE492" s="347"/>
      <c r="AF492" s="347">
        <v>330</v>
      </c>
      <c r="AG492" s="347">
        <v>272.8</v>
      </c>
      <c r="AH492" s="347"/>
      <c r="AI492" s="347"/>
      <c r="AJ492" s="347"/>
      <c r="AK492" s="347"/>
      <c r="AL492" s="347"/>
      <c r="AM492" s="342"/>
      <c r="AN492" s="334"/>
      <c r="AO492" s="347"/>
    </row>
    <row r="493" spans="2:41" s="341" customFormat="1" ht="21" customHeight="1" x14ac:dyDescent="0.3">
      <c r="B493" s="337" t="s">
        <v>488</v>
      </c>
      <c r="C493" s="338"/>
      <c r="D493" s="338"/>
      <c r="E493" s="338" t="s">
        <v>168</v>
      </c>
      <c r="F493" s="338">
        <f t="shared" si="29"/>
        <v>7</v>
      </c>
      <c r="G493" s="339">
        <f t="shared" si="30"/>
        <v>160</v>
      </c>
      <c r="H493" s="340">
        <f t="shared" si="31"/>
        <v>286.83571428571429</v>
      </c>
      <c r="I493" s="339">
        <f t="shared" si="32"/>
        <v>432.85</v>
      </c>
      <c r="J493" s="347"/>
      <c r="K493" s="347"/>
      <c r="L493" s="347"/>
      <c r="M493" s="347"/>
      <c r="N493" s="334"/>
      <c r="O493" s="347"/>
      <c r="P493" s="347">
        <v>384</v>
      </c>
      <c r="Q493" s="347"/>
      <c r="R493" s="347"/>
      <c r="S493" s="350"/>
      <c r="T493" s="347"/>
      <c r="U493" s="347"/>
      <c r="V493" s="347"/>
      <c r="W493" s="334">
        <v>160</v>
      </c>
      <c r="X493" s="334"/>
      <c r="Y493" s="347">
        <v>210</v>
      </c>
      <c r="Z493" s="347"/>
      <c r="AA493" s="347"/>
      <c r="AB493" s="347"/>
      <c r="AC493" s="347">
        <v>288</v>
      </c>
      <c r="AD493" s="347">
        <v>203</v>
      </c>
      <c r="AE493" s="347"/>
      <c r="AF493" s="347">
        <v>330</v>
      </c>
      <c r="AG493" s="347">
        <v>432.85</v>
      </c>
      <c r="AH493" s="347"/>
      <c r="AI493" s="347"/>
      <c r="AJ493" s="347"/>
      <c r="AK493" s="347"/>
      <c r="AL493" s="347"/>
      <c r="AM493" s="342"/>
      <c r="AN493" s="334"/>
      <c r="AO493" s="347"/>
    </row>
    <row r="494" spans="2:41" s="341" customFormat="1" ht="21" customHeight="1" x14ac:dyDescent="0.3">
      <c r="B494" s="337" t="s">
        <v>488</v>
      </c>
      <c r="C494" s="338"/>
      <c r="D494" s="338"/>
      <c r="E494" s="338" t="s">
        <v>143</v>
      </c>
      <c r="F494" s="338">
        <f t="shared" si="29"/>
        <v>4</v>
      </c>
      <c r="G494" s="339">
        <f t="shared" si="30"/>
        <v>160</v>
      </c>
      <c r="H494" s="340">
        <f t="shared" si="31"/>
        <v>220.9375</v>
      </c>
      <c r="I494" s="339">
        <f t="shared" si="32"/>
        <v>310.75</v>
      </c>
      <c r="J494" s="347"/>
      <c r="K494" s="347"/>
      <c r="L494" s="347"/>
      <c r="M494" s="347"/>
      <c r="N494" s="334"/>
      <c r="O494" s="347"/>
      <c r="P494" s="347"/>
      <c r="Q494" s="347"/>
      <c r="R494" s="347"/>
      <c r="S494" s="350"/>
      <c r="T494" s="347"/>
      <c r="U494" s="347"/>
      <c r="V494" s="347"/>
      <c r="W494" s="334">
        <v>160</v>
      </c>
      <c r="X494" s="334"/>
      <c r="Y494" s="347">
        <v>210</v>
      </c>
      <c r="Z494" s="347"/>
      <c r="AA494" s="347"/>
      <c r="AB494" s="347"/>
      <c r="AC494" s="347"/>
      <c r="AD494" s="347">
        <v>203</v>
      </c>
      <c r="AE494" s="347"/>
      <c r="AF494" s="347"/>
      <c r="AG494" s="347">
        <v>310.75</v>
      </c>
      <c r="AH494" s="347"/>
      <c r="AI494" s="347"/>
      <c r="AJ494" s="347"/>
      <c r="AK494" s="347"/>
      <c r="AL494" s="347"/>
      <c r="AM494" s="342"/>
      <c r="AN494" s="334"/>
      <c r="AO494" s="347"/>
    </row>
    <row r="495" spans="2:41" s="341" customFormat="1" ht="21" customHeight="1" x14ac:dyDescent="0.3">
      <c r="B495" s="337" t="s">
        <v>489</v>
      </c>
      <c r="C495" s="338" t="s">
        <v>479</v>
      </c>
      <c r="D495" s="338" t="s">
        <v>95</v>
      </c>
      <c r="E495" s="338" t="s">
        <v>16</v>
      </c>
      <c r="F495" s="338">
        <f t="shared" si="29"/>
        <v>17</v>
      </c>
      <c r="G495" s="339">
        <f t="shared" si="30"/>
        <v>4</v>
      </c>
      <c r="H495" s="340">
        <f t="shared" si="31"/>
        <v>5.882352941176471</v>
      </c>
      <c r="I495" s="339">
        <f t="shared" si="32"/>
        <v>9.6</v>
      </c>
      <c r="J495" s="347"/>
      <c r="K495" s="347"/>
      <c r="L495" s="347">
        <v>7</v>
      </c>
      <c r="M495" s="347">
        <v>5.5</v>
      </c>
      <c r="N495" s="334">
        <v>5.5</v>
      </c>
      <c r="O495" s="347">
        <v>5.8</v>
      </c>
      <c r="P495" s="347"/>
      <c r="Q495" s="347">
        <v>4</v>
      </c>
      <c r="R495" s="347"/>
      <c r="S495" s="350"/>
      <c r="T495" s="347"/>
      <c r="U495" s="347">
        <v>5</v>
      </c>
      <c r="V495" s="347">
        <v>5.9</v>
      </c>
      <c r="W495" s="334"/>
      <c r="X495" s="334">
        <v>5.2</v>
      </c>
      <c r="Y495" s="347"/>
      <c r="Z495" s="347">
        <v>9.6</v>
      </c>
      <c r="AA495" s="347">
        <v>7.6</v>
      </c>
      <c r="AB495" s="347"/>
      <c r="AC495" s="347"/>
      <c r="AD495" s="347"/>
      <c r="AE495" s="347">
        <v>6.85</v>
      </c>
      <c r="AF495" s="347">
        <v>6.1</v>
      </c>
      <c r="AG495" s="347">
        <v>6.9</v>
      </c>
      <c r="AH495" s="347">
        <v>4.8499999999999996</v>
      </c>
      <c r="AI495" s="347">
        <v>5.5</v>
      </c>
      <c r="AJ495" s="347">
        <v>4</v>
      </c>
      <c r="AK495" s="347">
        <v>4.7</v>
      </c>
      <c r="AL495" s="347"/>
      <c r="AM495" s="342"/>
      <c r="AN495" s="334"/>
      <c r="AO495" s="347"/>
    </row>
    <row r="496" spans="2:41" s="341" customFormat="1" ht="21" customHeight="1" x14ac:dyDescent="0.3">
      <c r="B496" s="337" t="s">
        <v>489</v>
      </c>
      <c r="C496" s="338" t="s">
        <v>479</v>
      </c>
      <c r="D496" s="338" t="s">
        <v>95</v>
      </c>
      <c r="E496" s="338" t="s">
        <v>17</v>
      </c>
      <c r="F496" s="338">
        <f t="shared" si="29"/>
        <v>17</v>
      </c>
      <c r="G496" s="339">
        <f t="shared" si="30"/>
        <v>2</v>
      </c>
      <c r="H496" s="340">
        <f t="shared" si="31"/>
        <v>3.7176470588235286</v>
      </c>
      <c r="I496" s="339">
        <f t="shared" si="32"/>
        <v>5.9</v>
      </c>
      <c r="J496" s="347"/>
      <c r="K496" s="347"/>
      <c r="L496" s="347">
        <v>3.6</v>
      </c>
      <c r="M496" s="347">
        <v>4.2</v>
      </c>
      <c r="N496" s="334">
        <v>2.75</v>
      </c>
      <c r="O496" s="347">
        <v>4.5</v>
      </c>
      <c r="P496" s="347"/>
      <c r="Q496" s="347">
        <v>2</v>
      </c>
      <c r="R496" s="347"/>
      <c r="S496" s="350"/>
      <c r="T496" s="347"/>
      <c r="U496" s="347">
        <v>3.6</v>
      </c>
      <c r="V496" s="347">
        <v>3.9</v>
      </c>
      <c r="W496" s="334"/>
      <c r="X496" s="334">
        <v>3</v>
      </c>
      <c r="Y496" s="347"/>
      <c r="Z496" s="347">
        <v>5.8</v>
      </c>
      <c r="AA496" s="347">
        <v>5.9</v>
      </c>
      <c r="AB496" s="347"/>
      <c r="AC496" s="347"/>
      <c r="AD496" s="347"/>
      <c r="AE496" s="347">
        <v>4.75</v>
      </c>
      <c r="AF496" s="347">
        <v>3.05</v>
      </c>
      <c r="AG496" s="347">
        <v>5.3</v>
      </c>
      <c r="AH496" s="347">
        <v>2.25</v>
      </c>
      <c r="AI496" s="347">
        <v>3.8</v>
      </c>
      <c r="AJ496" s="347">
        <v>2.5</v>
      </c>
      <c r="AK496" s="347">
        <v>2.2999999999999998</v>
      </c>
      <c r="AL496" s="347"/>
      <c r="AM496" s="342"/>
      <c r="AN496" s="334"/>
      <c r="AO496" s="347"/>
    </row>
    <row r="497" spans="2:41" s="341" customFormat="1" ht="21" customHeight="1" x14ac:dyDescent="0.3">
      <c r="B497" s="337" t="s">
        <v>489</v>
      </c>
      <c r="C497" s="338" t="s">
        <v>479</v>
      </c>
      <c r="D497" s="338" t="s">
        <v>95</v>
      </c>
      <c r="E497" s="338" t="s">
        <v>168</v>
      </c>
      <c r="F497" s="338">
        <f t="shared" si="29"/>
        <v>15</v>
      </c>
      <c r="G497" s="339">
        <f t="shared" si="30"/>
        <v>1</v>
      </c>
      <c r="H497" s="340">
        <f t="shared" si="31"/>
        <v>4.04</v>
      </c>
      <c r="I497" s="339">
        <f t="shared" si="32"/>
        <v>6.1</v>
      </c>
      <c r="J497" s="347"/>
      <c r="K497" s="347"/>
      <c r="L497" s="347">
        <v>3.6</v>
      </c>
      <c r="M497" s="347">
        <v>4.2</v>
      </c>
      <c r="N497" s="334">
        <v>1</v>
      </c>
      <c r="O497" s="347">
        <v>4.5</v>
      </c>
      <c r="P497" s="347"/>
      <c r="Q497" s="347"/>
      <c r="R497" s="347"/>
      <c r="S497" s="350"/>
      <c r="T497" s="347"/>
      <c r="U497" s="347">
        <v>3.3</v>
      </c>
      <c r="V497" s="347">
        <v>3.9</v>
      </c>
      <c r="W497" s="334"/>
      <c r="X497" s="334">
        <v>5.2</v>
      </c>
      <c r="Y497" s="347"/>
      <c r="Z497" s="347">
        <v>5.8</v>
      </c>
      <c r="AA497" s="347">
        <v>5.9</v>
      </c>
      <c r="AB497" s="347"/>
      <c r="AC497" s="347"/>
      <c r="AD497" s="347"/>
      <c r="AE497" s="347">
        <v>4.75</v>
      </c>
      <c r="AF497" s="347"/>
      <c r="AG497" s="347">
        <v>6.1</v>
      </c>
      <c r="AH497" s="347">
        <v>2.25</v>
      </c>
      <c r="AI497" s="347">
        <v>3.8</v>
      </c>
      <c r="AJ497" s="347">
        <v>4</v>
      </c>
      <c r="AK497" s="347">
        <v>2.2999999999999998</v>
      </c>
      <c r="AL497" s="347"/>
      <c r="AM497" s="342"/>
      <c r="AN497" s="334"/>
      <c r="AO497" s="347"/>
    </row>
    <row r="498" spans="2:41" s="341" customFormat="1" ht="21" customHeight="1" x14ac:dyDescent="0.3">
      <c r="B498" s="337" t="s">
        <v>489</v>
      </c>
      <c r="C498" s="338" t="s">
        <v>479</v>
      </c>
      <c r="D498" s="338" t="s">
        <v>95</v>
      </c>
      <c r="E498" s="338" t="s">
        <v>143</v>
      </c>
      <c r="F498" s="338">
        <f t="shared" si="29"/>
        <v>12</v>
      </c>
      <c r="G498" s="339">
        <f t="shared" si="30"/>
        <v>0.5</v>
      </c>
      <c r="H498" s="340">
        <f t="shared" si="31"/>
        <v>3.2583333333333333</v>
      </c>
      <c r="I498" s="339">
        <f t="shared" si="32"/>
        <v>5.9</v>
      </c>
      <c r="J498" s="347"/>
      <c r="K498" s="347"/>
      <c r="L498" s="347">
        <v>3.6</v>
      </c>
      <c r="M498" s="347"/>
      <c r="N498" s="334">
        <v>1</v>
      </c>
      <c r="O498" s="347">
        <v>4.5</v>
      </c>
      <c r="P498" s="347"/>
      <c r="Q498" s="347">
        <v>2</v>
      </c>
      <c r="R498" s="347"/>
      <c r="S498" s="350"/>
      <c r="T498" s="347"/>
      <c r="U498" s="347"/>
      <c r="V498" s="347"/>
      <c r="W498" s="334"/>
      <c r="X498" s="334">
        <v>5.2</v>
      </c>
      <c r="Y498" s="347"/>
      <c r="Z498" s="347">
        <v>0.5</v>
      </c>
      <c r="AA498" s="347">
        <v>5.9</v>
      </c>
      <c r="AB498" s="347"/>
      <c r="AC498" s="347"/>
      <c r="AD498" s="347"/>
      <c r="AE498" s="347">
        <v>4.95</v>
      </c>
      <c r="AF498" s="347">
        <v>1</v>
      </c>
      <c r="AG498" s="347">
        <v>3.15</v>
      </c>
      <c r="AH498" s="347">
        <v>3.3</v>
      </c>
      <c r="AI498" s="347"/>
      <c r="AJ498" s="347">
        <v>4</v>
      </c>
      <c r="AK498" s="347"/>
      <c r="AL498" s="347"/>
      <c r="AM498" s="342"/>
      <c r="AN498" s="334"/>
      <c r="AO498" s="347"/>
    </row>
    <row r="499" spans="2:41" s="341" customFormat="1" ht="21" customHeight="1" x14ac:dyDescent="0.3">
      <c r="B499" s="337" t="s">
        <v>490</v>
      </c>
      <c r="C499" s="338"/>
      <c r="D499" s="338" t="s">
        <v>95</v>
      </c>
      <c r="E499" s="338" t="s">
        <v>16</v>
      </c>
      <c r="F499" s="338">
        <f t="shared" si="29"/>
        <v>8</v>
      </c>
      <c r="G499" s="339">
        <f t="shared" si="30"/>
        <v>3.2</v>
      </c>
      <c r="H499" s="340">
        <f t="shared" si="31"/>
        <v>6.15</v>
      </c>
      <c r="I499" s="339">
        <f t="shared" si="32"/>
        <v>9.6</v>
      </c>
      <c r="J499" s="347"/>
      <c r="K499" s="347"/>
      <c r="L499" s="347"/>
      <c r="M499" s="347"/>
      <c r="N499" s="334"/>
      <c r="O499" s="347">
        <v>5.8</v>
      </c>
      <c r="P499" s="347"/>
      <c r="Q499" s="347"/>
      <c r="R499" s="347"/>
      <c r="S499" s="350"/>
      <c r="T499" s="347"/>
      <c r="U499" s="347">
        <v>5</v>
      </c>
      <c r="V499" s="347">
        <v>5.9</v>
      </c>
      <c r="W499" s="334"/>
      <c r="X499" s="334">
        <v>5.2</v>
      </c>
      <c r="Y499" s="347"/>
      <c r="Z499" s="347">
        <v>9.6</v>
      </c>
      <c r="AA499" s="347">
        <v>7.6</v>
      </c>
      <c r="AB499" s="347"/>
      <c r="AC499" s="347"/>
      <c r="AD499" s="347"/>
      <c r="AE499" s="347"/>
      <c r="AF499" s="347"/>
      <c r="AG499" s="347">
        <v>6.9</v>
      </c>
      <c r="AH499" s="347"/>
      <c r="AI499" s="347"/>
      <c r="AJ499" s="347"/>
      <c r="AK499" s="347"/>
      <c r="AL499" s="347"/>
      <c r="AM499" s="342"/>
      <c r="AN499" s="334"/>
      <c r="AO499" s="347">
        <v>3.2</v>
      </c>
    </row>
    <row r="500" spans="2:41" s="341" customFormat="1" ht="21" customHeight="1" x14ac:dyDescent="0.3">
      <c r="B500" s="337" t="s">
        <v>490</v>
      </c>
      <c r="C500" s="338"/>
      <c r="D500" s="338" t="s">
        <v>95</v>
      </c>
      <c r="E500" s="338" t="s">
        <v>17</v>
      </c>
      <c r="F500" s="338">
        <f t="shared" si="29"/>
        <v>8</v>
      </c>
      <c r="G500" s="339">
        <f t="shared" si="30"/>
        <v>3</v>
      </c>
      <c r="H500" s="340">
        <f t="shared" si="31"/>
        <v>4.4000000000000004</v>
      </c>
      <c r="I500" s="339">
        <f t="shared" si="32"/>
        <v>5.9</v>
      </c>
      <c r="J500" s="347"/>
      <c r="K500" s="347"/>
      <c r="L500" s="347"/>
      <c r="M500" s="347"/>
      <c r="N500" s="334"/>
      <c r="O500" s="347">
        <v>4.5</v>
      </c>
      <c r="P500" s="347"/>
      <c r="Q500" s="347"/>
      <c r="R500" s="347"/>
      <c r="S500" s="350"/>
      <c r="T500" s="347"/>
      <c r="U500" s="347">
        <v>3.6</v>
      </c>
      <c r="V500" s="347">
        <v>3.9</v>
      </c>
      <c r="W500" s="334"/>
      <c r="X500" s="334">
        <v>3</v>
      </c>
      <c r="Y500" s="347"/>
      <c r="Z500" s="347">
        <v>5.8</v>
      </c>
      <c r="AA500" s="347">
        <v>5.9</v>
      </c>
      <c r="AB500" s="347"/>
      <c r="AC500" s="347"/>
      <c r="AD500" s="347"/>
      <c r="AE500" s="347"/>
      <c r="AF500" s="347"/>
      <c r="AG500" s="347">
        <v>5.3</v>
      </c>
      <c r="AH500" s="347"/>
      <c r="AI500" s="347"/>
      <c r="AJ500" s="347"/>
      <c r="AK500" s="347"/>
      <c r="AL500" s="347"/>
      <c r="AM500" s="342"/>
      <c r="AN500" s="334"/>
      <c r="AO500" s="347">
        <v>3.2</v>
      </c>
    </row>
    <row r="501" spans="2:41" s="341" customFormat="1" ht="21" customHeight="1" x14ac:dyDescent="0.3">
      <c r="B501" s="337" t="s">
        <v>490</v>
      </c>
      <c r="C501" s="338"/>
      <c r="D501" s="338" t="s">
        <v>95</v>
      </c>
      <c r="E501" s="338" t="s">
        <v>168</v>
      </c>
      <c r="F501" s="338">
        <f t="shared" si="29"/>
        <v>8</v>
      </c>
      <c r="G501" s="339">
        <f t="shared" si="30"/>
        <v>3.2</v>
      </c>
      <c r="H501" s="340">
        <f t="shared" si="31"/>
        <v>4.7375000000000007</v>
      </c>
      <c r="I501" s="339">
        <f t="shared" si="32"/>
        <v>6.1</v>
      </c>
      <c r="J501" s="347"/>
      <c r="K501" s="347"/>
      <c r="L501" s="347"/>
      <c r="M501" s="347"/>
      <c r="N501" s="334"/>
      <c r="O501" s="347">
        <v>4.5</v>
      </c>
      <c r="P501" s="347"/>
      <c r="Q501" s="347"/>
      <c r="R501" s="347"/>
      <c r="S501" s="350"/>
      <c r="T501" s="347"/>
      <c r="U501" s="347">
        <v>3.3</v>
      </c>
      <c r="V501" s="347">
        <v>3.9</v>
      </c>
      <c r="W501" s="334"/>
      <c r="X501" s="334">
        <v>5.2</v>
      </c>
      <c r="Y501" s="347"/>
      <c r="Z501" s="347">
        <v>5.8</v>
      </c>
      <c r="AA501" s="347">
        <v>5.9</v>
      </c>
      <c r="AB501" s="347"/>
      <c r="AC501" s="347"/>
      <c r="AD501" s="347"/>
      <c r="AE501" s="347"/>
      <c r="AF501" s="347"/>
      <c r="AG501" s="347">
        <v>6.1</v>
      </c>
      <c r="AH501" s="347"/>
      <c r="AI501" s="347"/>
      <c r="AJ501" s="347"/>
      <c r="AK501" s="347"/>
      <c r="AL501" s="347"/>
      <c r="AM501" s="342"/>
      <c r="AN501" s="334"/>
      <c r="AO501" s="347">
        <v>3.2</v>
      </c>
    </row>
    <row r="502" spans="2:41" s="341" customFormat="1" ht="21" customHeight="1" x14ac:dyDescent="0.3">
      <c r="B502" s="337" t="s">
        <v>490</v>
      </c>
      <c r="C502" s="338"/>
      <c r="D502" s="338" t="s">
        <v>95</v>
      </c>
      <c r="E502" s="338" t="s">
        <v>143</v>
      </c>
      <c r="F502" s="338">
        <f t="shared" si="29"/>
        <v>6</v>
      </c>
      <c r="G502" s="339">
        <f t="shared" si="30"/>
        <v>0.5</v>
      </c>
      <c r="H502" s="340">
        <f t="shared" si="31"/>
        <v>3.7416666666666667</v>
      </c>
      <c r="I502" s="339">
        <f t="shared" si="32"/>
        <v>5.9</v>
      </c>
      <c r="J502" s="347"/>
      <c r="K502" s="347"/>
      <c r="L502" s="347"/>
      <c r="M502" s="347"/>
      <c r="N502" s="334"/>
      <c r="O502" s="347">
        <v>4.5</v>
      </c>
      <c r="P502" s="347"/>
      <c r="Q502" s="347"/>
      <c r="R502" s="347"/>
      <c r="S502" s="350"/>
      <c r="T502" s="347"/>
      <c r="U502" s="347"/>
      <c r="V502" s="347"/>
      <c r="W502" s="334"/>
      <c r="X502" s="334">
        <v>5.2</v>
      </c>
      <c r="Y502" s="347"/>
      <c r="Z502" s="347">
        <v>0.5</v>
      </c>
      <c r="AA502" s="347">
        <v>5.9</v>
      </c>
      <c r="AB502" s="347"/>
      <c r="AC502" s="347"/>
      <c r="AD502" s="347"/>
      <c r="AE502" s="347"/>
      <c r="AF502" s="347"/>
      <c r="AG502" s="347">
        <v>3.15</v>
      </c>
      <c r="AH502" s="347"/>
      <c r="AI502" s="347"/>
      <c r="AJ502" s="347"/>
      <c r="AK502" s="347"/>
      <c r="AL502" s="347"/>
      <c r="AM502" s="342"/>
      <c r="AN502" s="334"/>
      <c r="AO502" s="347">
        <v>3.2</v>
      </c>
    </row>
    <row r="503" spans="2:41" s="341" customFormat="1" ht="21" customHeight="1" x14ac:dyDescent="0.3">
      <c r="B503" s="337" t="s">
        <v>491</v>
      </c>
      <c r="C503" s="338"/>
      <c r="D503" s="338" t="s">
        <v>95</v>
      </c>
      <c r="E503" s="338" t="s">
        <v>16</v>
      </c>
      <c r="F503" s="338">
        <f t="shared" si="29"/>
        <v>14</v>
      </c>
      <c r="G503" s="339">
        <f t="shared" si="30"/>
        <v>1.7</v>
      </c>
      <c r="H503" s="340">
        <f t="shared" si="31"/>
        <v>7.4935714285714283</v>
      </c>
      <c r="I503" s="339">
        <f t="shared" si="32"/>
        <v>15</v>
      </c>
      <c r="J503" s="347">
        <v>9.66</v>
      </c>
      <c r="K503" s="347">
        <v>15</v>
      </c>
      <c r="L503" s="347">
        <v>5</v>
      </c>
      <c r="M503" s="347">
        <v>6.5</v>
      </c>
      <c r="N503" s="334">
        <v>7.5</v>
      </c>
      <c r="O503" s="347">
        <v>5.7</v>
      </c>
      <c r="P503" s="347"/>
      <c r="Q503" s="347">
        <v>8</v>
      </c>
      <c r="R503" s="347"/>
      <c r="S503" s="350"/>
      <c r="T503" s="347"/>
      <c r="U503" s="347"/>
      <c r="V503" s="347">
        <v>9.1</v>
      </c>
      <c r="W503" s="334">
        <v>6.8</v>
      </c>
      <c r="X503" s="334"/>
      <c r="Y503" s="347">
        <v>1.7</v>
      </c>
      <c r="Z503" s="347"/>
      <c r="AA503" s="347"/>
      <c r="AB503" s="347">
        <v>7.7</v>
      </c>
      <c r="AC503" s="347"/>
      <c r="AD503" s="347">
        <v>6.25</v>
      </c>
      <c r="AE503" s="347"/>
      <c r="AF503" s="347"/>
      <c r="AG503" s="347">
        <v>8.1999999999999993</v>
      </c>
      <c r="AH503" s="347"/>
      <c r="AI503" s="347"/>
      <c r="AJ503" s="347"/>
      <c r="AK503" s="347">
        <v>7.8</v>
      </c>
      <c r="AL503" s="347"/>
      <c r="AM503" s="342"/>
      <c r="AN503" s="334"/>
      <c r="AO503" s="347"/>
    </row>
    <row r="504" spans="2:41" s="341" customFormat="1" ht="21" customHeight="1" x14ac:dyDescent="0.3">
      <c r="B504" s="337" t="s">
        <v>491</v>
      </c>
      <c r="C504" s="338"/>
      <c r="D504" s="338" t="s">
        <v>95</v>
      </c>
      <c r="E504" s="338" t="s">
        <v>17</v>
      </c>
      <c r="F504" s="338">
        <f t="shared" si="29"/>
        <v>13</v>
      </c>
      <c r="G504" s="339">
        <f t="shared" si="30"/>
        <v>1.2</v>
      </c>
      <c r="H504" s="340">
        <f t="shared" si="31"/>
        <v>6.5346153846153845</v>
      </c>
      <c r="I504" s="339">
        <f t="shared" si="32"/>
        <v>15</v>
      </c>
      <c r="J504" s="347">
        <v>6.65</v>
      </c>
      <c r="K504" s="347">
        <v>15</v>
      </c>
      <c r="L504" s="347">
        <v>5</v>
      </c>
      <c r="M504" s="347"/>
      <c r="N504" s="334">
        <v>6.5</v>
      </c>
      <c r="O504" s="347">
        <v>4.7</v>
      </c>
      <c r="P504" s="347"/>
      <c r="Q504" s="347">
        <v>7</v>
      </c>
      <c r="R504" s="347">
        <v>8.25</v>
      </c>
      <c r="S504" s="350"/>
      <c r="T504" s="347"/>
      <c r="U504" s="347"/>
      <c r="V504" s="347">
        <v>6.9</v>
      </c>
      <c r="W504" s="334">
        <v>6.3</v>
      </c>
      <c r="X504" s="334"/>
      <c r="Y504" s="347">
        <v>1.2</v>
      </c>
      <c r="Z504" s="347"/>
      <c r="AA504" s="347"/>
      <c r="AB504" s="347">
        <v>5.7</v>
      </c>
      <c r="AC504" s="347"/>
      <c r="AD504" s="347">
        <v>6.25</v>
      </c>
      <c r="AE504" s="347"/>
      <c r="AF504" s="347"/>
      <c r="AG504" s="347">
        <v>5.5</v>
      </c>
      <c r="AH504" s="347"/>
      <c r="AI504" s="347"/>
      <c r="AJ504" s="347"/>
      <c r="AK504" s="347"/>
      <c r="AL504" s="347"/>
      <c r="AM504" s="342"/>
      <c r="AN504" s="334"/>
      <c r="AO504" s="347"/>
    </row>
    <row r="505" spans="2:41" s="341" customFormat="1" ht="21" customHeight="1" x14ac:dyDescent="0.3">
      <c r="B505" s="337" t="s">
        <v>491</v>
      </c>
      <c r="C505" s="338"/>
      <c r="D505" s="338" t="s">
        <v>95</v>
      </c>
      <c r="E505" s="338" t="s">
        <v>168</v>
      </c>
      <c r="F505" s="338">
        <f t="shared" si="29"/>
        <v>12</v>
      </c>
      <c r="G505" s="339">
        <f t="shared" si="30"/>
        <v>1.2</v>
      </c>
      <c r="H505" s="340">
        <f t="shared" si="31"/>
        <v>6.4558333333333344</v>
      </c>
      <c r="I505" s="339">
        <f t="shared" si="32"/>
        <v>15</v>
      </c>
      <c r="J505" s="347">
        <v>5.82</v>
      </c>
      <c r="K505" s="347">
        <v>15</v>
      </c>
      <c r="L505" s="347">
        <v>5</v>
      </c>
      <c r="M505" s="347">
        <v>6.5</v>
      </c>
      <c r="N505" s="334"/>
      <c r="O505" s="347">
        <v>4.7</v>
      </c>
      <c r="P505" s="347"/>
      <c r="Q505" s="347"/>
      <c r="R505" s="347"/>
      <c r="S505" s="350"/>
      <c r="T505" s="347"/>
      <c r="U505" s="347"/>
      <c r="V505" s="347">
        <v>6.9</v>
      </c>
      <c r="W505" s="334">
        <v>6.3</v>
      </c>
      <c r="X505" s="334"/>
      <c r="Y505" s="347">
        <v>1.2</v>
      </c>
      <c r="Z505" s="347"/>
      <c r="AA505" s="347"/>
      <c r="AB505" s="347">
        <v>7.7</v>
      </c>
      <c r="AC505" s="347"/>
      <c r="AD505" s="347">
        <v>6.25</v>
      </c>
      <c r="AE505" s="347"/>
      <c r="AF505" s="347"/>
      <c r="AG505" s="347">
        <v>8.1999999999999993</v>
      </c>
      <c r="AH505" s="347"/>
      <c r="AI505" s="347"/>
      <c r="AJ505" s="347"/>
      <c r="AK505" s="347">
        <v>3.9</v>
      </c>
      <c r="AL505" s="347"/>
      <c r="AM505" s="342"/>
      <c r="AN505" s="334"/>
      <c r="AO505" s="347"/>
    </row>
    <row r="506" spans="2:41" s="341" customFormat="1" ht="21" customHeight="1" x14ac:dyDescent="0.3">
      <c r="B506" s="337" t="s">
        <v>491</v>
      </c>
      <c r="C506" s="338"/>
      <c r="D506" s="338" t="s">
        <v>95</v>
      </c>
      <c r="E506" s="338" t="s">
        <v>143</v>
      </c>
      <c r="F506" s="338">
        <f t="shared" si="29"/>
        <v>11</v>
      </c>
      <c r="G506" s="339">
        <f t="shared" si="30"/>
        <v>1.2</v>
      </c>
      <c r="H506" s="340">
        <f t="shared" si="31"/>
        <v>5.9081818181818191</v>
      </c>
      <c r="I506" s="339">
        <f t="shared" si="32"/>
        <v>15</v>
      </c>
      <c r="J506" s="347">
        <v>3.84</v>
      </c>
      <c r="K506" s="347">
        <v>15</v>
      </c>
      <c r="L506" s="347">
        <v>5</v>
      </c>
      <c r="M506" s="347"/>
      <c r="N506" s="334"/>
      <c r="O506" s="347">
        <v>4.7</v>
      </c>
      <c r="P506" s="347"/>
      <c r="Q506" s="347">
        <v>5.5</v>
      </c>
      <c r="R506" s="347"/>
      <c r="S506" s="350"/>
      <c r="T506" s="347"/>
      <c r="U506" s="347">
        <v>4.7</v>
      </c>
      <c r="V506" s="347"/>
      <c r="W506" s="334">
        <v>6.3</v>
      </c>
      <c r="X506" s="334"/>
      <c r="Y506" s="347">
        <v>1.2</v>
      </c>
      <c r="Z506" s="347"/>
      <c r="AA506" s="347"/>
      <c r="AB506" s="347">
        <v>7.7</v>
      </c>
      <c r="AC506" s="347"/>
      <c r="AD506" s="347">
        <v>6.25</v>
      </c>
      <c r="AE506" s="347"/>
      <c r="AF506" s="347"/>
      <c r="AG506" s="347">
        <v>4.8</v>
      </c>
      <c r="AH506" s="347"/>
      <c r="AI506" s="347"/>
      <c r="AJ506" s="347"/>
      <c r="AK506" s="347"/>
      <c r="AL506" s="347"/>
      <c r="AM506" s="342"/>
      <c r="AN506" s="334"/>
      <c r="AO506" s="347"/>
    </row>
    <row r="507" spans="2:41" s="341" customFormat="1" ht="21" customHeight="1" x14ac:dyDescent="0.3">
      <c r="B507" s="337" t="s">
        <v>482</v>
      </c>
      <c r="C507" s="338"/>
      <c r="D507" s="338" t="s">
        <v>442</v>
      </c>
      <c r="E507" s="338" t="s">
        <v>16</v>
      </c>
      <c r="F507" s="338">
        <f t="shared" si="29"/>
        <v>18</v>
      </c>
      <c r="G507" s="339">
        <f t="shared" si="30"/>
        <v>5.5</v>
      </c>
      <c r="H507" s="340">
        <f t="shared" si="31"/>
        <v>6.8066666666666675</v>
      </c>
      <c r="I507" s="339">
        <f t="shared" si="32"/>
        <v>8.5</v>
      </c>
      <c r="J507" s="347">
        <v>7.27</v>
      </c>
      <c r="K507" s="347">
        <v>6</v>
      </c>
      <c r="L507" s="347"/>
      <c r="M507" s="347">
        <v>6.5</v>
      </c>
      <c r="N507" s="334">
        <v>8</v>
      </c>
      <c r="O507" s="347">
        <v>5.5</v>
      </c>
      <c r="P507" s="347"/>
      <c r="Q507" s="347">
        <v>6.5</v>
      </c>
      <c r="R507" s="347"/>
      <c r="S507" s="350"/>
      <c r="T507" s="347"/>
      <c r="U507" s="347">
        <v>7.2</v>
      </c>
      <c r="V507" s="347">
        <v>7.3</v>
      </c>
      <c r="W507" s="334">
        <v>6</v>
      </c>
      <c r="X507" s="334">
        <v>6.75</v>
      </c>
      <c r="Y507" s="347">
        <v>7.9</v>
      </c>
      <c r="Z507" s="347"/>
      <c r="AA507" s="347">
        <v>8.5</v>
      </c>
      <c r="AB507" s="347">
        <v>5.7</v>
      </c>
      <c r="AC507" s="347"/>
      <c r="AD507" s="347">
        <v>6.7</v>
      </c>
      <c r="AE507" s="347"/>
      <c r="AF507" s="347"/>
      <c r="AG507" s="347">
        <v>7.6</v>
      </c>
      <c r="AH507" s="347"/>
      <c r="AI507" s="347"/>
      <c r="AJ507" s="347">
        <v>6</v>
      </c>
      <c r="AK507" s="347">
        <v>6.9</v>
      </c>
      <c r="AL507" s="347"/>
      <c r="AM507" s="342"/>
      <c r="AN507" s="334"/>
      <c r="AO507" s="347">
        <v>6.2</v>
      </c>
    </row>
    <row r="508" spans="2:41" s="341" customFormat="1" ht="21" customHeight="1" x14ac:dyDescent="0.3">
      <c r="B508" s="337" t="s">
        <v>482</v>
      </c>
      <c r="C508" s="338"/>
      <c r="D508" s="338" t="s">
        <v>442</v>
      </c>
      <c r="E508" s="338" t="s">
        <v>17</v>
      </c>
      <c r="F508" s="338">
        <f t="shared" si="29"/>
        <v>14</v>
      </c>
      <c r="G508" s="339">
        <f>MIN(J508:AO508)</f>
        <v>3.1</v>
      </c>
      <c r="H508" s="340">
        <f t="shared" si="31"/>
        <v>4.6900000000000004</v>
      </c>
      <c r="I508" s="339">
        <f t="shared" si="32"/>
        <v>6.7</v>
      </c>
      <c r="J508" s="347">
        <v>4.3600000000000003</v>
      </c>
      <c r="K508" s="347">
        <v>4</v>
      </c>
      <c r="L508" s="347"/>
      <c r="M508" s="347">
        <v>4</v>
      </c>
      <c r="N508" s="334"/>
      <c r="O508" s="347">
        <v>4.3</v>
      </c>
      <c r="P508" s="347"/>
      <c r="Q508" s="347">
        <v>5.5</v>
      </c>
      <c r="R508" s="347"/>
      <c r="S508" s="350"/>
      <c r="T508" s="347"/>
      <c r="U508" s="347">
        <v>5.2</v>
      </c>
      <c r="V508" s="347">
        <v>5.0999999999999996</v>
      </c>
      <c r="W508" s="334">
        <v>4.2</v>
      </c>
      <c r="X508" s="334"/>
      <c r="Y508" s="347">
        <v>5.5</v>
      </c>
      <c r="Z508" s="347"/>
      <c r="AA508" s="347"/>
      <c r="AB508" s="347">
        <v>4.0999999999999996</v>
      </c>
      <c r="AC508" s="347"/>
      <c r="AD508" s="347">
        <v>6.7</v>
      </c>
      <c r="AE508" s="347"/>
      <c r="AF508" s="347"/>
      <c r="AG508" s="347">
        <v>6.15</v>
      </c>
      <c r="AH508" s="347"/>
      <c r="AI508" s="347"/>
      <c r="AJ508" s="347"/>
      <c r="AK508" s="347">
        <v>3.45</v>
      </c>
      <c r="AL508" s="347"/>
      <c r="AM508" s="342"/>
      <c r="AN508" s="334"/>
      <c r="AO508" s="347">
        <v>3.1</v>
      </c>
    </row>
    <row r="509" spans="2:41" s="341" customFormat="1" ht="21" customHeight="1" x14ac:dyDescent="0.3">
      <c r="B509" s="337" t="s">
        <v>482</v>
      </c>
      <c r="C509" s="338"/>
      <c r="D509" s="338" t="s">
        <v>442</v>
      </c>
      <c r="E509" s="338" t="s">
        <v>168</v>
      </c>
      <c r="F509" s="338">
        <f t="shared" si="29"/>
        <v>16</v>
      </c>
      <c r="G509" s="339">
        <f t="shared" si="30"/>
        <v>3.1</v>
      </c>
      <c r="H509" s="340">
        <f t="shared" si="31"/>
        <v>4.8881250000000005</v>
      </c>
      <c r="I509" s="339">
        <f t="shared" si="32"/>
        <v>6.95</v>
      </c>
      <c r="J509" s="347">
        <v>4.3600000000000003</v>
      </c>
      <c r="K509" s="347">
        <v>4</v>
      </c>
      <c r="L509" s="347"/>
      <c r="M509" s="347">
        <v>5</v>
      </c>
      <c r="N509" s="334">
        <v>4</v>
      </c>
      <c r="O509" s="347">
        <v>4.3</v>
      </c>
      <c r="P509" s="347"/>
      <c r="Q509" s="347"/>
      <c r="R509" s="347"/>
      <c r="S509" s="350"/>
      <c r="T509" s="347"/>
      <c r="U509" s="347">
        <v>4.7</v>
      </c>
      <c r="V509" s="347">
        <v>5.0999999999999996</v>
      </c>
      <c r="W509" s="334">
        <v>4.2</v>
      </c>
      <c r="X509" s="334">
        <v>6.75</v>
      </c>
      <c r="Y509" s="347">
        <v>5.5</v>
      </c>
      <c r="Z509" s="347"/>
      <c r="AA509" s="347"/>
      <c r="AB509" s="347">
        <v>4.0999999999999996</v>
      </c>
      <c r="AC509" s="347"/>
      <c r="AD509" s="347">
        <v>6.7</v>
      </c>
      <c r="AE509" s="347"/>
      <c r="AF509" s="347"/>
      <c r="AG509" s="347">
        <v>6.95</v>
      </c>
      <c r="AH509" s="347"/>
      <c r="AI509" s="347"/>
      <c r="AJ509" s="347">
        <v>6</v>
      </c>
      <c r="AK509" s="347">
        <v>3.45</v>
      </c>
      <c r="AL509" s="347"/>
      <c r="AM509" s="342"/>
      <c r="AN509" s="334"/>
      <c r="AO509" s="347">
        <v>3.1</v>
      </c>
    </row>
    <row r="510" spans="2:41" s="341" customFormat="1" ht="21" customHeight="1" x14ac:dyDescent="0.3">
      <c r="B510" s="337" t="s">
        <v>482</v>
      </c>
      <c r="C510" s="338"/>
      <c r="D510" s="338" t="s">
        <v>442</v>
      </c>
      <c r="E510" s="338" t="s">
        <v>143</v>
      </c>
      <c r="F510" s="338">
        <f t="shared" si="29"/>
        <v>14</v>
      </c>
      <c r="G510" s="339">
        <f t="shared" si="30"/>
        <v>2.91</v>
      </c>
      <c r="H510" s="340">
        <f t="shared" si="31"/>
        <v>4.604285714285715</v>
      </c>
      <c r="I510" s="339">
        <f t="shared" si="32"/>
        <v>6.75</v>
      </c>
      <c r="J510" s="347">
        <v>2.91</v>
      </c>
      <c r="K510" s="347">
        <v>4</v>
      </c>
      <c r="L510" s="347"/>
      <c r="M510" s="347"/>
      <c r="N510" s="334">
        <v>4</v>
      </c>
      <c r="O510" s="347">
        <v>4.3</v>
      </c>
      <c r="P510" s="347"/>
      <c r="Q510" s="347">
        <v>4</v>
      </c>
      <c r="R510" s="347"/>
      <c r="S510" s="350"/>
      <c r="T510" s="347"/>
      <c r="U510" s="347">
        <v>4.7</v>
      </c>
      <c r="V510" s="347"/>
      <c r="W510" s="334">
        <v>4.2</v>
      </c>
      <c r="X510" s="334">
        <v>6.75</v>
      </c>
      <c r="Y510" s="347">
        <v>5.5</v>
      </c>
      <c r="Z510" s="347"/>
      <c r="AA510" s="347"/>
      <c r="AB510" s="347">
        <v>4.0999999999999996</v>
      </c>
      <c r="AC510" s="347"/>
      <c r="AD510" s="347">
        <v>6.7</v>
      </c>
      <c r="AE510" s="347"/>
      <c r="AF510" s="347"/>
      <c r="AG510" s="347">
        <v>4.2</v>
      </c>
      <c r="AH510" s="347"/>
      <c r="AI510" s="347"/>
      <c r="AJ510" s="347">
        <v>6</v>
      </c>
      <c r="AK510" s="347"/>
      <c r="AL510" s="347"/>
      <c r="AM510" s="342"/>
      <c r="AN510" s="334"/>
      <c r="AO510" s="347">
        <v>3.1</v>
      </c>
    </row>
    <row r="511" spans="2:41" s="341" customFormat="1" ht="21" customHeight="1" x14ac:dyDescent="0.3">
      <c r="B511" s="337" t="s">
        <v>486</v>
      </c>
      <c r="C511" s="338"/>
      <c r="D511" s="338" t="s">
        <v>442</v>
      </c>
      <c r="E511" s="338" t="s">
        <v>16</v>
      </c>
      <c r="F511" s="338">
        <f t="shared" si="29"/>
        <v>2</v>
      </c>
      <c r="G511" s="339">
        <f t="shared" si="30"/>
        <v>7.9</v>
      </c>
      <c r="H511" s="340">
        <f t="shared" si="31"/>
        <v>31.45</v>
      </c>
      <c r="I511" s="339">
        <f t="shared" si="32"/>
        <v>55</v>
      </c>
      <c r="J511" s="347"/>
      <c r="K511" s="347"/>
      <c r="L511" s="347"/>
      <c r="M511" s="347"/>
      <c r="N511" s="334"/>
      <c r="O511" s="347"/>
      <c r="P511" s="347"/>
      <c r="Q511" s="347"/>
      <c r="R511" s="347"/>
      <c r="S511" s="350"/>
      <c r="T511" s="347"/>
      <c r="U511" s="347"/>
      <c r="V511" s="347">
        <v>55</v>
      </c>
      <c r="W511" s="334"/>
      <c r="X511" s="334"/>
      <c r="Y511" s="347">
        <v>7.9</v>
      </c>
      <c r="Z511" s="347"/>
      <c r="AA511" s="347"/>
      <c r="AB511" s="347"/>
      <c r="AC511" s="347"/>
      <c r="AD511" s="347"/>
      <c r="AE511" s="347"/>
      <c r="AF511" s="347"/>
      <c r="AG511" s="347"/>
      <c r="AH511" s="347"/>
      <c r="AI511" s="347"/>
      <c r="AJ511" s="347"/>
      <c r="AK511" s="347"/>
      <c r="AL511" s="347"/>
      <c r="AM511" s="342"/>
      <c r="AN511" s="334"/>
      <c r="AO511" s="347"/>
    </row>
    <row r="512" spans="2:41" s="341" customFormat="1" ht="21" customHeight="1" x14ac:dyDescent="0.3">
      <c r="B512" s="337" t="s">
        <v>486</v>
      </c>
      <c r="C512" s="338"/>
      <c r="D512" s="338" t="s">
        <v>442</v>
      </c>
      <c r="E512" s="338" t="s">
        <v>17</v>
      </c>
      <c r="F512" s="338">
        <f t="shared" si="29"/>
        <v>2</v>
      </c>
      <c r="G512" s="339">
        <f t="shared" si="30"/>
        <v>5.5</v>
      </c>
      <c r="H512" s="340">
        <f t="shared" si="31"/>
        <v>18.25</v>
      </c>
      <c r="I512" s="339">
        <f t="shared" ref="I512:I543" si="33">MAX(J512:AO512)</f>
        <v>31</v>
      </c>
      <c r="J512" s="347"/>
      <c r="K512" s="347"/>
      <c r="L512" s="347"/>
      <c r="M512" s="347"/>
      <c r="N512" s="334"/>
      <c r="O512" s="347"/>
      <c r="P512" s="347"/>
      <c r="Q512" s="347"/>
      <c r="R512" s="347"/>
      <c r="S512" s="350"/>
      <c r="T512" s="347"/>
      <c r="U512" s="347"/>
      <c r="V512" s="347">
        <v>31</v>
      </c>
      <c r="W512" s="334"/>
      <c r="X512" s="334"/>
      <c r="Y512" s="347">
        <v>5.5</v>
      </c>
      <c r="Z512" s="347"/>
      <c r="AA512" s="347"/>
      <c r="AB512" s="347"/>
      <c r="AC512" s="347"/>
      <c r="AD512" s="347"/>
      <c r="AE512" s="347"/>
      <c r="AF512" s="347"/>
      <c r="AG512" s="347"/>
      <c r="AH512" s="347"/>
      <c r="AI512" s="347"/>
      <c r="AJ512" s="347"/>
      <c r="AK512" s="347"/>
      <c r="AL512" s="347"/>
      <c r="AM512" s="342"/>
      <c r="AN512" s="334"/>
      <c r="AO512" s="347"/>
    </row>
    <row r="513" spans="2:41" s="341" customFormat="1" ht="21" customHeight="1" x14ac:dyDescent="0.3">
      <c r="B513" s="337" t="s">
        <v>486</v>
      </c>
      <c r="C513" s="338"/>
      <c r="D513" s="338" t="s">
        <v>442</v>
      </c>
      <c r="E513" s="338" t="s">
        <v>168</v>
      </c>
      <c r="F513" s="338">
        <f t="shared" si="29"/>
        <v>2</v>
      </c>
      <c r="G513" s="339">
        <f t="shared" si="30"/>
        <v>5.5</v>
      </c>
      <c r="H513" s="340">
        <f t="shared" si="31"/>
        <v>18.25</v>
      </c>
      <c r="I513" s="339">
        <f t="shared" si="33"/>
        <v>31</v>
      </c>
      <c r="J513" s="347"/>
      <c r="K513" s="347"/>
      <c r="L513" s="347"/>
      <c r="M513" s="347"/>
      <c r="N513" s="334"/>
      <c r="O513" s="347"/>
      <c r="P513" s="347"/>
      <c r="Q513" s="347"/>
      <c r="R513" s="347"/>
      <c r="S513" s="350"/>
      <c r="T513" s="347"/>
      <c r="U513" s="347"/>
      <c r="V513" s="347">
        <v>31</v>
      </c>
      <c r="W513" s="334"/>
      <c r="X513" s="334"/>
      <c r="Y513" s="347">
        <v>5.5</v>
      </c>
      <c r="Z513" s="347"/>
      <c r="AA513" s="347"/>
      <c r="AB513" s="347"/>
      <c r="AC513" s="347"/>
      <c r="AD513" s="347"/>
      <c r="AE513" s="347"/>
      <c r="AF513" s="347"/>
      <c r="AG513" s="347"/>
      <c r="AH513" s="347"/>
      <c r="AI513" s="347"/>
      <c r="AJ513" s="347"/>
      <c r="AK513" s="347"/>
      <c r="AL513" s="347"/>
      <c r="AM513" s="342"/>
      <c r="AN513" s="334"/>
      <c r="AO513" s="347"/>
    </row>
    <row r="514" spans="2:41" s="341" customFormat="1" ht="21" customHeight="1" x14ac:dyDescent="0.3">
      <c r="B514" s="337" t="s">
        <v>486</v>
      </c>
      <c r="C514" s="338"/>
      <c r="D514" s="338" t="s">
        <v>442</v>
      </c>
      <c r="E514" s="338" t="s">
        <v>143</v>
      </c>
      <c r="F514" s="338">
        <f t="shared" si="29"/>
        <v>1</v>
      </c>
      <c r="G514" s="339">
        <f t="shared" si="30"/>
        <v>5.5</v>
      </c>
      <c r="H514" s="340">
        <f t="shared" si="31"/>
        <v>5.5</v>
      </c>
      <c r="I514" s="339">
        <f t="shared" si="33"/>
        <v>5.5</v>
      </c>
      <c r="J514" s="347"/>
      <c r="K514" s="347"/>
      <c r="L514" s="347"/>
      <c r="M514" s="347"/>
      <c r="N514" s="334"/>
      <c r="O514" s="347"/>
      <c r="P514" s="347"/>
      <c r="Q514" s="347"/>
      <c r="R514" s="347"/>
      <c r="S514" s="350"/>
      <c r="T514" s="347"/>
      <c r="U514" s="347"/>
      <c r="V514" s="347"/>
      <c r="W514" s="334"/>
      <c r="X514" s="334"/>
      <c r="Y514" s="347">
        <v>5.5</v>
      </c>
      <c r="Z514" s="347"/>
      <c r="AA514" s="347"/>
      <c r="AB514" s="347"/>
      <c r="AC514" s="347"/>
      <c r="AD514" s="347"/>
      <c r="AE514" s="347"/>
      <c r="AF514" s="347"/>
      <c r="AG514" s="347"/>
      <c r="AH514" s="347"/>
      <c r="AI514" s="347"/>
      <c r="AJ514" s="347"/>
      <c r="AK514" s="347"/>
      <c r="AL514" s="347"/>
      <c r="AM514" s="342"/>
      <c r="AN514" s="334"/>
      <c r="AO514" s="347"/>
    </row>
    <row r="515" spans="2:41" s="341" customFormat="1" ht="21" customHeight="1" x14ac:dyDescent="0.3">
      <c r="B515" s="337" t="s">
        <v>487</v>
      </c>
      <c r="C515" s="338"/>
      <c r="D515" s="338" t="s">
        <v>442</v>
      </c>
      <c r="E515" s="338" t="s">
        <v>16</v>
      </c>
      <c r="F515" s="338">
        <f t="shared" si="29"/>
        <v>5</v>
      </c>
      <c r="G515" s="339">
        <f t="shared" si="30"/>
        <v>20</v>
      </c>
      <c r="H515" s="340">
        <f t="shared" si="31"/>
        <v>27.74</v>
      </c>
      <c r="I515" s="339">
        <f t="shared" si="33"/>
        <v>45.2</v>
      </c>
      <c r="J515" s="347">
        <v>20</v>
      </c>
      <c r="K515" s="347"/>
      <c r="L515" s="347"/>
      <c r="M515" s="347"/>
      <c r="N515" s="334"/>
      <c r="O515" s="347"/>
      <c r="P515" s="347"/>
      <c r="Q515" s="347"/>
      <c r="R515" s="347"/>
      <c r="S515" s="350"/>
      <c r="T515" s="347"/>
      <c r="U515" s="347"/>
      <c r="V515" s="347"/>
      <c r="W515" s="334">
        <v>21</v>
      </c>
      <c r="X515" s="334">
        <v>23</v>
      </c>
      <c r="Y515" s="347"/>
      <c r="Z515" s="347"/>
      <c r="AA515" s="347"/>
      <c r="AB515" s="347"/>
      <c r="AC515" s="347"/>
      <c r="AD515" s="347"/>
      <c r="AE515" s="347"/>
      <c r="AF515" s="347"/>
      <c r="AG515" s="347">
        <v>45.2</v>
      </c>
      <c r="AH515" s="347"/>
      <c r="AI515" s="347">
        <v>29.5</v>
      </c>
      <c r="AJ515" s="347"/>
      <c r="AK515" s="347"/>
      <c r="AL515" s="347"/>
      <c r="AM515" s="342"/>
      <c r="AN515" s="334"/>
      <c r="AO515" s="347"/>
    </row>
    <row r="516" spans="2:41" s="341" customFormat="1" ht="21" customHeight="1" x14ac:dyDescent="0.3">
      <c r="B516" s="337" t="s">
        <v>487</v>
      </c>
      <c r="C516" s="338"/>
      <c r="D516" s="338" t="s">
        <v>442</v>
      </c>
      <c r="E516" s="338" t="s">
        <v>17</v>
      </c>
      <c r="F516" s="338">
        <f t="shared" si="29"/>
        <v>7</v>
      </c>
      <c r="G516" s="339">
        <f t="shared" si="30"/>
        <v>12</v>
      </c>
      <c r="H516" s="340">
        <f t="shared" si="31"/>
        <v>19.385714285714283</v>
      </c>
      <c r="I516" s="339">
        <f t="shared" si="33"/>
        <v>29.5</v>
      </c>
      <c r="J516" s="347">
        <v>12</v>
      </c>
      <c r="K516" s="347"/>
      <c r="L516" s="347"/>
      <c r="M516" s="347"/>
      <c r="N516" s="334"/>
      <c r="O516" s="347"/>
      <c r="P516" s="347"/>
      <c r="Q516" s="347"/>
      <c r="R516" s="347"/>
      <c r="S516" s="350"/>
      <c r="T516" s="347"/>
      <c r="U516" s="347"/>
      <c r="V516" s="347"/>
      <c r="W516" s="334">
        <v>15</v>
      </c>
      <c r="X516" s="334">
        <v>15</v>
      </c>
      <c r="Y516" s="347">
        <v>14.4</v>
      </c>
      <c r="Z516" s="347"/>
      <c r="AA516" s="347"/>
      <c r="AB516" s="347"/>
      <c r="AC516" s="347"/>
      <c r="AD516" s="347">
        <v>25</v>
      </c>
      <c r="AE516" s="347"/>
      <c r="AF516" s="347"/>
      <c r="AG516" s="347">
        <v>24.8</v>
      </c>
      <c r="AH516" s="347"/>
      <c r="AI516" s="347">
        <v>29.5</v>
      </c>
      <c r="AJ516" s="347"/>
      <c r="AK516" s="347"/>
      <c r="AL516" s="347"/>
      <c r="AM516" s="342"/>
      <c r="AN516" s="334"/>
      <c r="AO516" s="347"/>
    </row>
    <row r="517" spans="2:41" s="341" customFormat="1" ht="21" customHeight="1" x14ac:dyDescent="0.3">
      <c r="B517" s="337" t="s">
        <v>487</v>
      </c>
      <c r="C517" s="338"/>
      <c r="D517" s="338" t="s">
        <v>442</v>
      </c>
      <c r="E517" s="338" t="s">
        <v>168</v>
      </c>
      <c r="F517" s="338">
        <f t="shared" ref="F517:F542" si="34">COUNT(J517:AO517)</f>
        <v>6</v>
      </c>
      <c r="G517" s="339">
        <f t="shared" ref="G517:G543" si="35">MIN(J517:AO517)</f>
        <v>10.1</v>
      </c>
      <c r="H517" s="340">
        <f t="shared" ref="H517:H580" si="36">IF(SUM(J517:AO517)&gt;0,AVERAGE(J517:AO517),0)</f>
        <v>21.491666666666664</v>
      </c>
      <c r="I517" s="339">
        <f t="shared" si="33"/>
        <v>39.35</v>
      </c>
      <c r="J517" s="347">
        <v>12</v>
      </c>
      <c r="K517" s="347"/>
      <c r="L517" s="347"/>
      <c r="M517" s="347"/>
      <c r="N517" s="334"/>
      <c r="O517" s="347"/>
      <c r="P517" s="347"/>
      <c r="Q517" s="347"/>
      <c r="R517" s="347"/>
      <c r="S517" s="350"/>
      <c r="T517" s="347"/>
      <c r="U517" s="347"/>
      <c r="V517" s="347"/>
      <c r="W517" s="334">
        <v>15</v>
      </c>
      <c r="X517" s="334">
        <v>23</v>
      </c>
      <c r="Y517" s="347">
        <v>10.1</v>
      </c>
      <c r="Z517" s="347"/>
      <c r="AA517" s="347"/>
      <c r="AB517" s="347"/>
      <c r="AC517" s="347"/>
      <c r="AD517" s="347"/>
      <c r="AE517" s="347"/>
      <c r="AF517" s="347"/>
      <c r="AG517" s="347">
        <v>39.35</v>
      </c>
      <c r="AH517" s="347"/>
      <c r="AI517" s="347">
        <v>29.5</v>
      </c>
      <c r="AJ517" s="347"/>
      <c r="AK517" s="347"/>
      <c r="AL517" s="347"/>
      <c r="AM517" s="342"/>
      <c r="AN517" s="334"/>
      <c r="AO517" s="347"/>
    </row>
    <row r="518" spans="2:41" s="341" customFormat="1" ht="21" customHeight="1" x14ac:dyDescent="0.3">
      <c r="B518" s="337" t="s">
        <v>487</v>
      </c>
      <c r="C518" s="338"/>
      <c r="D518" s="338" t="s">
        <v>442</v>
      </c>
      <c r="E518" s="338" t="s">
        <v>143</v>
      </c>
      <c r="F518" s="338">
        <f t="shared" si="34"/>
        <v>5</v>
      </c>
      <c r="G518" s="339">
        <f t="shared" si="35"/>
        <v>8</v>
      </c>
      <c r="H518" s="340">
        <f t="shared" si="36"/>
        <v>17.73</v>
      </c>
      <c r="I518" s="339">
        <f t="shared" si="33"/>
        <v>28.25</v>
      </c>
      <c r="J518" s="347">
        <v>8</v>
      </c>
      <c r="K518" s="347"/>
      <c r="L518" s="347"/>
      <c r="M518" s="347"/>
      <c r="N518" s="334"/>
      <c r="O518" s="347"/>
      <c r="P518" s="347"/>
      <c r="Q518" s="347"/>
      <c r="R518" s="347"/>
      <c r="S518" s="350"/>
      <c r="T518" s="347"/>
      <c r="U518" s="347"/>
      <c r="V518" s="347"/>
      <c r="W518" s="334">
        <v>15</v>
      </c>
      <c r="X518" s="334">
        <v>23</v>
      </c>
      <c r="Y518" s="347">
        <v>14.4</v>
      </c>
      <c r="Z518" s="347"/>
      <c r="AA518" s="347"/>
      <c r="AB518" s="347"/>
      <c r="AC518" s="347"/>
      <c r="AD518" s="347"/>
      <c r="AE518" s="347"/>
      <c r="AF518" s="347"/>
      <c r="AG518" s="347">
        <v>28.25</v>
      </c>
      <c r="AH518" s="347"/>
      <c r="AI518" s="347"/>
      <c r="AJ518" s="347"/>
      <c r="AK518" s="347"/>
      <c r="AL518" s="347"/>
      <c r="AM518" s="342"/>
      <c r="AN518" s="334"/>
      <c r="AO518" s="347"/>
    </row>
    <row r="519" spans="2:41" s="341" customFormat="1" ht="21" customHeight="1" x14ac:dyDescent="0.3">
      <c r="B519" s="337" t="s">
        <v>488</v>
      </c>
      <c r="C519" s="338"/>
      <c r="D519" s="338"/>
      <c r="E519" s="338" t="s">
        <v>16</v>
      </c>
      <c r="F519" s="338">
        <f t="shared" si="34"/>
        <v>6</v>
      </c>
      <c r="G519" s="339">
        <f t="shared" si="35"/>
        <v>14.4</v>
      </c>
      <c r="H519" s="340">
        <f t="shared" si="36"/>
        <v>266.59999999999997</v>
      </c>
      <c r="I519" s="339">
        <f t="shared" si="33"/>
        <v>497.2</v>
      </c>
      <c r="J519" s="347">
        <v>288</v>
      </c>
      <c r="K519" s="347"/>
      <c r="L519" s="347"/>
      <c r="M519" s="347"/>
      <c r="N519" s="334"/>
      <c r="O519" s="347"/>
      <c r="P519" s="347"/>
      <c r="Q519" s="347">
        <v>216</v>
      </c>
      <c r="R519" s="347"/>
      <c r="S519" s="350"/>
      <c r="T519" s="347"/>
      <c r="U519" s="347"/>
      <c r="V519" s="347"/>
      <c r="W519" s="334">
        <v>230</v>
      </c>
      <c r="X519" s="334"/>
      <c r="Y519" s="347">
        <v>14.4</v>
      </c>
      <c r="Z519" s="347"/>
      <c r="AA519" s="347"/>
      <c r="AB519" s="347"/>
      <c r="AC519" s="347"/>
      <c r="AD519" s="347"/>
      <c r="AE519" s="347"/>
      <c r="AF519" s="347"/>
      <c r="AG519" s="347">
        <v>497.2</v>
      </c>
      <c r="AH519" s="347"/>
      <c r="AI519" s="347">
        <v>354</v>
      </c>
      <c r="AJ519" s="347"/>
      <c r="AK519" s="347"/>
      <c r="AL519" s="347"/>
      <c r="AM519" s="342"/>
      <c r="AN519" s="334"/>
      <c r="AO519" s="347"/>
    </row>
    <row r="520" spans="2:41" s="341" customFormat="1" ht="21" customHeight="1" x14ac:dyDescent="0.3">
      <c r="B520" s="337" t="s">
        <v>488</v>
      </c>
      <c r="C520" s="338"/>
      <c r="D520" s="338"/>
      <c r="E520" s="338" t="s">
        <v>17</v>
      </c>
      <c r="F520" s="338">
        <f t="shared" si="34"/>
        <v>5</v>
      </c>
      <c r="G520" s="339">
        <f t="shared" si="35"/>
        <v>7.2</v>
      </c>
      <c r="H520" s="340">
        <f t="shared" si="36"/>
        <v>187.6</v>
      </c>
      <c r="I520" s="339">
        <f t="shared" si="33"/>
        <v>354</v>
      </c>
      <c r="J520" s="347"/>
      <c r="K520" s="347"/>
      <c r="L520" s="347"/>
      <c r="M520" s="347"/>
      <c r="N520" s="334"/>
      <c r="O520" s="347"/>
      <c r="P520" s="347"/>
      <c r="Q520" s="347">
        <v>144</v>
      </c>
      <c r="R520" s="347"/>
      <c r="S520" s="350"/>
      <c r="T520" s="347"/>
      <c r="U520" s="347"/>
      <c r="V520" s="347"/>
      <c r="W520" s="334">
        <v>160</v>
      </c>
      <c r="X520" s="334"/>
      <c r="Y520" s="347">
        <v>7.2</v>
      </c>
      <c r="Z520" s="347"/>
      <c r="AA520" s="347"/>
      <c r="AB520" s="347"/>
      <c r="AC520" s="347"/>
      <c r="AD520" s="347"/>
      <c r="AE520" s="347"/>
      <c r="AF520" s="347"/>
      <c r="AG520" s="347">
        <v>272.8</v>
      </c>
      <c r="AH520" s="347"/>
      <c r="AI520" s="347">
        <v>354</v>
      </c>
      <c r="AJ520" s="347"/>
      <c r="AK520" s="347"/>
      <c r="AL520" s="347"/>
      <c r="AM520" s="342"/>
      <c r="AN520" s="334"/>
      <c r="AO520" s="347"/>
    </row>
    <row r="521" spans="2:41" s="341" customFormat="1" ht="21" customHeight="1" x14ac:dyDescent="0.3">
      <c r="B521" s="337" t="s">
        <v>488</v>
      </c>
      <c r="C521" s="338"/>
      <c r="D521" s="338"/>
      <c r="E521" s="338" t="s">
        <v>168</v>
      </c>
      <c r="F521" s="338">
        <f t="shared" si="34"/>
        <v>4</v>
      </c>
      <c r="G521" s="339">
        <f t="shared" si="35"/>
        <v>5.0999999999999996</v>
      </c>
      <c r="H521" s="340">
        <f t="shared" si="36"/>
        <v>237.98750000000001</v>
      </c>
      <c r="I521" s="339">
        <f t="shared" si="33"/>
        <v>432.85</v>
      </c>
      <c r="J521" s="347"/>
      <c r="K521" s="347"/>
      <c r="L521" s="347"/>
      <c r="M521" s="347"/>
      <c r="N521" s="334"/>
      <c r="O521" s="347"/>
      <c r="P521" s="347"/>
      <c r="Q521" s="347"/>
      <c r="R521" s="347"/>
      <c r="S521" s="350"/>
      <c r="T521" s="347"/>
      <c r="U521" s="347"/>
      <c r="V521" s="347"/>
      <c r="W521" s="334">
        <v>160</v>
      </c>
      <c r="X521" s="334"/>
      <c r="Y521" s="347">
        <v>5.0999999999999996</v>
      </c>
      <c r="Z521" s="347"/>
      <c r="AA521" s="347"/>
      <c r="AB521" s="347"/>
      <c r="AC521" s="347"/>
      <c r="AD521" s="347"/>
      <c r="AE521" s="347"/>
      <c r="AF521" s="347"/>
      <c r="AG521" s="347">
        <v>432.85</v>
      </c>
      <c r="AH521" s="347"/>
      <c r="AI521" s="347">
        <v>354</v>
      </c>
      <c r="AJ521" s="347"/>
      <c r="AK521" s="347"/>
      <c r="AL521" s="347"/>
      <c r="AM521" s="342"/>
      <c r="AN521" s="334"/>
      <c r="AO521" s="347"/>
    </row>
    <row r="522" spans="2:41" s="341" customFormat="1" ht="21" customHeight="1" x14ac:dyDescent="0.3">
      <c r="B522" s="337" t="s">
        <v>488</v>
      </c>
      <c r="C522" s="338"/>
      <c r="D522" s="338"/>
      <c r="E522" s="338" t="s">
        <v>143</v>
      </c>
      <c r="F522" s="338">
        <f t="shared" si="34"/>
        <v>4</v>
      </c>
      <c r="G522" s="339">
        <f t="shared" si="35"/>
        <v>7.2</v>
      </c>
      <c r="H522" s="340">
        <f t="shared" si="36"/>
        <v>155.48750000000001</v>
      </c>
      <c r="I522" s="339">
        <f t="shared" si="33"/>
        <v>310.75</v>
      </c>
      <c r="J522" s="347"/>
      <c r="K522" s="347"/>
      <c r="L522" s="347"/>
      <c r="M522" s="347"/>
      <c r="N522" s="334"/>
      <c r="O522" s="347"/>
      <c r="P522" s="347"/>
      <c r="Q522" s="347">
        <v>144</v>
      </c>
      <c r="R522" s="347"/>
      <c r="S522" s="350"/>
      <c r="T522" s="347"/>
      <c r="U522" s="347"/>
      <c r="V522" s="347"/>
      <c r="W522" s="334">
        <v>160</v>
      </c>
      <c r="X522" s="334"/>
      <c r="Y522" s="347">
        <v>7.2</v>
      </c>
      <c r="Z522" s="347"/>
      <c r="AA522" s="347"/>
      <c r="AB522" s="347"/>
      <c r="AC522" s="347"/>
      <c r="AD522" s="347"/>
      <c r="AE522" s="347"/>
      <c r="AF522" s="347"/>
      <c r="AG522" s="347">
        <v>310.75</v>
      </c>
      <c r="AH522" s="347"/>
      <c r="AI522" s="347"/>
      <c r="AJ522" s="347"/>
      <c r="AK522" s="347"/>
      <c r="AL522" s="347"/>
      <c r="AM522" s="342"/>
      <c r="AN522" s="334"/>
      <c r="AO522" s="347"/>
    </row>
    <row r="523" spans="2:41" s="341" customFormat="1" ht="21" customHeight="1" x14ac:dyDescent="0.3">
      <c r="B523" s="337" t="s">
        <v>492</v>
      </c>
      <c r="C523" s="338" t="s">
        <v>493</v>
      </c>
      <c r="D523" s="338" t="s">
        <v>442</v>
      </c>
      <c r="E523" s="338" t="s">
        <v>16</v>
      </c>
      <c r="F523" s="338">
        <f t="shared" si="34"/>
        <v>1</v>
      </c>
      <c r="G523" s="339">
        <f t="shared" si="35"/>
        <v>7.2</v>
      </c>
      <c r="H523" s="340">
        <f t="shared" si="36"/>
        <v>7.2</v>
      </c>
      <c r="I523" s="339">
        <f t="shared" si="33"/>
        <v>7.2</v>
      </c>
      <c r="J523" s="347"/>
      <c r="K523" s="347"/>
      <c r="L523" s="347"/>
      <c r="M523" s="347"/>
      <c r="N523" s="334"/>
      <c r="O523" s="347"/>
      <c r="P523" s="347"/>
      <c r="Q523" s="347"/>
      <c r="R523" s="347"/>
      <c r="S523" s="350"/>
      <c r="T523" s="347"/>
      <c r="U523" s="347"/>
      <c r="V523" s="347"/>
      <c r="W523" s="334"/>
      <c r="X523" s="334"/>
      <c r="Y523" s="347">
        <v>7.2</v>
      </c>
      <c r="Z523" s="347"/>
      <c r="AA523" s="347"/>
      <c r="AB523" s="347"/>
      <c r="AC523" s="347"/>
      <c r="AD523" s="347"/>
      <c r="AE523" s="347"/>
      <c r="AF523" s="347"/>
      <c r="AG523" s="347"/>
      <c r="AH523" s="347"/>
      <c r="AI523" s="347"/>
      <c r="AJ523" s="347"/>
      <c r="AK523" s="347"/>
      <c r="AL523" s="347"/>
      <c r="AM523" s="342"/>
      <c r="AN523" s="334"/>
      <c r="AO523" s="347"/>
    </row>
    <row r="524" spans="2:41" s="341" customFormat="1" ht="21" customHeight="1" x14ac:dyDescent="0.3">
      <c r="B524" s="337" t="s">
        <v>492</v>
      </c>
      <c r="C524" s="338" t="s">
        <v>493</v>
      </c>
      <c r="D524" s="338" t="s">
        <v>442</v>
      </c>
      <c r="E524" s="338" t="s">
        <v>17</v>
      </c>
      <c r="F524" s="338">
        <f t="shared" si="34"/>
        <v>1</v>
      </c>
      <c r="G524" s="339">
        <f t="shared" si="35"/>
        <v>28.8</v>
      </c>
      <c r="H524" s="340">
        <f t="shared" si="36"/>
        <v>28.8</v>
      </c>
      <c r="I524" s="339">
        <f t="shared" si="33"/>
        <v>28.8</v>
      </c>
      <c r="J524" s="347"/>
      <c r="K524" s="347"/>
      <c r="L524" s="347"/>
      <c r="M524" s="347"/>
      <c r="N524" s="334"/>
      <c r="O524" s="347"/>
      <c r="P524" s="347"/>
      <c r="Q524" s="347"/>
      <c r="R524" s="347"/>
      <c r="S524" s="350"/>
      <c r="T524" s="347"/>
      <c r="U524" s="347"/>
      <c r="V524" s="347"/>
      <c r="W524" s="334"/>
      <c r="X524" s="334"/>
      <c r="Y524" s="347">
        <v>28.8</v>
      </c>
      <c r="Z524" s="347"/>
      <c r="AA524" s="347"/>
      <c r="AB524" s="347"/>
      <c r="AC524" s="347"/>
      <c r="AD524" s="347"/>
      <c r="AE524" s="347"/>
      <c r="AF524" s="347"/>
      <c r="AG524" s="347"/>
      <c r="AH524" s="347"/>
      <c r="AI524" s="347"/>
      <c r="AJ524" s="347"/>
      <c r="AK524" s="347"/>
      <c r="AL524" s="347"/>
      <c r="AM524" s="342"/>
      <c r="AN524" s="334"/>
      <c r="AO524" s="347"/>
    </row>
    <row r="525" spans="2:41" s="341" customFormat="1" ht="21" customHeight="1" x14ac:dyDescent="0.3">
      <c r="B525" s="337" t="s">
        <v>492</v>
      </c>
      <c r="C525" s="338" t="s">
        <v>493</v>
      </c>
      <c r="D525" s="338" t="s">
        <v>442</v>
      </c>
      <c r="E525" s="338" t="s">
        <v>168</v>
      </c>
      <c r="F525" s="338">
        <f t="shared" si="34"/>
        <v>1</v>
      </c>
      <c r="G525" s="339">
        <f t="shared" si="35"/>
        <v>20.2</v>
      </c>
      <c r="H525" s="340">
        <f t="shared" si="36"/>
        <v>20.2</v>
      </c>
      <c r="I525" s="339">
        <f t="shared" si="33"/>
        <v>20.2</v>
      </c>
      <c r="J525" s="347"/>
      <c r="K525" s="347"/>
      <c r="L525" s="347"/>
      <c r="M525" s="347"/>
      <c r="N525" s="334"/>
      <c r="O525" s="347"/>
      <c r="P525" s="347"/>
      <c r="Q525" s="347"/>
      <c r="R525" s="347"/>
      <c r="S525" s="350"/>
      <c r="T525" s="347"/>
      <c r="U525" s="347"/>
      <c r="V525" s="347"/>
      <c r="W525" s="334"/>
      <c r="X525" s="334"/>
      <c r="Y525" s="347">
        <v>20.2</v>
      </c>
      <c r="Z525" s="347"/>
      <c r="AA525" s="347"/>
      <c r="AB525" s="347"/>
      <c r="AC525" s="347"/>
      <c r="AD525" s="347"/>
      <c r="AE525" s="347"/>
      <c r="AF525" s="347"/>
      <c r="AG525" s="347"/>
      <c r="AH525" s="347"/>
      <c r="AI525" s="347"/>
      <c r="AJ525" s="347"/>
      <c r="AK525" s="347"/>
      <c r="AL525" s="347"/>
      <c r="AM525" s="342"/>
      <c r="AN525" s="334"/>
      <c r="AO525" s="347"/>
    </row>
    <row r="526" spans="2:41" s="341" customFormat="1" ht="21" customHeight="1" x14ac:dyDescent="0.3">
      <c r="B526" s="337" t="s">
        <v>492</v>
      </c>
      <c r="C526" s="338" t="s">
        <v>493</v>
      </c>
      <c r="D526" s="338" t="s">
        <v>442</v>
      </c>
      <c r="E526" s="338" t="s">
        <v>143</v>
      </c>
      <c r="F526" s="338">
        <f t="shared" si="34"/>
        <v>1</v>
      </c>
      <c r="G526" s="339">
        <f t="shared" si="35"/>
        <v>28.8</v>
      </c>
      <c r="H526" s="340">
        <f t="shared" si="36"/>
        <v>28.8</v>
      </c>
      <c r="I526" s="339">
        <f t="shared" si="33"/>
        <v>28.8</v>
      </c>
      <c r="J526" s="347"/>
      <c r="K526" s="347"/>
      <c r="L526" s="347"/>
      <c r="M526" s="347"/>
      <c r="N526" s="334"/>
      <c r="O526" s="347"/>
      <c r="P526" s="347"/>
      <c r="Q526" s="347"/>
      <c r="R526" s="347"/>
      <c r="S526" s="350"/>
      <c r="T526" s="347"/>
      <c r="U526" s="347"/>
      <c r="V526" s="347"/>
      <c r="W526" s="334"/>
      <c r="X526" s="334"/>
      <c r="Y526" s="347">
        <v>28.8</v>
      </c>
      <c r="Z526" s="347"/>
      <c r="AA526" s="347"/>
      <c r="AB526" s="347"/>
      <c r="AC526" s="347"/>
      <c r="AD526" s="347"/>
      <c r="AE526" s="347"/>
      <c r="AF526" s="347"/>
      <c r="AG526" s="347"/>
      <c r="AH526" s="347"/>
      <c r="AI526" s="347"/>
      <c r="AJ526" s="347"/>
      <c r="AK526" s="347"/>
      <c r="AL526" s="347"/>
      <c r="AM526" s="342"/>
      <c r="AN526" s="334"/>
      <c r="AO526" s="347"/>
    </row>
    <row r="527" spans="2:41" s="341" customFormat="1" ht="21" customHeight="1" x14ac:dyDescent="0.3">
      <c r="B527" s="337" t="s">
        <v>492</v>
      </c>
      <c r="C527" s="338" t="s">
        <v>494</v>
      </c>
      <c r="D527" s="338" t="s">
        <v>442</v>
      </c>
      <c r="E527" s="338" t="s">
        <v>16</v>
      </c>
      <c r="F527" s="338">
        <f t="shared" si="34"/>
        <v>1</v>
      </c>
      <c r="G527" s="339">
        <f t="shared" si="35"/>
        <v>28.8</v>
      </c>
      <c r="H527" s="340">
        <f t="shared" si="36"/>
        <v>28.8</v>
      </c>
      <c r="I527" s="339">
        <f t="shared" si="33"/>
        <v>28.8</v>
      </c>
      <c r="J527" s="347"/>
      <c r="K527" s="347"/>
      <c r="L527" s="347"/>
      <c r="M527" s="347"/>
      <c r="N527" s="334"/>
      <c r="O527" s="347"/>
      <c r="P527" s="347"/>
      <c r="Q527" s="347"/>
      <c r="R527" s="347"/>
      <c r="S527" s="350"/>
      <c r="T527" s="347"/>
      <c r="U527" s="347"/>
      <c r="V527" s="347"/>
      <c r="W527" s="334"/>
      <c r="X527" s="334"/>
      <c r="Y527" s="347">
        <v>28.8</v>
      </c>
      <c r="Z527" s="347"/>
      <c r="AA527" s="347"/>
      <c r="AB527" s="347"/>
      <c r="AC527" s="347"/>
      <c r="AD527" s="347"/>
      <c r="AE527" s="347"/>
      <c r="AF527" s="347"/>
      <c r="AG527" s="347"/>
      <c r="AH527" s="347"/>
      <c r="AI527" s="347"/>
      <c r="AJ527" s="347"/>
      <c r="AK527" s="347"/>
      <c r="AL527" s="347"/>
      <c r="AM527" s="342"/>
      <c r="AN527" s="334"/>
      <c r="AO527" s="347"/>
    </row>
    <row r="528" spans="2:41" s="341" customFormat="1" ht="21" customHeight="1" x14ac:dyDescent="0.3">
      <c r="B528" s="337" t="s">
        <v>492</v>
      </c>
      <c r="C528" s="338" t="s">
        <v>494</v>
      </c>
      <c r="D528" s="338" t="s">
        <v>442</v>
      </c>
      <c r="E528" s="338" t="s">
        <v>17</v>
      </c>
      <c r="F528" s="338">
        <f t="shared" si="34"/>
        <v>1</v>
      </c>
      <c r="G528" s="339">
        <f t="shared" si="35"/>
        <v>14.4</v>
      </c>
      <c r="H528" s="340">
        <f t="shared" si="36"/>
        <v>14.4</v>
      </c>
      <c r="I528" s="339">
        <f t="shared" si="33"/>
        <v>14.4</v>
      </c>
      <c r="J528" s="347"/>
      <c r="K528" s="347"/>
      <c r="L528" s="347"/>
      <c r="M528" s="347"/>
      <c r="N528" s="334"/>
      <c r="O528" s="347"/>
      <c r="P528" s="347"/>
      <c r="Q528" s="347"/>
      <c r="R528" s="347"/>
      <c r="S528" s="350"/>
      <c r="T528" s="347"/>
      <c r="U528" s="347"/>
      <c r="V528" s="347"/>
      <c r="W528" s="334"/>
      <c r="X528" s="334"/>
      <c r="Y528" s="347">
        <v>14.4</v>
      </c>
      <c r="Z528" s="347"/>
      <c r="AA528" s="347"/>
      <c r="AB528" s="347"/>
      <c r="AC528" s="347"/>
      <c r="AD528" s="347"/>
      <c r="AE528" s="347"/>
      <c r="AF528" s="347"/>
      <c r="AG528" s="347"/>
      <c r="AH528" s="347"/>
      <c r="AI528" s="347"/>
      <c r="AJ528" s="347"/>
      <c r="AK528" s="347"/>
      <c r="AL528" s="347"/>
      <c r="AM528" s="342"/>
      <c r="AN528" s="334"/>
      <c r="AO528" s="347"/>
    </row>
    <row r="529" spans="2:41" s="341" customFormat="1" ht="21" customHeight="1" x14ac:dyDescent="0.3">
      <c r="B529" s="337" t="s">
        <v>492</v>
      </c>
      <c r="C529" s="338" t="s">
        <v>494</v>
      </c>
      <c r="D529" s="338" t="s">
        <v>442</v>
      </c>
      <c r="E529" s="338" t="s">
        <v>168</v>
      </c>
      <c r="F529" s="338">
        <f t="shared" si="34"/>
        <v>1</v>
      </c>
      <c r="G529" s="339">
        <f t="shared" si="35"/>
        <v>10.1</v>
      </c>
      <c r="H529" s="340">
        <f t="shared" si="36"/>
        <v>10.1</v>
      </c>
      <c r="I529" s="339">
        <f t="shared" si="33"/>
        <v>10.1</v>
      </c>
      <c r="J529" s="347"/>
      <c r="K529" s="347"/>
      <c r="L529" s="347"/>
      <c r="M529" s="347"/>
      <c r="N529" s="334"/>
      <c r="O529" s="347"/>
      <c r="P529" s="347"/>
      <c r="Q529" s="347"/>
      <c r="R529" s="347"/>
      <c r="S529" s="350"/>
      <c r="T529" s="347"/>
      <c r="U529" s="347"/>
      <c r="V529" s="347"/>
      <c r="W529" s="334"/>
      <c r="X529" s="334"/>
      <c r="Y529" s="347">
        <v>10.1</v>
      </c>
      <c r="Z529" s="347"/>
      <c r="AA529" s="347"/>
      <c r="AB529" s="347"/>
      <c r="AC529" s="347"/>
      <c r="AD529" s="347"/>
      <c r="AE529" s="347"/>
      <c r="AF529" s="347"/>
      <c r="AG529" s="347"/>
      <c r="AH529" s="347"/>
      <c r="AI529" s="347"/>
      <c r="AJ529" s="347"/>
      <c r="AK529" s="347"/>
      <c r="AL529" s="347"/>
      <c r="AM529" s="342"/>
      <c r="AN529" s="334"/>
      <c r="AO529" s="347"/>
    </row>
    <row r="530" spans="2:41" s="341" customFormat="1" ht="21" customHeight="1" x14ac:dyDescent="0.3">
      <c r="B530" s="337" t="s">
        <v>492</v>
      </c>
      <c r="C530" s="338" t="s">
        <v>494</v>
      </c>
      <c r="D530" s="338" t="s">
        <v>442</v>
      </c>
      <c r="E530" s="338" t="s">
        <v>143</v>
      </c>
      <c r="F530" s="338">
        <f t="shared" si="34"/>
        <v>1</v>
      </c>
      <c r="G530" s="339">
        <f t="shared" si="35"/>
        <v>14.4</v>
      </c>
      <c r="H530" s="340">
        <f t="shared" si="36"/>
        <v>14.4</v>
      </c>
      <c r="I530" s="339">
        <f t="shared" si="33"/>
        <v>14.4</v>
      </c>
      <c r="J530" s="347"/>
      <c r="K530" s="347"/>
      <c r="L530" s="347"/>
      <c r="M530" s="347"/>
      <c r="N530" s="334"/>
      <c r="O530" s="347"/>
      <c r="P530" s="347"/>
      <c r="Q530" s="347"/>
      <c r="R530" s="347"/>
      <c r="S530" s="350"/>
      <c r="T530" s="347"/>
      <c r="U530" s="347"/>
      <c r="V530" s="347"/>
      <c r="W530" s="334"/>
      <c r="X530" s="334"/>
      <c r="Y530" s="347">
        <v>14.4</v>
      </c>
      <c r="Z530" s="347"/>
      <c r="AA530" s="347"/>
      <c r="AB530" s="347"/>
      <c r="AC530" s="347"/>
      <c r="AD530" s="347"/>
      <c r="AE530" s="347"/>
      <c r="AF530" s="347"/>
      <c r="AG530" s="347"/>
      <c r="AH530" s="347"/>
      <c r="AI530" s="347"/>
      <c r="AJ530" s="347"/>
      <c r="AK530" s="347"/>
      <c r="AL530" s="347"/>
      <c r="AM530" s="342"/>
      <c r="AN530" s="334"/>
      <c r="AO530" s="347"/>
    </row>
    <row r="531" spans="2:41" s="341" customFormat="1" ht="21" customHeight="1" x14ac:dyDescent="0.3">
      <c r="B531" s="337" t="s">
        <v>495</v>
      </c>
      <c r="C531" s="338" t="s">
        <v>454</v>
      </c>
      <c r="D531" s="338" t="s">
        <v>442</v>
      </c>
      <c r="E531" s="338" t="s">
        <v>16</v>
      </c>
      <c r="F531" s="338">
        <f t="shared" si="34"/>
        <v>2</v>
      </c>
      <c r="G531" s="339">
        <f t="shared" si="35"/>
        <v>3.1</v>
      </c>
      <c r="H531" s="340">
        <f t="shared" si="36"/>
        <v>8.75</v>
      </c>
      <c r="I531" s="339">
        <f t="shared" si="33"/>
        <v>14.4</v>
      </c>
      <c r="J531" s="347"/>
      <c r="K531" s="347"/>
      <c r="L531" s="347"/>
      <c r="M531" s="347"/>
      <c r="N531" s="334"/>
      <c r="O531" s="347"/>
      <c r="P531" s="347"/>
      <c r="Q531" s="347"/>
      <c r="R531" s="347"/>
      <c r="S531" s="350"/>
      <c r="T531" s="347"/>
      <c r="U531" s="347"/>
      <c r="V531" s="347"/>
      <c r="W531" s="334"/>
      <c r="X531" s="334"/>
      <c r="Y531" s="347">
        <v>14.4</v>
      </c>
      <c r="Z531" s="347"/>
      <c r="AA531" s="347">
        <v>3.1</v>
      </c>
      <c r="AB531" s="347"/>
      <c r="AC531" s="347"/>
      <c r="AD531" s="347"/>
      <c r="AE531" s="347"/>
      <c r="AF531" s="347"/>
      <c r="AG531" s="347"/>
      <c r="AH531" s="347"/>
      <c r="AI531" s="347"/>
      <c r="AJ531" s="347"/>
      <c r="AK531" s="347"/>
      <c r="AL531" s="347"/>
      <c r="AM531" s="342"/>
      <c r="AN531" s="334"/>
      <c r="AO531" s="347"/>
    </row>
    <row r="532" spans="2:41" s="341" customFormat="1" ht="21" customHeight="1" x14ac:dyDescent="0.3">
      <c r="B532" s="337" t="s">
        <v>495</v>
      </c>
      <c r="C532" s="338" t="s">
        <v>454</v>
      </c>
      <c r="D532" s="338" t="s">
        <v>442</v>
      </c>
      <c r="E532" s="338" t="s">
        <v>17</v>
      </c>
      <c r="F532" s="338">
        <f t="shared" si="34"/>
        <v>1</v>
      </c>
      <c r="G532" s="339">
        <f t="shared" si="35"/>
        <v>3.1</v>
      </c>
      <c r="H532" s="340">
        <f t="shared" si="36"/>
        <v>3.1</v>
      </c>
      <c r="I532" s="339">
        <f t="shared" si="33"/>
        <v>3.1</v>
      </c>
      <c r="J532" s="347"/>
      <c r="K532" s="347"/>
      <c r="L532" s="347"/>
      <c r="M532" s="347"/>
      <c r="N532" s="334"/>
      <c r="O532" s="347"/>
      <c r="P532" s="347"/>
      <c r="Q532" s="347"/>
      <c r="R532" s="347"/>
      <c r="S532" s="350"/>
      <c r="T532" s="347"/>
      <c r="U532" s="347"/>
      <c r="V532" s="347"/>
      <c r="W532" s="334"/>
      <c r="X532" s="334"/>
      <c r="Y532" s="347"/>
      <c r="Z532" s="347"/>
      <c r="AA532" s="347">
        <v>3.1</v>
      </c>
      <c r="AB532" s="347"/>
      <c r="AC532" s="347"/>
      <c r="AD532" s="347"/>
      <c r="AE532" s="347"/>
      <c r="AF532" s="347"/>
      <c r="AG532" s="347"/>
      <c r="AH532" s="347"/>
      <c r="AI532" s="347"/>
      <c r="AJ532" s="347"/>
      <c r="AK532" s="347"/>
      <c r="AL532" s="347"/>
      <c r="AM532" s="342"/>
      <c r="AN532" s="334"/>
      <c r="AO532" s="347"/>
    </row>
    <row r="533" spans="2:41" s="341" customFormat="1" ht="21" customHeight="1" x14ac:dyDescent="0.3">
      <c r="B533" s="337" t="s">
        <v>495</v>
      </c>
      <c r="C533" s="338" t="s">
        <v>454</v>
      </c>
      <c r="D533" s="338" t="s">
        <v>442</v>
      </c>
      <c r="E533" s="338" t="s">
        <v>168</v>
      </c>
      <c r="F533" s="338">
        <f t="shared" si="34"/>
        <v>1</v>
      </c>
      <c r="G533" s="339">
        <f t="shared" si="35"/>
        <v>3.1</v>
      </c>
      <c r="H533" s="340">
        <f t="shared" si="36"/>
        <v>3.1</v>
      </c>
      <c r="I533" s="339">
        <f t="shared" si="33"/>
        <v>3.1</v>
      </c>
      <c r="J533" s="347"/>
      <c r="K533" s="347"/>
      <c r="L533" s="347"/>
      <c r="M533" s="347"/>
      <c r="N533" s="334"/>
      <c r="O533" s="347"/>
      <c r="P533" s="347"/>
      <c r="Q533" s="347"/>
      <c r="R533" s="347"/>
      <c r="S533" s="350"/>
      <c r="T533" s="347"/>
      <c r="U533" s="347"/>
      <c r="V533" s="347"/>
      <c r="W533" s="334"/>
      <c r="X533" s="334"/>
      <c r="Y533" s="347"/>
      <c r="Z533" s="347"/>
      <c r="AA533" s="347">
        <v>3.1</v>
      </c>
      <c r="AB533" s="347"/>
      <c r="AC533" s="347"/>
      <c r="AD533" s="347"/>
      <c r="AE533" s="347"/>
      <c r="AF533" s="347"/>
      <c r="AG533" s="347"/>
      <c r="AH533" s="347"/>
      <c r="AI533" s="347"/>
      <c r="AJ533" s="347"/>
      <c r="AK533" s="347"/>
      <c r="AL533" s="347"/>
      <c r="AM533" s="342"/>
      <c r="AN533" s="334"/>
      <c r="AO533" s="347"/>
    </row>
    <row r="534" spans="2:41" s="341" customFormat="1" ht="21" customHeight="1" x14ac:dyDescent="0.3">
      <c r="B534" s="337" t="s">
        <v>495</v>
      </c>
      <c r="C534" s="338" t="s">
        <v>454</v>
      </c>
      <c r="D534" s="338" t="s">
        <v>442</v>
      </c>
      <c r="E534" s="338" t="s">
        <v>143</v>
      </c>
      <c r="F534" s="338">
        <f t="shared" si="34"/>
        <v>1</v>
      </c>
      <c r="G534" s="339">
        <f t="shared" si="35"/>
        <v>3.1</v>
      </c>
      <c r="H534" s="340">
        <f t="shared" si="36"/>
        <v>3.1</v>
      </c>
      <c r="I534" s="339">
        <f t="shared" si="33"/>
        <v>3.1</v>
      </c>
      <c r="J534" s="347"/>
      <c r="K534" s="347"/>
      <c r="L534" s="347"/>
      <c r="M534" s="347"/>
      <c r="N534" s="334"/>
      <c r="O534" s="347"/>
      <c r="P534" s="347"/>
      <c r="Q534" s="347"/>
      <c r="R534" s="347"/>
      <c r="S534" s="350"/>
      <c r="T534" s="347"/>
      <c r="U534" s="347"/>
      <c r="V534" s="347"/>
      <c r="W534" s="334"/>
      <c r="X534" s="334"/>
      <c r="Y534" s="347"/>
      <c r="Z534" s="347"/>
      <c r="AA534" s="347">
        <v>3.1</v>
      </c>
      <c r="AB534" s="347"/>
      <c r="AC534" s="347"/>
      <c r="AD534" s="347"/>
      <c r="AE534" s="347"/>
      <c r="AF534" s="347"/>
      <c r="AG534" s="347"/>
      <c r="AH534" s="347"/>
      <c r="AI534" s="347"/>
      <c r="AJ534" s="347"/>
      <c r="AK534" s="347"/>
      <c r="AL534" s="347"/>
      <c r="AM534" s="342"/>
      <c r="AN534" s="334"/>
      <c r="AO534" s="347"/>
    </row>
    <row r="535" spans="2:41" s="262" customFormat="1" ht="21" customHeight="1" x14ac:dyDescent="0.3">
      <c r="B535" s="337" t="s">
        <v>496</v>
      </c>
      <c r="C535" s="338" t="s">
        <v>415</v>
      </c>
      <c r="D535" s="338" t="s">
        <v>442</v>
      </c>
      <c r="E535" s="338" t="s">
        <v>16</v>
      </c>
      <c r="F535" s="338">
        <f t="shared" si="34"/>
        <v>20</v>
      </c>
      <c r="G535" s="339">
        <f t="shared" si="35"/>
        <v>4.5</v>
      </c>
      <c r="H535" s="340">
        <f t="shared" si="36"/>
        <v>7.2350000000000012</v>
      </c>
      <c r="I535" s="339">
        <f t="shared" si="33"/>
        <v>9.65</v>
      </c>
      <c r="J535" s="347">
        <v>5.45</v>
      </c>
      <c r="K535" s="347">
        <v>6</v>
      </c>
      <c r="L535" s="347">
        <v>7</v>
      </c>
      <c r="M535" s="347"/>
      <c r="N535" s="334"/>
      <c r="O535" s="347">
        <v>4.5</v>
      </c>
      <c r="P535" s="347">
        <v>5.75</v>
      </c>
      <c r="Q535" s="348"/>
      <c r="R535" s="347"/>
      <c r="S535" s="350"/>
      <c r="T535" s="347"/>
      <c r="U535" s="347">
        <v>8</v>
      </c>
      <c r="V535" s="347">
        <v>8.5</v>
      </c>
      <c r="W535" s="334"/>
      <c r="X535" s="334">
        <v>9</v>
      </c>
      <c r="Y535" s="347"/>
      <c r="Z535" s="347">
        <v>8</v>
      </c>
      <c r="AA535" s="347">
        <v>9.1</v>
      </c>
      <c r="AB535" s="347">
        <v>5.7</v>
      </c>
      <c r="AC535" s="347"/>
      <c r="AD535" s="347"/>
      <c r="AE535" s="347">
        <v>7.05</v>
      </c>
      <c r="AF535" s="347">
        <v>6.1</v>
      </c>
      <c r="AG535" s="347">
        <v>7.85</v>
      </c>
      <c r="AH535" s="347"/>
      <c r="AI535" s="347">
        <v>9.65</v>
      </c>
      <c r="AJ535" s="347">
        <v>5</v>
      </c>
      <c r="AK535" s="347">
        <v>8.35</v>
      </c>
      <c r="AL535" s="347">
        <v>8</v>
      </c>
      <c r="AM535" s="342"/>
      <c r="AN535" s="334">
        <v>8.9</v>
      </c>
      <c r="AO535" s="347">
        <v>6.8</v>
      </c>
    </row>
    <row r="536" spans="2:41" ht="21" customHeight="1" x14ac:dyDescent="0.3">
      <c r="B536" s="337" t="s">
        <v>496</v>
      </c>
      <c r="C536" s="338" t="s">
        <v>415</v>
      </c>
      <c r="D536" s="338" t="s">
        <v>442</v>
      </c>
      <c r="E536" s="338" t="s">
        <v>17</v>
      </c>
      <c r="F536" s="338">
        <f t="shared" si="34"/>
        <v>11</v>
      </c>
      <c r="G536" s="339">
        <f t="shared" si="35"/>
        <v>3.27</v>
      </c>
      <c r="H536" s="340">
        <f t="shared" si="36"/>
        <v>4.4927272727272731</v>
      </c>
      <c r="I536" s="339">
        <f t="shared" si="33"/>
        <v>6.5</v>
      </c>
      <c r="J536" s="347">
        <v>3.27</v>
      </c>
      <c r="K536" s="347">
        <v>4</v>
      </c>
      <c r="L536" s="347">
        <v>3.6</v>
      </c>
      <c r="M536" s="347"/>
      <c r="N536" s="334"/>
      <c r="O536" s="347">
        <v>4</v>
      </c>
      <c r="P536" s="347">
        <v>5.75</v>
      </c>
      <c r="Q536" s="348"/>
      <c r="R536" s="347"/>
      <c r="S536" s="350"/>
      <c r="T536" s="347"/>
      <c r="U536" s="347"/>
      <c r="V536" s="347">
        <v>4.3</v>
      </c>
      <c r="W536" s="334"/>
      <c r="X536" s="334"/>
      <c r="Y536" s="347"/>
      <c r="Z536" s="347">
        <v>4.8</v>
      </c>
      <c r="AA536" s="347"/>
      <c r="AB536" s="347">
        <v>3.6</v>
      </c>
      <c r="AC536" s="347"/>
      <c r="AD536" s="347"/>
      <c r="AE536" s="347"/>
      <c r="AF536" s="347"/>
      <c r="AG536" s="347">
        <v>6.1</v>
      </c>
      <c r="AH536" s="347"/>
      <c r="AI536" s="347">
        <v>6.5</v>
      </c>
      <c r="AJ536" s="347"/>
      <c r="AK536" s="347"/>
      <c r="AL536" s="347"/>
      <c r="AM536" s="334"/>
      <c r="AN536" s="334"/>
      <c r="AO536" s="347">
        <v>3.5</v>
      </c>
    </row>
    <row r="537" spans="2:41" ht="21" customHeight="1" x14ac:dyDescent="0.3">
      <c r="B537" s="337" t="s">
        <v>496</v>
      </c>
      <c r="C537" s="338" t="s">
        <v>415</v>
      </c>
      <c r="D537" s="338" t="s">
        <v>442</v>
      </c>
      <c r="E537" s="338" t="s">
        <v>168</v>
      </c>
      <c r="F537" s="338">
        <f t="shared" si="34"/>
        <v>20</v>
      </c>
      <c r="G537" s="339">
        <f t="shared" si="35"/>
        <v>3.27</v>
      </c>
      <c r="H537" s="340">
        <f t="shared" si="36"/>
        <v>5.2984999999999998</v>
      </c>
      <c r="I537" s="339">
        <f t="shared" si="33"/>
        <v>9</v>
      </c>
      <c r="J537" s="347">
        <v>3.27</v>
      </c>
      <c r="K537" s="347">
        <v>4</v>
      </c>
      <c r="L537" s="347">
        <v>3.6</v>
      </c>
      <c r="M537" s="347"/>
      <c r="N537" s="334"/>
      <c r="O537" s="347">
        <v>4</v>
      </c>
      <c r="P537" s="347">
        <v>5.75</v>
      </c>
      <c r="Q537" s="348"/>
      <c r="R537" s="347"/>
      <c r="S537" s="350"/>
      <c r="T537" s="347"/>
      <c r="U537" s="347">
        <v>5.2</v>
      </c>
      <c r="V537" s="347">
        <v>4.3</v>
      </c>
      <c r="W537" s="334"/>
      <c r="X537" s="334">
        <v>9</v>
      </c>
      <c r="Y537" s="347"/>
      <c r="Z537" s="347">
        <v>4.8</v>
      </c>
      <c r="AA537" s="347">
        <v>7</v>
      </c>
      <c r="AB537" s="347">
        <v>3.6</v>
      </c>
      <c r="AC537" s="347"/>
      <c r="AD537" s="347">
        <v>4.0999999999999996</v>
      </c>
      <c r="AE537" s="347">
        <v>4.0999999999999996</v>
      </c>
      <c r="AF537" s="347">
        <v>6.1</v>
      </c>
      <c r="AG537" s="347">
        <v>7.2</v>
      </c>
      <c r="AH537" s="347"/>
      <c r="AI537" s="347">
        <v>6.5</v>
      </c>
      <c r="AJ537" s="347"/>
      <c r="AK537" s="347">
        <v>6.25</v>
      </c>
      <c r="AL537" s="347">
        <v>5.5</v>
      </c>
      <c r="AM537" s="334"/>
      <c r="AN537" s="334">
        <v>8.1999999999999993</v>
      </c>
      <c r="AO537" s="347">
        <v>3.5</v>
      </c>
    </row>
    <row r="538" spans="2:41" ht="21" customHeight="1" x14ac:dyDescent="0.3">
      <c r="B538" s="337" t="s">
        <v>496</v>
      </c>
      <c r="C538" s="338" t="s">
        <v>415</v>
      </c>
      <c r="D538" s="338" t="s">
        <v>442</v>
      </c>
      <c r="E538" s="338" t="s">
        <v>143</v>
      </c>
      <c r="F538" s="338">
        <f t="shared" si="34"/>
        <v>14</v>
      </c>
      <c r="G538" s="339">
        <f t="shared" si="35"/>
        <v>0.5</v>
      </c>
      <c r="H538" s="340">
        <f t="shared" si="36"/>
        <v>3.5271428571428571</v>
      </c>
      <c r="I538" s="339">
        <f t="shared" si="33"/>
        <v>9</v>
      </c>
      <c r="J538" s="347">
        <v>2.1800000000000002</v>
      </c>
      <c r="K538" s="347">
        <v>4</v>
      </c>
      <c r="L538" s="347">
        <v>3.6</v>
      </c>
      <c r="M538" s="347"/>
      <c r="N538" s="334"/>
      <c r="O538" s="347">
        <v>4</v>
      </c>
      <c r="P538" s="347"/>
      <c r="Q538" s="348"/>
      <c r="R538" s="347"/>
      <c r="S538" s="350"/>
      <c r="T538" s="347"/>
      <c r="U538" s="347"/>
      <c r="V538" s="347"/>
      <c r="W538" s="334"/>
      <c r="X538" s="334">
        <v>9</v>
      </c>
      <c r="Y538" s="347"/>
      <c r="Z538" s="347">
        <v>0.5</v>
      </c>
      <c r="AA538" s="347"/>
      <c r="AB538" s="347">
        <v>3.6</v>
      </c>
      <c r="AC538" s="347"/>
      <c r="AD538" s="347"/>
      <c r="AE538" s="347">
        <v>4.0999999999999996</v>
      </c>
      <c r="AF538" s="347">
        <v>1</v>
      </c>
      <c r="AG538" s="347">
        <v>4.4000000000000004</v>
      </c>
      <c r="AH538" s="347"/>
      <c r="AI538" s="347">
        <v>1</v>
      </c>
      <c r="AJ538" s="347"/>
      <c r="AK538" s="347"/>
      <c r="AL538" s="347">
        <v>5.5</v>
      </c>
      <c r="AM538" s="334"/>
      <c r="AN538" s="334">
        <v>3</v>
      </c>
      <c r="AO538" s="347">
        <v>3.5</v>
      </c>
    </row>
    <row r="539" spans="2:41" ht="21" customHeight="1" x14ac:dyDescent="0.3">
      <c r="B539" s="337" t="s">
        <v>497</v>
      </c>
      <c r="C539" s="338" t="s">
        <v>454</v>
      </c>
      <c r="D539" s="338" t="s">
        <v>442</v>
      </c>
      <c r="E539" s="338" t="s">
        <v>16</v>
      </c>
      <c r="F539" s="338">
        <f t="shared" si="34"/>
        <v>6</v>
      </c>
      <c r="G539" s="339">
        <f t="shared" si="35"/>
        <v>5</v>
      </c>
      <c r="H539" s="340">
        <f t="shared" si="36"/>
        <v>8.375</v>
      </c>
      <c r="I539" s="339">
        <f t="shared" si="33"/>
        <v>9.65</v>
      </c>
      <c r="J539" s="347"/>
      <c r="K539" s="347"/>
      <c r="L539" s="347"/>
      <c r="M539" s="347"/>
      <c r="N539" s="334"/>
      <c r="O539" s="347"/>
      <c r="P539" s="347">
        <v>9.6</v>
      </c>
      <c r="Q539" s="347"/>
      <c r="R539" s="347"/>
      <c r="S539" s="350"/>
      <c r="T539" s="347"/>
      <c r="U539" s="347"/>
      <c r="V539" s="347"/>
      <c r="W539" s="334"/>
      <c r="X539" s="334"/>
      <c r="Y539" s="347"/>
      <c r="Z539" s="347">
        <v>8</v>
      </c>
      <c r="AA539" s="347">
        <v>9.1</v>
      </c>
      <c r="AB539" s="347"/>
      <c r="AC539" s="347"/>
      <c r="AD539" s="347"/>
      <c r="AE539" s="347"/>
      <c r="AF539" s="347"/>
      <c r="AG539" s="347"/>
      <c r="AH539" s="347"/>
      <c r="AI539" s="347">
        <v>9.65</v>
      </c>
      <c r="AJ539" s="347">
        <v>5</v>
      </c>
      <c r="AK539" s="347"/>
      <c r="AL539" s="347"/>
      <c r="AM539" s="334"/>
      <c r="AN539" s="334">
        <v>8.9</v>
      </c>
      <c r="AO539" s="347"/>
    </row>
    <row r="540" spans="2:41" ht="21" customHeight="1" x14ac:dyDescent="0.3">
      <c r="B540" s="337" t="s">
        <v>497</v>
      </c>
      <c r="C540" s="338" t="s">
        <v>454</v>
      </c>
      <c r="D540" s="338" t="s">
        <v>442</v>
      </c>
      <c r="E540" s="338" t="s">
        <v>17</v>
      </c>
      <c r="F540" s="338">
        <f t="shared" si="34"/>
        <v>3</v>
      </c>
      <c r="G540" s="339">
        <f t="shared" si="35"/>
        <v>4.8</v>
      </c>
      <c r="H540" s="340">
        <f t="shared" si="36"/>
        <v>22.933333333333334</v>
      </c>
      <c r="I540" s="339">
        <f t="shared" si="33"/>
        <v>57.5</v>
      </c>
      <c r="J540" s="347"/>
      <c r="K540" s="347"/>
      <c r="L540" s="347"/>
      <c r="M540" s="347"/>
      <c r="N540" s="334"/>
      <c r="O540" s="347"/>
      <c r="P540" s="347"/>
      <c r="Q540" s="347"/>
      <c r="R540" s="347"/>
      <c r="S540" s="350"/>
      <c r="T540" s="347"/>
      <c r="U540" s="347"/>
      <c r="V540" s="347"/>
      <c r="W540" s="334"/>
      <c r="X540" s="334"/>
      <c r="Y540" s="347">
        <v>57.5</v>
      </c>
      <c r="Z540" s="347">
        <v>4.8</v>
      </c>
      <c r="AA540" s="347"/>
      <c r="AB540" s="347"/>
      <c r="AC540" s="347"/>
      <c r="AD540" s="347"/>
      <c r="AE540" s="347"/>
      <c r="AF540" s="347"/>
      <c r="AG540" s="347"/>
      <c r="AH540" s="347"/>
      <c r="AI540" s="347">
        <v>6.5</v>
      </c>
      <c r="AJ540" s="347"/>
      <c r="AK540" s="347"/>
      <c r="AL540" s="347"/>
      <c r="AM540" s="334"/>
      <c r="AN540" s="334"/>
      <c r="AO540" s="347"/>
    </row>
    <row r="541" spans="2:41" ht="21" customHeight="1" x14ac:dyDescent="0.3">
      <c r="B541" s="337" t="s">
        <v>497</v>
      </c>
      <c r="C541" s="338" t="s">
        <v>454</v>
      </c>
      <c r="D541" s="338" t="s">
        <v>442</v>
      </c>
      <c r="E541" s="338" t="s">
        <v>168</v>
      </c>
      <c r="F541" s="338">
        <f t="shared" si="34"/>
        <v>6</v>
      </c>
      <c r="G541" s="339">
        <f t="shared" si="35"/>
        <v>4.8</v>
      </c>
      <c r="H541" s="340">
        <f t="shared" si="36"/>
        <v>12.25</v>
      </c>
      <c r="I541" s="339">
        <f t="shared" si="33"/>
        <v>40.299999999999997</v>
      </c>
      <c r="J541" s="347"/>
      <c r="K541" s="347"/>
      <c r="L541" s="347"/>
      <c r="M541" s="347"/>
      <c r="N541" s="334"/>
      <c r="O541" s="347"/>
      <c r="P541" s="347">
        <v>6.7</v>
      </c>
      <c r="Q541" s="347"/>
      <c r="R541" s="347"/>
      <c r="S541" s="350"/>
      <c r="T541" s="347"/>
      <c r="U541" s="347"/>
      <c r="V541" s="347"/>
      <c r="W541" s="334"/>
      <c r="X541" s="334"/>
      <c r="Y541" s="347">
        <v>40.299999999999997</v>
      </c>
      <c r="Z541" s="347">
        <v>4.8</v>
      </c>
      <c r="AA541" s="347">
        <v>7</v>
      </c>
      <c r="AB541" s="347"/>
      <c r="AC541" s="347"/>
      <c r="AD541" s="347"/>
      <c r="AE541" s="347"/>
      <c r="AF541" s="347"/>
      <c r="AG541" s="347"/>
      <c r="AH541" s="347"/>
      <c r="AI541" s="347">
        <v>6.5</v>
      </c>
      <c r="AJ541" s="347"/>
      <c r="AK541" s="347"/>
      <c r="AL541" s="347"/>
      <c r="AM541" s="334"/>
      <c r="AN541" s="334">
        <v>8.1999999999999993</v>
      </c>
      <c r="AO541" s="347"/>
    </row>
    <row r="542" spans="2:41" ht="21" customHeight="1" x14ac:dyDescent="0.3">
      <c r="B542" s="337" t="s">
        <v>497</v>
      </c>
      <c r="C542" s="338" t="s">
        <v>454</v>
      </c>
      <c r="D542" s="338" t="s">
        <v>442</v>
      </c>
      <c r="E542" s="338" t="s">
        <v>143</v>
      </c>
      <c r="F542" s="338">
        <f t="shared" si="34"/>
        <v>4</v>
      </c>
      <c r="G542" s="339">
        <f t="shared" si="35"/>
        <v>0.5</v>
      </c>
      <c r="H542" s="340">
        <f t="shared" si="36"/>
        <v>15.5</v>
      </c>
      <c r="I542" s="339">
        <f t="shared" si="33"/>
        <v>57.5</v>
      </c>
      <c r="J542" s="347"/>
      <c r="K542" s="347"/>
      <c r="L542" s="347"/>
      <c r="M542" s="347"/>
      <c r="N542" s="334"/>
      <c r="O542" s="347"/>
      <c r="P542" s="347"/>
      <c r="Q542" s="347"/>
      <c r="R542" s="347"/>
      <c r="S542" s="350"/>
      <c r="T542" s="347"/>
      <c r="U542" s="347"/>
      <c r="V542" s="347"/>
      <c r="W542" s="334"/>
      <c r="X542" s="334"/>
      <c r="Y542" s="347">
        <v>57.5</v>
      </c>
      <c r="Z542" s="347">
        <v>0.5</v>
      </c>
      <c r="AA542" s="347"/>
      <c r="AB542" s="347"/>
      <c r="AC542" s="347"/>
      <c r="AD542" s="347"/>
      <c r="AE542" s="347"/>
      <c r="AF542" s="347"/>
      <c r="AG542" s="347"/>
      <c r="AH542" s="347"/>
      <c r="AI542" s="347">
        <v>1</v>
      </c>
      <c r="AJ542" s="347"/>
      <c r="AK542" s="347"/>
      <c r="AL542" s="347"/>
      <c r="AM542" s="334"/>
      <c r="AN542" s="334">
        <v>3</v>
      </c>
      <c r="AO542" s="347"/>
    </row>
    <row r="543" spans="2:41" ht="21" customHeight="1" x14ac:dyDescent="0.3">
      <c r="B543" s="337" t="s">
        <v>498</v>
      </c>
      <c r="C543" s="338"/>
      <c r="D543" s="338"/>
      <c r="E543" s="338" t="s">
        <v>499</v>
      </c>
      <c r="F543" s="338"/>
      <c r="G543" s="339">
        <f t="shared" si="35"/>
        <v>12</v>
      </c>
      <c r="H543" s="340">
        <f t="shared" si="36"/>
        <v>14.739166666666664</v>
      </c>
      <c r="I543" s="339">
        <f t="shared" si="33"/>
        <v>18.52</v>
      </c>
      <c r="J543" s="347">
        <v>15.12</v>
      </c>
      <c r="K543" s="347">
        <v>15</v>
      </c>
      <c r="L543" s="347"/>
      <c r="M543" s="347">
        <v>13.7</v>
      </c>
      <c r="N543" s="334"/>
      <c r="O543" s="347"/>
      <c r="P543" s="347"/>
      <c r="Q543" s="347"/>
      <c r="R543" s="347"/>
      <c r="S543" s="350"/>
      <c r="T543" s="347">
        <v>14.93</v>
      </c>
      <c r="U543" s="347">
        <v>13.12</v>
      </c>
      <c r="V543" s="347"/>
      <c r="W543" s="334"/>
      <c r="X543" s="334">
        <v>16.63</v>
      </c>
      <c r="Y543" s="347"/>
      <c r="Z543" s="347"/>
      <c r="AA543" s="347">
        <v>13.38</v>
      </c>
      <c r="AB543" s="347">
        <v>15.43</v>
      </c>
      <c r="AC543" s="347"/>
      <c r="AD543" s="347"/>
      <c r="AE543" s="347"/>
      <c r="AF543" s="347">
        <v>18.52</v>
      </c>
      <c r="AG543" s="347">
        <v>13.14</v>
      </c>
      <c r="AH543" s="347"/>
      <c r="AI543" s="347"/>
      <c r="AJ543" s="347"/>
      <c r="AK543" s="347">
        <v>15.9</v>
      </c>
      <c r="AL543" s="347">
        <v>12</v>
      </c>
      <c r="AM543" s="334"/>
      <c r="AN543" s="334"/>
      <c r="AO543" s="347"/>
    </row>
    <row r="544" spans="2:41" ht="21" customHeight="1" x14ac:dyDescent="0.3">
      <c r="B544" s="337" t="s">
        <v>500</v>
      </c>
      <c r="C544" s="338" t="s">
        <v>415</v>
      </c>
      <c r="D544" s="338" t="s">
        <v>442</v>
      </c>
      <c r="E544" s="338" t="s">
        <v>16</v>
      </c>
      <c r="F544" s="338">
        <f t="shared" ref="F544:F575" si="37">COUNT(J544:AO544)</f>
        <v>23</v>
      </c>
      <c r="G544" s="339">
        <f t="shared" ref="G544:G575" si="38">MIN(J544:AO544)</f>
        <v>5.5</v>
      </c>
      <c r="H544" s="340">
        <f t="shared" si="36"/>
        <v>16.942173913043476</v>
      </c>
      <c r="I544" s="339">
        <f t="shared" ref="I544:I575" si="39">MAX(J544:AO544)</f>
        <v>38.4</v>
      </c>
      <c r="J544" s="347">
        <v>12.52</v>
      </c>
      <c r="K544" s="347">
        <v>5.5</v>
      </c>
      <c r="L544" s="347">
        <v>14</v>
      </c>
      <c r="M544" s="347">
        <v>14</v>
      </c>
      <c r="N544" s="334">
        <v>16.5</v>
      </c>
      <c r="O544" s="347">
        <v>11</v>
      </c>
      <c r="P544" s="347"/>
      <c r="Q544" s="347">
        <v>24</v>
      </c>
      <c r="R544" s="347">
        <v>20.350000000000001</v>
      </c>
      <c r="S544" s="351">
        <v>11.7</v>
      </c>
      <c r="T544" s="347">
        <v>11.1</v>
      </c>
      <c r="U544" s="347"/>
      <c r="V544" s="347"/>
      <c r="W544" s="334">
        <v>12</v>
      </c>
      <c r="X544" s="334"/>
      <c r="Y544" s="347">
        <v>28.8</v>
      </c>
      <c r="Z544" s="347">
        <v>25.75</v>
      </c>
      <c r="AA544" s="347">
        <v>38.4</v>
      </c>
      <c r="AB544" s="347">
        <v>27</v>
      </c>
      <c r="AC544" s="347">
        <v>24.5</v>
      </c>
      <c r="AD544" s="347">
        <v>10</v>
      </c>
      <c r="AE544" s="347"/>
      <c r="AF544" s="347">
        <v>11.2</v>
      </c>
      <c r="AG544" s="347">
        <v>12.95</v>
      </c>
      <c r="AH544" s="347">
        <v>11</v>
      </c>
      <c r="AI544" s="347">
        <v>11.75</v>
      </c>
      <c r="AJ544" s="347"/>
      <c r="AK544" s="347">
        <v>18.649999999999999</v>
      </c>
      <c r="AL544" s="347">
        <v>17</v>
      </c>
      <c r="AM544" s="334"/>
      <c r="AN544" s="334"/>
      <c r="AO544" s="347"/>
    </row>
    <row r="545" spans="2:41" ht="21" customHeight="1" x14ac:dyDescent="0.3">
      <c r="B545" s="337" t="s">
        <v>500</v>
      </c>
      <c r="C545" s="338" t="s">
        <v>415</v>
      </c>
      <c r="D545" s="338" t="s">
        <v>442</v>
      </c>
      <c r="E545" s="338" t="s">
        <v>17</v>
      </c>
      <c r="F545" s="338">
        <f t="shared" si="37"/>
        <v>22</v>
      </c>
      <c r="G545" s="339">
        <f t="shared" si="38"/>
        <v>3.5</v>
      </c>
      <c r="H545" s="340">
        <f t="shared" si="36"/>
        <v>11.686818181818182</v>
      </c>
      <c r="I545" s="339">
        <f t="shared" si="39"/>
        <v>38.4</v>
      </c>
      <c r="J545" s="347">
        <v>8.16</v>
      </c>
      <c r="K545" s="347">
        <v>3.5</v>
      </c>
      <c r="L545" s="347">
        <v>14</v>
      </c>
      <c r="M545" s="347"/>
      <c r="N545" s="334">
        <v>8.25</v>
      </c>
      <c r="O545" s="347">
        <v>7</v>
      </c>
      <c r="P545" s="347"/>
      <c r="Q545" s="347">
        <v>20</v>
      </c>
      <c r="R545" s="347">
        <v>13.75</v>
      </c>
      <c r="S545" s="351">
        <v>8.8000000000000007</v>
      </c>
      <c r="T545" s="347">
        <v>7.7</v>
      </c>
      <c r="U545" s="347"/>
      <c r="V545" s="347"/>
      <c r="W545" s="334">
        <v>8.5</v>
      </c>
      <c r="X545" s="334"/>
      <c r="Y545" s="347">
        <v>20.2</v>
      </c>
      <c r="Z545" s="347">
        <v>15.45</v>
      </c>
      <c r="AA545" s="347">
        <v>38.4</v>
      </c>
      <c r="AB545" s="347">
        <v>13.5</v>
      </c>
      <c r="AC545" s="347">
        <v>12.75</v>
      </c>
      <c r="AD545" s="347">
        <v>7</v>
      </c>
      <c r="AE545" s="347">
        <v>6</v>
      </c>
      <c r="AF545" s="347"/>
      <c r="AG545" s="347">
        <v>10.35</v>
      </c>
      <c r="AH545" s="347">
        <v>5.5</v>
      </c>
      <c r="AI545" s="347">
        <v>5.95</v>
      </c>
      <c r="AJ545" s="347"/>
      <c r="AK545" s="347">
        <v>9.35</v>
      </c>
      <c r="AL545" s="347">
        <v>13</v>
      </c>
      <c r="AM545" s="334"/>
      <c r="AN545" s="334"/>
      <c r="AO545" s="347"/>
    </row>
    <row r="546" spans="2:41" ht="21" customHeight="1" x14ac:dyDescent="0.3">
      <c r="B546" s="337" t="s">
        <v>500</v>
      </c>
      <c r="C546" s="338" t="s">
        <v>415</v>
      </c>
      <c r="D546" s="338" t="s">
        <v>442</v>
      </c>
      <c r="E546" s="338" t="s">
        <v>168</v>
      </c>
      <c r="F546" s="338">
        <f t="shared" si="37"/>
        <v>18</v>
      </c>
      <c r="G546" s="339">
        <f t="shared" si="38"/>
        <v>3.5</v>
      </c>
      <c r="H546" s="340">
        <f t="shared" si="36"/>
        <v>11.950555555555553</v>
      </c>
      <c r="I546" s="339">
        <f t="shared" si="39"/>
        <v>28.8</v>
      </c>
      <c r="J546" s="347">
        <v>8.16</v>
      </c>
      <c r="K546" s="347">
        <v>3.5</v>
      </c>
      <c r="L546" s="347">
        <v>14</v>
      </c>
      <c r="M546" s="347">
        <v>10.5</v>
      </c>
      <c r="N546" s="334">
        <v>14</v>
      </c>
      <c r="O546" s="347">
        <v>7</v>
      </c>
      <c r="P546" s="347"/>
      <c r="Q546" s="347"/>
      <c r="R546" s="347">
        <v>13.75</v>
      </c>
      <c r="S546" s="351">
        <v>11.7</v>
      </c>
      <c r="T546" s="347"/>
      <c r="U546" s="347"/>
      <c r="V546" s="347"/>
      <c r="W546" s="334">
        <v>8.5</v>
      </c>
      <c r="X546" s="334"/>
      <c r="Y546" s="347">
        <v>28.8</v>
      </c>
      <c r="Z546" s="347">
        <v>15.45</v>
      </c>
      <c r="AA546" s="347"/>
      <c r="AB546" s="347">
        <v>13.5</v>
      </c>
      <c r="AC546" s="347">
        <v>12.75</v>
      </c>
      <c r="AD546" s="347"/>
      <c r="AE546" s="347"/>
      <c r="AF546" s="347"/>
      <c r="AG546" s="347">
        <v>12.95</v>
      </c>
      <c r="AH546" s="347">
        <v>8.25</v>
      </c>
      <c r="AI546" s="347">
        <v>5.95</v>
      </c>
      <c r="AJ546" s="347"/>
      <c r="AK546" s="347">
        <v>9.35</v>
      </c>
      <c r="AL546" s="347">
        <v>17</v>
      </c>
      <c r="AM546" s="334"/>
      <c r="AN546" s="334"/>
      <c r="AO546" s="347"/>
    </row>
    <row r="547" spans="2:41" ht="21" customHeight="1" x14ac:dyDescent="0.3">
      <c r="B547" s="337" t="s">
        <v>500</v>
      </c>
      <c r="C547" s="338" t="s">
        <v>415</v>
      </c>
      <c r="D547" s="338" t="s">
        <v>442</v>
      </c>
      <c r="E547" s="338" t="s">
        <v>143</v>
      </c>
      <c r="F547" s="338">
        <f t="shared" si="37"/>
        <v>16</v>
      </c>
      <c r="G547" s="339">
        <f t="shared" si="38"/>
        <v>3.5</v>
      </c>
      <c r="H547" s="340">
        <f t="shared" si="36"/>
        <v>12.824375</v>
      </c>
      <c r="I547" s="339">
        <f t="shared" si="39"/>
        <v>28.8</v>
      </c>
      <c r="J547" s="347">
        <v>4.99</v>
      </c>
      <c r="K547" s="347">
        <v>3.5</v>
      </c>
      <c r="L547" s="347">
        <v>14</v>
      </c>
      <c r="M547" s="347"/>
      <c r="N547" s="334">
        <v>8.25</v>
      </c>
      <c r="O547" s="347">
        <v>7</v>
      </c>
      <c r="P547" s="347"/>
      <c r="Q547" s="347">
        <v>15.5</v>
      </c>
      <c r="R547" s="347">
        <v>13.75</v>
      </c>
      <c r="S547" s="351">
        <v>11.7</v>
      </c>
      <c r="T547" s="347"/>
      <c r="U547" s="347"/>
      <c r="V547" s="347"/>
      <c r="W547" s="334">
        <v>8.5</v>
      </c>
      <c r="X547" s="334"/>
      <c r="Y547" s="347">
        <v>28.8</v>
      </c>
      <c r="Z547" s="347">
        <v>25.75</v>
      </c>
      <c r="AA547" s="347"/>
      <c r="AB547" s="347">
        <v>13.5</v>
      </c>
      <c r="AC547" s="347"/>
      <c r="AD547" s="347"/>
      <c r="AE547" s="347"/>
      <c r="AF547" s="347"/>
      <c r="AG547" s="347">
        <v>12.95</v>
      </c>
      <c r="AH547" s="347">
        <v>8.25</v>
      </c>
      <c r="AI547" s="347">
        <v>11.75</v>
      </c>
      <c r="AJ547" s="347"/>
      <c r="AK547" s="347"/>
      <c r="AL547" s="347">
        <v>17</v>
      </c>
      <c r="AM547" s="334"/>
      <c r="AN547" s="334"/>
      <c r="AO547" s="347"/>
    </row>
    <row r="548" spans="2:41" ht="21" customHeight="1" x14ac:dyDescent="0.3">
      <c r="B548" s="337" t="s">
        <v>500</v>
      </c>
      <c r="C548" s="338" t="s">
        <v>415</v>
      </c>
      <c r="D548" s="338" t="s">
        <v>439</v>
      </c>
      <c r="E548" s="338" t="s">
        <v>16</v>
      </c>
      <c r="F548" s="338">
        <f t="shared" si="37"/>
        <v>12</v>
      </c>
      <c r="G548" s="339">
        <f t="shared" si="38"/>
        <v>6.52</v>
      </c>
      <c r="H548" s="340">
        <f t="shared" si="36"/>
        <v>15.9825</v>
      </c>
      <c r="I548" s="339">
        <f t="shared" si="39"/>
        <v>27</v>
      </c>
      <c r="J548" s="347">
        <v>12.52</v>
      </c>
      <c r="K548" s="347"/>
      <c r="L548" s="347"/>
      <c r="M548" s="347"/>
      <c r="N548" s="334">
        <v>16.5</v>
      </c>
      <c r="O548" s="347">
        <v>7</v>
      </c>
      <c r="P548" s="347"/>
      <c r="Q548" s="347">
        <v>20</v>
      </c>
      <c r="R548" s="347"/>
      <c r="S548" s="350"/>
      <c r="T548" s="347"/>
      <c r="U548" s="347"/>
      <c r="V548" s="347"/>
      <c r="W548" s="334">
        <v>12</v>
      </c>
      <c r="X548" s="334"/>
      <c r="Y548" s="347"/>
      <c r="Z548" s="347">
        <v>25.75</v>
      </c>
      <c r="AA548" s="347"/>
      <c r="AB548" s="347">
        <v>27</v>
      </c>
      <c r="AC548" s="347">
        <v>24.5</v>
      </c>
      <c r="AD548" s="347"/>
      <c r="AE548" s="347">
        <v>12</v>
      </c>
      <c r="AF548" s="347">
        <v>6.52</v>
      </c>
      <c r="AG548" s="347"/>
      <c r="AH548" s="347">
        <v>11</v>
      </c>
      <c r="AI548" s="347"/>
      <c r="AJ548" s="347"/>
      <c r="AK548" s="347"/>
      <c r="AL548" s="347">
        <v>17</v>
      </c>
      <c r="AM548" s="334"/>
      <c r="AN548" s="334"/>
      <c r="AO548" s="347"/>
    </row>
    <row r="549" spans="2:41" ht="21" customHeight="1" x14ac:dyDescent="0.3">
      <c r="B549" s="337" t="s">
        <v>500</v>
      </c>
      <c r="C549" s="338" t="s">
        <v>415</v>
      </c>
      <c r="D549" s="338" t="s">
        <v>439</v>
      </c>
      <c r="E549" s="338" t="s">
        <v>17</v>
      </c>
      <c r="F549" s="338">
        <f t="shared" si="37"/>
        <v>10</v>
      </c>
      <c r="G549" s="339">
        <f t="shared" si="38"/>
        <v>5.5</v>
      </c>
      <c r="H549" s="340">
        <f t="shared" si="36"/>
        <v>11.111000000000001</v>
      </c>
      <c r="I549" s="339">
        <f t="shared" si="39"/>
        <v>20</v>
      </c>
      <c r="J549" s="347">
        <v>8.16</v>
      </c>
      <c r="K549" s="347"/>
      <c r="L549" s="347"/>
      <c r="M549" s="347"/>
      <c r="N549" s="334">
        <v>8.25</v>
      </c>
      <c r="O549" s="347"/>
      <c r="P549" s="347"/>
      <c r="Q549" s="347">
        <v>20</v>
      </c>
      <c r="R549" s="347"/>
      <c r="S549" s="350"/>
      <c r="T549" s="347"/>
      <c r="U549" s="347"/>
      <c r="V549" s="347"/>
      <c r="W549" s="334">
        <v>8.5</v>
      </c>
      <c r="X549" s="334"/>
      <c r="Y549" s="347"/>
      <c r="Z549" s="347">
        <v>15.45</v>
      </c>
      <c r="AA549" s="347"/>
      <c r="AB549" s="347">
        <v>13.5</v>
      </c>
      <c r="AC549" s="347">
        <v>12.75</v>
      </c>
      <c r="AD549" s="347"/>
      <c r="AE549" s="347">
        <v>6</v>
      </c>
      <c r="AF549" s="347"/>
      <c r="AG549" s="347"/>
      <c r="AH549" s="347">
        <v>5.5</v>
      </c>
      <c r="AI549" s="347"/>
      <c r="AJ549" s="347"/>
      <c r="AK549" s="347"/>
      <c r="AL549" s="347">
        <v>13</v>
      </c>
      <c r="AM549" s="334"/>
      <c r="AN549" s="334"/>
      <c r="AO549" s="347"/>
    </row>
    <row r="550" spans="2:41" ht="21" customHeight="1" x14ac:dyDescent="0.3">
      <c r="B550" s="337" t="s">
        <v>500</v>
      </c>
      <c r="C550" s="338" t="s">
        <v>415</v>
      </c>
      <c r="D550" s="338" t="s">
        <v>439</v>
      </c>
      <c r="E550" s="338" t="s">
        <v>168</v>
      </c>
      <c r="F550" s="338">
        <f t="shared" si="37"/>
        <v>8</v>
      </c>
      <c r="G550" s="339">
        <f t="shared" si="38"/>
        <v>8.16</v>
      </c>
      <c r="H550" s="340">
        <f t="shared" si="36"/>
        <v>12.20125</v>
      </c>
      <c r="I550" s="339">
        <f t="shared" si="39"/>
        <v>17</v>
      </c>
      <c r="J550" s="347">
        <v>8.16</v>
      </c>
      <c r="K550" s="347"/>
      <c r="L550" s="347"/>
      <c r="M550" s="347"/>
      <c r="N550" s="334">
        <v>14</v>
      </c>
      <c r="O550" s="347"/>
      <c r="P550" s="347"/>
      <c r="Q550" s="347"/>
      <c r="R550" s="347"/>
      <c r="S550" s="350"/>
      <c r="T550" s="347"/>
      <c r="U550" s="347"/>
      <c r="V550" s="347"/>
      <c r="W550" s="334">
        <v>8.5</v>
      </c>
      <c r="X550" s="334"/>
      <c r="Y550" s="347"/>
      <c r="Z550" s="347">
        <v>15.45</v>
      </c>
      <c r="AA550" s="347"/>
      <c r="AB550" s="347">
        <v>13.5</v>
      </c>
      <c r="AC550" s="347">
        <v>12.75</v>
      </c>
      <c r="AD550" s="347"/>
      <c r="AE550" s="347"/>
      <c r="AF550" s="347"/>
      <c r="AG550" s="347"/>
      <c r="AH550" s="347">
        <v>8.25</v>
      </c>
      <c r="AI550" s="347"/>
      <c r="AJ550" s="347"/>
      <c r="AK550" s="347"/>
      <c r="AL550" s="347">
        <v>17</v>
      </c>
      <c r="AM550" s="334"/>
      <c r="AN550" s="334"/>
      <c r="AO550" s="347"/>
    </row>
    <row r="551" spans="2:41" ht="21" customHeight="1" x14ac:dyDescent="0.3">
      <c r="B551" s="337" t="s">
        <v>500</v>
      </c>
      <c r="C551" s="338" t="s">
        <v>415</v>
      </c>
      <c r="D551" s="338" t="s">
        <v>439</v>
      </c>
      <c r="E551" s="338" t="s">
        <v>143</v>
      </c>
      <c r="F551" s="338">
        <f t="shared" si="37"/>
        <v>8</v>
      </c>
      <c r="G551" s="339">
        <f t="shared" si="38"/>
        <v>4.99</v>
      </c>
      <c r="H551" s="340">
        <f t="shared" si="36"/>
        <v>12.717500000000001</v>
      </c>
      <c r="I551" s="339">
        <f t="shared" si="39"/>
        <v>25.75</v>
      </c>
      <c r="J551" s="347">
        <v>4.99</v>
      </c>
      <c r="K551" s="347"/>
      <c r="L551" s="347"/>
      <c r="M551" s="347"/>
      <c r="N551" s="334">
        <v>8.25</v>
      </c>
      <c r="O551" s="347"/>
      <c r="P551" s="347"/>
      <c r="Q551" s="347">
        <v>15.5</v>
      </c>
      <c r="R551" s="347"/>
      <c r="S551" s="350"/>
      <c r="T551" s="347"/>
      <c r="U551" s="347"/>
      <c r="V551" s="347"/>
      <c r="W551" s="334">
        <v>8.5</v>
      </c>
      <c r="X551" s="334"/>
      <c r="Y551" s="347"/>
      <c r="Z551" s="347">
        <v>25.75</v>
      </c>
      <c r="AA551" s="347"/>
      <c r="AB551" s="347">
        <v>13.5</v>
      </c>
      <c r="AC551" s="347"/>
      <c r="AD551" s="347"/>
      <c r="AE551" s="347"/>
      <c r="AF551" s="347"/>
      <c r="AG551" s="347"/>
      <c r="AH551" s="347">
        <v>8.25</v>
      </c>
      <c r="AI551" s="347"/>
      <c r="AJ551" s="347"/>
      <c r="AK551" s="347"/>
      <c r="AL551" s="347">
        <v>17</v>
      </c>
      <c r="AM551" s="334"/>
      <c r="AN551" s="334"/>
      <c r="AO551" s="347"/>
    </row>
    <row r="552" spans="2:41" ht="21" customHeight="1" x14ac:dyDescent="0.3">
      <c r="B552" s="337" t="s">
        <v>501</v>
      </c>
      <c r="C552" s="338" t="s">
        <v>415</v>
      </c>
      <c r="D552" s="338" t="s">
        <v>442</v>
      </c>
      <c r="E552" s="338" t="s">
        <v>16</v>
      </c>
      <c r="F552" s="338">
        <f t="shared" si="37"/>
        <v>19</v>
      </c>
      <c r="G552" s="339">
        <f t="shared" si="38"/>
        <v>20</v>
      </c>
      <c r="H552" s="340">
        <f t="shared" si="36"/>
        <v>27.944210526315786</v>
      </c>
      <c r="I552" s="339">
        <f t="shared" si="39"/>
        <v>38.5</v>
      </c>
      <c r="J552" s="347">
        <v>25.04</v>
      </c>
      <c r="K552" s="347">
        <v>28</v>
      </c>
      <c r="L552" s="347"/>
      <c r="M552" s="347">
        <v>27.5</v>
      </c>
      <c r="N552" s="334">
        <v>33</v>
      </c>
      <c r="O552" s="347"/>
      <c r="P552" s="347"/>
      <c r="Q552" s="347">
        <v>36</v>
      </c>
      <c r="R552" s="347"/>
      <c r="S552" s="351">
        <v>23.4</v>
      </c>
      <c r="T552" s="347">
        <v>22.2</v>
      </c>
      <c r="U552" s="347"/>
      <c r="V552" s="347">
        <v>38.5</v>
      </c>
      <c r="W552" s="334">
        <v>25</v>
      </c>
      <c r="X552" s="334">
        <v>30</v>
      </c>
      <c r="Y552" s="347"/>
      <c r="Z552" s="347">
        <v>25.75</v>
      </c>
      <c r="AA552" s="347">
        <v>38.4</v>
      </c>
      <c r="AB552" s="347"/>
      <c r="AC552" s="347"/>
      <c r="AD552" s="347">
        <v>20</v>
      </c>
      <c r="AE552" s="347">
        <v>24</v>
      </c>
      <c r="AF552" s="347">
        <v>22.4</v>
      </c>
      <c r="AG552" s="347">
        <v>25.9</v>
      </c>
      <c r="AH552" s="347"/>
      <c r="AI552" s="347">
        <v>23.5</v>
      </c>
      <c r="AJ552" s="347"/>
      <c r="AK552" s="347">
        <v>28.35</v>
      </c>
      <c r="AL552" s="347">
        <v>34</v>
      </c>
      <c r="AM552" s="334"/>
      <c r="AN552" s="334"/>
      <c r="AO552" s="347"/>
    </row>
    <row r="553" spans="2:41" ht="21" customHeight="1" x14ac:dyDescent="0.3">
      <c r="B553" s="337" t="s">
        <v>501</v>
      </c>
      <c r="C553" s="338" t="s">
        <v>415</v>
      </c>
      <c r="D553" s="338" t="s">
        <v>442</v>
      </c>
      <c r="E553" s="338" t="s">
        <v>17</v>
      </c>
      <c r="F553" s="338">
        <f t="shared" si="37"/>
        <v>16</v>
      </c>
      <c r="G553" s="339">
        <f t="shared" si="38"/>
        <v>11.9</v>
      </c>
      <c r="H553" s="340">
        <f t="shared" si="36"/>
        <v>17.600625000000001</v>
      </c>
      <c r="I553" s="339">
        <f t="shared" si="39"/>
        <v>29</v>
      </c>
      <c r="J553" s="347">
        <v>16.260000000000002</v>
      </c>
      <c r="K553" s="347">
        <v>18</v>
      </c>
      <c r="L553" s="347"/>
      <c r="M553" s="347"/>
      <c r="N553" s="334">
        <v>16.5</v>
      </c>
      <c r="O553" s="347"/>
      <c r="P553" s="347"/>
      <c r="Q553" s="347">
        <v>29</v>
      </c>
      <c r="R553" s="347"/>
      <c r="S553" s="351">
        <v>17.600000000000001</v>
      </c>
      <c r="T553" s="347">
        <v>15.4</v>
      </c>
      <c r="U553" s="347"/>
      <c r="V553" s="347">
        <v>19.600000000000001</v>
      </c>
      <c r="W553" s="334">
        <v>17</v>
      </c>
      <c r="X553" s="334">
        <v>18</v>
      </c>
      <c r="Y553" s="347"/>
      <c r="Z553" s="347">
        <v>15.45</v>
      </c>
      <c r="AA553" s="347"/>
      <c r="AB553" s="347"/>
      <c r="AC553" s="347"/>
      <c r="AD553" s="347">
        <v>14</v>
      </c>
      <c r="AE553" s="347">
        <v>12</v>
      </c>
      <c r="AF553" s="347"/>
      <c r="AG553" s="347">
        <v>20.7</v>
      </c>
      <c r="AH553" s="347"/>
      <c r="AI553" s="347">
        <v>11.9</v>
      </c>
      <c r="AJ553" s="347"/>
      <c r="AK553" s="347">
        <v>14.2</v>
      </c>
      <c r="AL553" s="347">
        <v>26</v>
      </c>
      <c r="AM553" s="334"/>
      <c r="AN553" s="334"/>
      <c r="AO553" s="347"/>
    </row>
    <row r="554" spans="2:41" ht="21" customHeight="1" x14ac:dyDescent="0.3">
      <c r="B554" s="337" t="s">
        <v>501</v>
      </c>
      <c r="C554" s="338" t="s">
        <v>415</v>
      </c>
      <c r="D554" s="338" t="s">
        <v>442</v>
      </c>
      <c r="E554" s="338" t="s">
        <v>168</v>
      </c>
      <c r="F554" s="338">
        <f t="shared" si="37"/>
        <v>13</v>
      </c>
      <c r="G554" s="339">
        <f t="shared" si="38"/>
        <v>11.9</v>
      </c>
      <c r="H554" s="340">
        <f t="shared" si="36"/>
        <v>21.169999999999998</v>
      </c>
      <c r="I554" s="339">
        <f t="shared" si="39"/>
        <v>34</v>
      </c>
      <c r="J554" s="347">
        <v>16.260000000000002</v>
      </c>
      <c r="K554" s="347">
        <v>18</v>
      </c>
      <c r="L554" s="347"/>
      <c r="M554" s="347">
        <v>21.5</v>
      </c>
      <c r="N554" s="334">
        <v>28</v>
      </c>
      <c r="O554" s="347"/>
      <c r="P554" s="347"/>
      <c r="Q554" s="347"/>
      <c r="R554" s="347"/>
      <c r="S554" s="351">
        <v>23.4</v>
      </c>
      <c r="T554" s="347"/>
      <c r="U554" s="347"/>
      <c r="V554" s="347">
        <v>19.600000000000001</v>
      </c>
      <c r="W554" s="334">
        <v>17</v>
      </c>
      <c r="X554" s="334">
        <v>30</v>
      </c>
      <c r="Y554" s="347"/>
      <c r="Z554" s="347">
        <v>15.45</v>
      </c>
      <c r="AA554" s="347"/>
      <c r="AB554" s="347"/>
      <c r="AC554" s="347"/>
      <c r="AD554" s="347"/>
      <c r="AE554" s="347"/>
      <c r="AF554" s="347"/>
      <c r="AG554" s="347">
        <v>25.9</v>
      </c>
      <c r="AH554" s="347"/>
      <c r="AI554" s="347">
        <v>11.9</v>
      </c>
      <c r="AJ554" s="347"/>
      <c r="AK554" s="347">
        <v>14.2</v>
      </c>
      <c r="AL554" s="347">
        <v>34</v>
      </c>
      <c r="AM554" s="334"/>
      <c r="AN554" s="334"/>
      <c r="AO554" s="347"/>
    </row>
    <row r="555" spans="2:41" ht="21" customHeight="1" x14ac:dyDescent="0.3">
      <c r="B555" s="337" t="s">
        <v>501</v>
      </c>
      <c r="C555" s="338" t="s">
        <v>415</v>
      </c>
      <c r="D555" s="338" t="s">
        <v>442</v>
      </c>
      <c r="E555" s="338" t="s">
        <v>143</v>
      </c>
      <c r="F555" s="338">
        <f t="shared" si="37"/>
        <v>10</v>
      </c>
      <c r="G555" s="339">
        <f t="shared" si="38"/>
        <v>10.01</v>
      </c>
      <c r="H555" s="340">
        <f t="shared" si="36"/>
        <v>22.356000000000002</v>
      </c>
      <c r="I555" s="339">
        <f t="shared" si="39"/>
        <v>34</v>
      </c>
      <c r="J555" s="347">
        <v>10.01</v>
      </c>
      <c r="K555" s="347">
        <v>18</v>
      </c>
      <c r="L555" s="347"/>
      <c r="M555" s="347"/>
      <c r="N555" s="334">
        <v>16.5</v>
      </c>
      <c r="O555" s="347"/>
      <c r="P555" s="347"/>
      <c r="Q555" s="347">
        <v>23</v>
      </c>
      <c r="R555" s="347"/>
      <c r="S555" s="351">
        <v>23.4</v>
      </c>
      <c r="T555" s="347"/>
      <c r="U555" s="347"/>
      <c r="V555" s="347"/>
      <c r="W555" s="334">
        <v>17</v>
      </c>
      <c r="X555" s="334">
        <v>30</v>
      </c>
      <c r="Y555" s="347"/>
      <c r="Z555" s="347">
        <v>25.75</v>
      </c>
      <c r="AA555" s="347"/>
      <c r="AB555" s="347"/>
      <c r="AC555" s="347"/>
      <c r="AD555" s="347"/>
      <c r="AE555" s="347"/>
      <c r="AF555" s="347"/>
      <c r="AG555" s="347">
        <v>25.9</v>
      </c>
      <c r="AH555" s="347"/>
      <c r="AI555" s="347"/>
      <c r="AJ555" s="347"/>
      <c r="AK555" s="347"/>
      <c r="AL555" s="347">
        <v>34</v>
      </c>
      <c r="AM555" s="334"/>
      <c r="AN555" s="334"/>
      <c r="AO555" s="347"/>
    </row>
    <row r="556" spans="2:41" ht="21" customHeight="1" x14ac:dyDescent="0.3">
      <c r="B556" s="337" t="s">
        <v>501</v>
      </c>
      <c r="C556" s="338" t="s">
        <v>415</v>
      </c>
      <c r="D556" s="338" t="s">
        <v>439</v>
      </c>
      <c r="E556" s="338" t="s">
        <v>16</v>
      </c>
      <c r="F556" s="338">
        <f t="shared" si="37"/>
        <v>8</v>
      </c>
      <c r="G556" s="339">
        <f t="shared" si="38"/>
        <v>13.04</v>
      </c>
      <c r="H556" s="340">
        <f t="shared" si="36"/>
        <v>26.103749999999998</v>
      </c>
      <c r="I556" s="339">
        <f t="shared" si="39"/>
        <v>34</v>
      </c>
      <c r="J556" s="347">
        <v>25.04</v>
      </c>
      <c r="K556" s="347"/>
      <c r="L556" s="347"/>
      <c r="M556" s="347"/>
      <c r="N556" s="334">
        <v>33</v>
      </c>
      <c r="O556" s="347"/>
      <c r="P556" s="347"/>
      <c r="Q556" s="347">
        <v>29</v>
      </c>
      <c r="R556" s="347"/>
      <c r="S556" s="350"/>
      <c r="T556" s="347"/>
      <c r="U556" s="347"/>
      <c r="V556" s="347"/>
      <c r="W556" s="334">
        <v>25</v>
      </c>
      <c r="X556" s="334"/>
      <c r="Y556" s="347"/>
      <c r="Z556" s="347">
        <v>25.75</v>
      </c>
      <c r="AA556" s="347"/>
      <c r="AB556" s="347"/>
      <c r="AC556" s="347"/>
      <c r="AD556" s="347"/>
      <c r="AE556" s="347">
        <v>24</v>
      </c>
      <c r="AF556" s="347">
        <v>13.04</v>
      </c>
      <c r="AG556" s="347"/>
      <c r="AH556" s="347"/>
      <c r="AI556" s="347"/>
      <c r="AJ556" s="347"/>
      <c r="AK556" s="347"/>
      <c r="AL556" s="347">
        <v>34</v>
      </c>
      <c r="AM556" s="334"/>
      <c r="AN556" s="334"/>
      <c r="AO556" s="347"/>
    </row>
    <row r="557" spans="2:41" ht="21" customHeight="1" x14ac:dyDescent="0.3">
      <c r="B557" s="337" t="s">
        <v>501</v>
      </c>
      <c r="C557" s="338" t="s">
        <v>415</v>
      </c>
      <c r="D557" s="338" t="s">
        <v>439</v>
      </c>
      <c r="E557" s="338" t="s">
        <v>17</v>
      </c>
      <c r="F557" s="338">
        <f t="shared" si="37"/>
        <v>7</v>
      </c>
      <c r="G557" s="339">
        <f t="shared" si="38"/>
        <v>12</v>
      </c>
      <c r="H557" s="340">
        <f t="shared" si="36"/>
        <v>18.887142857142859</v>
      </c>
      <c r="I557" s="339">
        <f t="shared" si="39"/>
        <v>29</v>
      </c>
      <c r="J557" s="347">
        <v>16.260000000000002</v>
      </c>
      <c r="K557" s="347"/>
      <c r="L557" s="347"/>
      <c r="M557" s="347"/>
      <c r="N557" s="334">
        <v>16.5</v>
      </c>
      <c r="O557" s="347"/>
      <c r="P557" s="347"/>
      <c r="Q557" s="347">
        <v>29</v>
      </c>
      <c r="R557" s="347"/>
      <c r="S557" s="350"/>
      <c r="T557" s="347"/>
      <c r="U557" s="347"/>
      <c r="V557" s="347"/>
      <c r="W557" s="334">
        <v>17</v>
      </c>
      <c r="X557" s="334"/>
      <c r="Y557" s="347"/>
      <c r="Z557" s="347">
        <v>15.45</v>
      </c>
      <c r="AA557" s="347"/>
      <c r="AB557" s="347"/>
      <c r="AC557" s="347"/>
      <c r="AD557" s="347"/>
      <c r="AE557" s="347">
        <v>12</v>
      </c>
      <c r="AF557" s="347"/>
      <c r="AG557" s="347"/>
      <c r="AH557" s="347"/>
      <c r="AI557" s="347"/>
      <c r="AJ557" s="347"/>
      <c r="AK557" s="347"/>
      <c r="AL557" s="347">
        <v>26</v>
      </c>
      <c r="AM557" s="334"/>
      <c r="AN557" s="334"/>
      <c r="AO557" s="347"/>
    </row>
    <row r="558" spans="2:41" ht="21" customHeight="1" x14ac:dyDescent="0.3">
      <c r="B558" s="337" t="s">
        <v>501</v>
      </c>
      <c r="C558" s="338" t="s">
        <v>415</v>
      </c>
      <c r="D558" s="338" t="s">
        <v>439</v>
      </c>
      <c r="E558" s="338" t="s">
        <v>168</v>
      </c>
      <c r="F558" s="338">
        <f t="shared" si="37"/>
        <v>5</v>
      </c>
      <c r="G558" s="339">
        <f t="shared" si="38"/>
        <v>15.45</v>
      </c>
      <c r="H558" s="340">
        <f t="shared" si="36"/>
        <v>22.142000000000003</v>
      </c>
      <c r="I558" s="339">
        <f t="shared" si="39"/>
        <v>34</v>
      </c>
      <c r="J558" s="347">
        <v>16.260000000000002</v>
      </c>
      <c r="K558" s="347"/>
      <c r="L558" s="347"/>
      <c r="M558" s="347"/>
      <c r="N558" s="334">
        <v>28</v>
      </c>
      <c r="O558" s="347"/>
      <c r="P558" s="347"/>
      <c r="Q558" s="347"/>
      <c r="R558" s="347"/>
      <c r="S558" s="350"/>
      <c r="T558" s="347"/>
      <c r="U558" s="347"/>
      <c r="V558" s="347"/>
      <c r="W558" s="334">
        <v>17</v>
      </c>
      <c r="X558" s="334"/>
      <c r="Y558" s="347"/>
      <c r="Z558" s="347">
        <v>15.45</v>
      </c>
      <c r="AA558" s="347"/>
      <c r="AB558" s="347"/>
      <c r="AC558" s="347"/>
      <c r="AD558" s="347"/>
      <c r="AE558" s="347"/>
      <c r="AF558" s="347"/>
      <c r="AG558" s="347"/>
      <c r="AH558" s="347"/>
      <c r="AI558" s="347"/>
      <c r="AJ558" s="347"/>
      <c r="AK558" s="347"/>
      <c r="AL558" s="347">
        <v>34</v>
      </c>
      <c r="AM558" s="334"/>
      <c r="AN558" s="334"/>
      <c r="AO558" s="347"/>
    </row>
    <row r="559" spans="2:41" ht="21" customHeight="1" x14ac:dyDescent="0.3">
      <c r="B559" s="337" t="s">
        <v>501</v>
      </c>
      <c r="C559" s="338" t="s">
        <v>415</v>
      </c>
      <c r="D559" s="338" t="s">
        <v>439</v>
      </c>
      <c r="E559" s="338" t="s">
        <v>143</v>
      </c>
      <c r="F559" s="338">
        <f t="shared" si="37"/>
        <v>6</v>
      </c>
      <c r="G559" s="339">
        <f t="shared" si="38"/>
        <v>10.01</v>
      </c>
      <c r="H559" s="340">
        <f t="shared" si="36"/>
        <v>21.043333333333333</v>
      </c>
      <c r="I559" s="339">
        <f t="shared" si="39"/>
        <v>34</v>
      </c>
      <c r="J559" s="347">
        <v>10.01</v>
      </c>
      <c r="K559" s="347"/>
      <c r="L559" s="347"/>
      <c r="M559" s="347"/>
      <c r="N559" s="334">
        <v>16.5</v>
      </c>
      <c r="O559" s="347"/>
      <c r="P559" s="347"/>
      <c r="Q559" s="347">
        <v>23</v>
      </c>
      <c r="R559" s="347"/>
      <c r="S559" s="350"/>
      <c r="T559" s="347"/>
      <c r="U559" s="347"/>
      <c r="V559" s="347"/>
      <c r="W559" s="334">
        <v>17</v>
      </c>
      <c r="X559" s="334"/>
      <c r="Y559" s="347"/>
      <c r="Z559" s="347">
        <v>25.75</v>
      </c>
      <c r="AA559" s="347"/>
      <c r="AB559" s="347"/>
      <c r="AC559" s="347"/>
      <c r="AD559" s="347"/>
      <c r="AE559" s="347"/>
      <c r="AF559" s="347"/>
      <c r="AG559" s="347"/>
      <c r="AH559" s="347"/>
      <c r="AI559" s="347"/>
      <c r="AJ559" s="347"/>
      <c r="AK559" s="347"/>
      <c r="AL559" s="347">
        <v>34</v>
      </c>
      <c r="AM559" s="334"/>
      <c r="AN559" s="334"/>
      <c r="AO559" s="347"/>
    </row>
    <row r="560" spans="2:41" ht="21" customHeight="1" x14ac:dyDescent="0.3">
      <c r="B560" s="337" t="s">
        <v>502</v>
      </c>
      <c r="C560" s="338" t="s">
        <v>415</v>
      </c>
      <c r="D560" s="338" t="s">
        <v>442</v>
      </c>
      <c r="E560" s="338" t="s">
        <v>16</v>
      </c>
      <c r="F560" s="338">
        <f t="shared" si="37"/>
        <v>22</v>
      </c>
      <c r="G560" s="339">
        <f t="shared" si="38"/>
        <v>28</v>
      </c>
      <c r="H560" s="340">
        <f t="shared" si="36"/>
        <v>40.911818181818177</v>
      </c>
      <c r="I560" s="339">
        <f t="shared" si="39"/>
        <v>57.1</v>
      </c>
      <c r="J560" s="347">
        <v>37.56</v>
      </c>
      <c r="K560" s="347">
        <v>28</v>
      </c>
      <c r="L560" s="347"/>
      <c r="M560" s="347">
        <v>42</v>
      </c>
      <c r="N560" s="334">
        <v>49.5</v>
      </c>
      <c r="O560" s="347">
        <v>45</v>
      </c>
      <c r="P560" s="347">
        <v>48.6</v>
      </c>
      <c r="Q560" s="347">
        <v>48</v>
      </c>
      <c r="R560" s="347"/>
      <c r="S560" s="351">
        <v>35.1</v>
      </c>
      <c r="T560" s="347">
        <v>33.299999999999997</v>
      </c>
      <c r="U560" s="347"/>
      <c r="V560" s="347"/>
      <c r="W560" s="334"/>
      <c r="X560" s="334"/>
      <c r="Y560" s="347"/>
      <c r="Z560" s="347">
        <v>57.1</v>
      </c>
      <c r="AA560" s="347">
        <v>38.4</v>
      </c>
      <c r="AB560" s="347">
        <v>46</v>
      </c>
      <c r="AC560" s="347">
        <v>47.75</v>
      </c>
      <c r="AD560" s="347">
        <v>30</v>
      </c>
      <c r="AE560" s="347">
        <v>36</v>
      </c>
      <c r="AF560" s="347">
        <v>33.6</v>
      </c>
      <c r="AG560" s="347">
        <v>38.85</v>
      </c>
      <c r="AH560" s="347"/>
      <c r="AI560" s="347">
        <v>35.25</v>
      </c>
      <c r="AJ560" s="347">
        <v>39</v>
      </c>
      <c r="AK560" s="347">
        <v>41.05</v>
      </c>
      <c r="AL560" s="347">
        <v>44</v>
      </c>
      <c r="AM560" s="334"/>
      <c r="AN560" s="334"/>
      <c r="AO560" s="347">
        <v>46</v>
      </c>
    </row>
    <row r="561" spans="2:41" ht="21" customHeight="1" x14ac:dyDescent="0.3">
      <c r="B561" s="337" t="s">
        <v>502</v>
      </c>
      <c r="C561" s="338" t="s">
        <v>415</v>
      </c>
      <c r="D561" s="338" t="s">
        <v>442</v>
      </c>
      <c r="E561" s="338" t="s">
        <v>17</v>
      </c>
      <c r="F561" s="338">
        <f t="shared" si="37"/>
        <v>18</v>
      </c>
      <c r="G561" s="339">
        <f t="shared" si="38"/>
        <v>17.850000000000001</v>
      </c>
      <c r="H561" s="340">
        <f t="shared" si="36"/>
        <v>26.215000000000003</v>
      </c>
      <c r="I561" s="339">
        <f t="shared" si="39"/>
        <v>39</v>
      </c>
      <c r="J561" s="347">
        <v>24.42</v>
      </c>
      <c r="K561" s="347">
        <v>18</v>
      </c>
      <c r="L561" s="347"/>
      <c r="M561" s="347"/>
      <c r="N561" s="334">
        <v>24.75</v>
      </c>
      <c r="O561" s="347">
        <v>33</v>
      </c>
      <c r="P561" s="347"/>
      <c r="Q561" s="347">
        <v>37</v>
      </c>
      <c r="R561" s="347"/>
      <c r="S561" s="351">
        <v>26.4</v>
      </c>
      <c r="T561" s="347">
        <v>23.1</v>
      </c>
      <c r="U561" s="347"/>
      <c r="V561" s="347"/>
      <c r="W561" s="334"/>
      <c r="X561" s="334"/>
      <c r="Y561" s="347"/>
      <c r="Z561" s="347">
        <v>34.25</v>
      </c>
      <c r="AA561" s="347"/>
      <c r="AB561" s="347">
        <v>23</v>
      </c>
      <c r="AC561" s="347">
        <v>24.5</v>
      </c>
      <c r="AD561" s="347">
        <v>21</v>
      </c>
      <c r="AE561" s="347">
        <v>18</v>
      </c>
      <c r="AF561" s="347"/>
      <c r="AG561" s="347">
        <v>31.05</v>
      </c>
      <c r="AH561" s="347"/>
      <c r="AI561" s="347">
        <v>17.850000000000001</v>
      </c>
      <c r="AJ561" s="347">
        <v>39</v>
      </c>
      <c r="AK561" s="347">
        <v>20.55</v>
      </c>
      <c r="AL561" s="347">
        <v>33</v>
      </c>
      <c r="AM561" s="334"/>
      <c r="AN561" s="334"/>
      <c r="AO561" s="347">
        <v>23</v>
      </c>
    </row>
    <row r="562" spans="2:41" ht="21" customHeight="1" x14ac:dyDescent="0.3">
      <c r="B562" s="337" t="s">
        <v>502</v>
      </c>
      <c r="C562" s="338" t="s">
        <v>415</v>
      </c>
      <c r="D562" s="338" t="s">
        <v>442</v>
      </c>
      <c r="E562" s="338" t="s">
        <v>168</v>
      </c>
      <c r="F562" s="338">
        <f t="shared" si="37"/>
        <v>15</v>
      </c>
      <c r="G562" s="339">
        <f t="shared" si="38"/>
        <v>17.850000000000001</v>
      </c>
      <c r="H562" s="340">
        <f t="shared" si="36"/>
        <v>29.934666666666669</v>
      </c>
      <c r="I562" s="339">
        <f t="shared" si="39"/>
        <v>44</v>
      </c>
      <c r="J562" s="347">
        <v>24.42</v>
      </c>
      <c r="K562" s="347">
        <v>18</v>
      </c>
      <c r="L562" s="347"/>
      <c r="M562" s="347">
        <v>31.5</v>
      </c>
      <c r="N562" s="334">
        <v>42</v>
      </c>
      <c r="O562" s="347">
        <v>33</v>
      </c>
      <c r="P562" s="347"/>
      <c r="Q562" s="347"/>
      <c r="R562" s="347"/>
      <c r="S562" s="351">
        <v>35.1</v>
      </c>
      <c r="T562" s="347"/>
      <c r="U562" s="347"/>
      <c r="V562" s="347"/>
      <c r="W562" s="334"/>
      <c r="X562" s="334"/>
      <c r="Y562" s="347"/>
      <c r="Z562" s="347">
        <v>34.25</v>
      </c>
      <c r="AA562" s="347"/>
      <c r="AB562" s="347">
        <v>23</v>
      </c>
      <c r="AC562" s="347">
        <v>24.5</v>
      </c>
      <c r="AD562" s="347"/>
      <c r="AE562" s="347"/>
      <c r="AF562" s="347"/>
      <c r="AG562" s="347">
        <v>38.85</v>
      </c>
      <c r="AH562" s="347"/>
      <c r="AI562" s="347">
        <v>17.850000000000001</v>
      </c>
      <c r="AJ562" s="347">
        <v>39</v>
      </c>
      <c r="AK562" s="347">
        <v>20.55</v>
      </c>
      <c r="AL562" s="347">
        <v>44</v>
      </c>
      <c r="AM562" s="334"/>
      <c r="AN562" s="334"/>
      <c r="AO562" s="347">
        <v>23</v>
      </c>
    </row>
    <row r="563" spans="2:41" ht="21" customHeight="1" x14ac:dyDescent="0.3">
      <c r="B563" s="337" t="s">
        <v>502</v>
      </c>
      <c r="C563" s="338" t="s">
        <v>415</v>
      </c>
      <c r="D563" s="338" t="s">
        <v>442</v>
      </c>
      <c r="E563" s="338" t="s">
        <v>143</v>
      </c>
      <c r="F563" s="338">
        <f t="shared" si="37"/>
        <v>12</v>
      </c>
      <c r="G563" s="339">
        <f t="shared" si="38"/>
        <v>15.01</v>
      </c>
      <c r="H563" s="340">
        <f t="shared" si="36"/>
        <v>31.734166666666667</v>
      </c>
      <c r="I563" s="339">
        <f t="shared" si="39"/>
        <v>57.1</v>
      </c>
      <c r="J563" s="347">
        <v>15.01</v>
      </c>
      <c r="K563" s="347">
        <v>18</v>
      </c>
      <c r="L563" s="347"/>
      <c r="M563" s="347"/>
      <c r="N563" s="334">
        <v>24.75</v>
      </c>
      <c r="O563" s="347">
        <v>33</v>
      </c>
      <c r="P563" s="347"/>
      <c r="Q563" s="347">
        <v>30</v>
      </c>
      <c r="R563" s="347"/>
      <c r="S563" s="351">
        <v>35.1</v>
      </c>
      <c r="T563" s="347"/>
      <c r="U563" s="347"/>
      <c r="V563" s="347"/>
      <c r="W563" s="334"/>
      <c r="X563" s="334"/>
      <c r="Y563" s="347"/>
      <c r="Z563" s="347">
        <v>57.1</v>
      </c>
      <c r="AA563" s="347"/>
      <c r="AB563" s="347">
        <v>23</v>
      </c>
      <c r="AC563" s="347"/>
      <c r="AD563" s="347"/>
      <c r="AE563" s="347"/>
      <c r="AF563" s="347"/>
      <c r="AG563" s="347">
        <v>38.85</v>
      </c>
      <c r="AH563" s="347"/>
      <c r="AI563" s="347"/>
      <c r="AJ563" s="347">
        <v>39</v>
      </c>
      <c r="AK563" s="347"/>
      <c r="AL563" s="347">
        <v>44</v>
      </c>
      <c r="AM563" s="334"/>
      <c r="AN563" s="334"/>
      <c r="AO563" s="347">
        <v>23</v>
      </c>
    </row>
    <row r="564" spans="2:41" ht="21" customHeight="1" x14ac:dyDescent="0.3">
      <c r="B564" s="337" t="s">
        <v>502</v>
      </c>
      <c r="C564" s="338" t="s">
        <v>415</v>
      </c>
      <c r="D564" s="338" t="s">
        <v>439</v>
      </c>
      <c r="E564" s="338" t="s">
        <v>16</v>
      </c>
      <c r="F564" s="338">
        <f t="shared" si="37"/>
        <v>9</v>
      </c>
      <c r="G564" s="339">
        <f t="shared" si="38"/>
        <v>19.559999999999999</v>
      </c>
      <c r="H564" s="340">
        <f t="shared" si="36"/>
        <v>41.607777777777777</v>
      </c>
      <c r="I564" s="339">
        <f t="shared" si="39"/>
        <v>57.1</v>
      </c>
      <c r="J564" s="347">
        <v>37.56</v>
      </c>
      <c r="K564" s="347"/>
      <c r="L564" s="347"/>
      <c r="M564" s="347"/>
      <c r="N564" s="334">
        <v>49.5</v>
      </c>
      <c r="O564" s="347"/>
      <c r="P564" s="347"/>
      <c r="Q564" s="347">
        <v>37</v>
      </c>
      <c r="R564" s="347"/>
      <c r="S564" s="350"/>
      <c r="T564" s="347"/>
      <c r="U564" s="347"/>
      <c r="V564" s="347"/>
      <c r="W564" s="334"/>
      <c r="X564" s="334"/>
      <c r="Y564" s="347"/>
      <c r="Z564" s="347">
        <v>57.1</v>
      </c>
      <c r="AA564" s="347"/>
      <c r="AB564" s="347">
        <v>46</v>
      </c>
      <c r="AC564" s="347">
        <v>47.75</v>
      </c>
      <c r="AD564" s="347"/>
      <c r="AE564" s="347">
        <v>36</v>
      </c>
      <c r="AF564" s="347">
        <v>19.559999999999999</v>
      </c>
      <c r="AG564" s="347"/>
      <c r="AH564" s="347"/>
      <c r="AI564" s="347"/>
      <c r="AJ564" s="347"/>
      <c r="AK564" s="347"/>
      <c r="AL564" s="347">
        <v>44</v>
      </c>
      <c r="AM564" s="334"/>
      <c r="AN564" s="334"/>
      <c r="AO564" s="347"/>
    </row>
    <row r="565" spans="2:41" ht="21" customHeight="1" x14ac:dyDescent="0.3">
      <c r="B565" s="337" t="s">
        <v>502</v>
      </c>
      <c r="C565" s="338" t="s">
        <v>415</v>
      </c>
      <c r="D565" s="338" t="s">
        <v>439</v>
      </c>
      <c r="E565" s="338" t="s">
        <v>17</v>
      </c>
      <c r="F565" s="338">
        <f t="shared" si="37"/>
        <v>8</v>
      </c>
      <c r="G565" s="339">
        <f t="shared" si="38"/>
        <v>18</v>
      </c>
      <c r="H565" s="340">
        <f t="shared" si="36"/>
        <v>27.365000000000002</v>
      </c>
      <c r="I565" s="339">
        <f t="shared" si="39"/>
        <v>37</v>
      </c>
      <c r="J565" s="347">
        <v>24.42</v>
      </c>
      <c r="K565" s="347"/>
      <c r="L565" s="347"/>
      <c r="M565" s="347"/>
      <c r="N565" s="334">
        <v>24.75</v>
      </c>
      <c r="O565" s="347"/>
      <c r="P565" s="347"/>
      <c r="Q565" s="347">
        <v>37</v>
      </c>
      <c r="R565" s="347"/>
      <c r="S565" s="350"/>
      <c r="T565" s="347"/>
      <c r="U565" s="347"/>
      <c r="V565" s="347"/>
      <c r="W565" s="334"/>
      <c r="X565" s="334"/>
      <c r="Y565" s="347"/>
      <c r="Z565" s="347">
        <v>34.25</v>
      </c>
      <c r="AA565" s="347"/>
      <c r="AB565" s="347">
        <v>23</v>
      </c>
      <c r="AC565" s="347">
        <v>24.5</v>
      </c>
      <c r="AD565" s="347"/>
      <c r="AE565" s="347">
        <v>18</v>
      </c>
      <c r="AF565" s="347"/>
      <c r="AG565" s="347"/>
      <c r="AH565" s="347"/>
      <c r="AI565" s="347"/>
      <c r="AJ565" s="347"/>
      <c r="AK565" s="347"/>
      <c r="AL565" s="347">
        <v>33</v>
      </c>
      <c r="AM565" s="334"/>
      <c r="AN565" s="334"/>
      <c r="AO565" s="347"/>
    </row>
    <row r="566" spans="2:41" ht="21" customHeight="1" x14ac:dyDescent="0.3">
      <c r="B566" s="337" t="s">
        <v>502</v>
      </c>
      <c r="C566" s="338" t="s">
        <v>415</v>
      </c>
      <c r="D566" s="338" t="s">
        <v>439</v>
      </c>
      <c r="E566" s="338" t="s">
        <v>168</v>
      </c>
      <c r="F566" s="338">
        <f t="shared" si="37"/>
        <v>6</v>
      </c>
      <c r="G566" s="339">
        <f t="shared" si="38"/>
        <v>23</v>
      </c>
      <c r="H566" s="340">
        <f t="shared" si="36"/>
        <v>32.011666666666663</v>
      </c>
      <c r="I566" s="339">
        <f t="shared" si="39"/>
        <v>44</v>
      </c>
      <c r="J566" s="347">
        <v>24.42</v>
      </c>
      <c r="K566" s="347"/>
      <c r="L566" s="347"/>
      <c r="M566" s="347"/>
      <c r="N566" s="334">
        <v>42</v>
      </c>
      <c r="O566" s="347"/>
      <c r="P566" s="347"/>
      <c r="Q566" s="347"/>
      <c r="R566" s="347"/>
      <c r="S566" s="350"/>
      <c r="T566" s="347"/>
      <c r="U566" s="347"/>
      <c r="V566" s="347"/>
      <c r="W566" s="334"/>
      <c r="X566" s="334"/>
      <c r="Y566" s="347"/>
      <c r="Z566" s="347">
        <v>34.25</v>
      </c>
      <c r="AA566" s="347"/>
      <c r="AB566" s="347">
        <v>23</v>
      </c>
      <c r="AC566" s="347">
        <v>24.4</v>
      </c>
      <c r="AD566" s="347"/>
      <c r="AE566" s="347"/>
      <c r="AF566" s="347"/>
      <c r="AG566" s="347"/>
      <c r="AH566" s="347"/>
      <c r="AI566" s="347"/>
      <c r="AJ566" s="347"/>
      <c r="AK566" s="347"/>
      <c r="AL566" s="347">
        <v>44</v>
      </c>
      <c r="AM566" s="334"/>
      <c r="AN566" s="334"/>
      <c r="AO566" s="347"/>
    </row>
    <row r="567" spans="2:41" ht="21" customHeight="1" x14ac:dyDescent="0.3">
      <c r="B567" s="337" t="s">
        <v>502</v>
      </c>
      <c r="C567" s="338" t="s">
        <v>415</v>
      </c>
      <c r="D567" s="338" t="s">
        <v>439</v>
      </c>
      <c r="E567" s="338" t="s">
        <v>143</v>
      </c>
      <c r="F567" s="338">
        <f t="shared" si="37"/>
        <v>6</v>
      </c>
      <c r="G567" s="339">
        <f t="shared" si="38"/>
        <v>15.01</v>
      </c>
      <c r="H567" s="340">
        <f t="shared" si="36"/>
        <v>32.309999999999995</v>
      </c>
      <c r="I567" s="339">
        <f t="shared" si="39"/>
        <v>57.1</v>
      </c>
      <c r="J567" s="347">
        <v>15.01</v>
      </c>
      <c r="K567" s="347"/>
      <c r="L567" s="347"/>
      <c r="M567" s="347"/>
      <c r="N567" s="334">
        <v>24.75</v>
      </c>
      <c r="O567" s="347"/>
      <c r="P567" s="347"/>
      <c r="Q567" s="347">
        <v>30</v>
      </c>
      <c r="R567" s="347"/>
      <c r="S567" s="350"/>
      <c r="T567" s="347"/>
      <c r="U567" s="347"/>
      <c r="V567" s="347"/>
      <c r="W567" s="334"/>
      <c r="X567" s="334"/>
      <c r="Y567" s="347"/>
      <c r="Z567" s="347">
        <v>57.1</v>
      </c>
      <c r="AA567" s="347"/>
      <c r="AB567" s="347">
        <v>23</v>
      </c>
      <c r="AC567" s="347"/>
      <c r="AD567" s="347"/>
      <c r="AE567" s="347"/>
      <c r="AF567" s="347"/>
      <c r="AG567" s="347"/>
      <c r="AH567" s="347"/>
      <c r="AI567" s="347"/>
      <c r="AJ567" s="347"/>
      <c r="AK567" s="347"/>
      <c r="AL567" s="347">
        <v>44</v>
      </c>
      <c r="AM567" s="334"/>
      <c r="AN567" s="334"/>
      <c r="AO567" s="347"/>
    </row>
    <row r="568" spans="2:41" ht="21" customHeight="1" x14ac:dyDescent="0.3">
      <c r="B568" s="337" t="s">
        <v>503</v>
      </c>
      <c r="C568" s="338" t="s">
        <v>415</v>
      </c>
      <c r="D568" s="338" t="s">
        <v>442</v>
      </c>
      <c r="E568" s="338" t="s">
        <v>16</v>
      </c>
      <c r="F568" s="338">
        <f t="shared" si="37"/>
        <v>26</v>
      </c>
      <c r="G568" s="339">
        <f t="shared" si="38"/>
        <v>38.4</v>
      </c>
      <c r="H568" s="340">
        <f t="shared" si="36"/>
        <v>53.370384615384609</v>
      </c>
      <c r="I568" s="339">
        <f t="shared" si="39"/>
        <v>77</v>
      </c>
      <c r="J568" s="347">
        <v>50.08</v>
      </c>
      <c r="K568" s="347">
        <v>56</v>
      </c>
      <c r="L568" s="347"/>
      <c r="M568" s="347">
        <v>50</v>
      </c>
      <c r="N568" s="334">
        <v>75</v>
      </c>
      <c r="O568" s="347">
        <v>48</v>
      </c>
      <c r="P568" s="347">
        <v>64.8</v>
      </c>
      <c r="Q568" s="347">
        <v>60</v>
      </c>
      <c r="R568" s="347">
        <v>46.2</v>
      </c>
      <c r="S568" s="351">
        <v>46.8</v>
      </c>
      <c r="T568" s="347">
        <v>44.4</v>
      </c>
      <c r="U568" s="347">
        <v>68.2</v>
      </c>
      <c r="V568" s="347">
        <v>77</v>
      </c>
      <c r="W568" s="334">
        <v>60</v>
      </c>
      <c r="X568" s="334">
        <v>54</v>
      </c>
      <c r="Y568" s="347"/>
      <c r="Z568" s="347">
        <v>57.1</v>
      </c>
      <c r="AA568" s="347">
        <v>38.4</v>
      </c>
      <c r="AB568" s="347">
        <v>46</v>
      </c>
      <c r="AC568" s="347">
        <v>47.75</v>
      </c>
      <c r="AD568" s="347">
        <v>40</v>
      </c>
      <c r="AE568" s="347">
        <v>48</v>
      </c>
      <c r="AF568" s="347">
        <v>44.8</v>
      </c>
      <c r="AG568" s="347">
        <v>51.8</v>
      </c>
      <c r="AH568" s="347"/>
      <c r="AI568" s="347">
        <v>47</v>
      </c>
      <c r="AJ568" s="347"/>
      <c r="AK568" s="347">
        <v>55.3</v>
      </c>
      <c r="AL568" s="347">
        <v>61</v>
      </c>
      <c r="AM568" s="334"/>
      <c r="AN568" s="334">
        <v>50</v>
      </c>
      <c r="AO568" s="347"/>
    </row>
    <row r="569" spans="2:41" ht="21" customHeight="1" x14ac:dyDescent="0.3">
      <c r="B569" s="337" t="s">
        <v>503</v>
      </c>
      <c r="C569" s="338" t="s">
        <v>415</v>
      </c>
      <c r="D569" s="338" t="s">
        <v>442</v>
      </c>
      <c r="E569" s="338" t="s">
        <v>17</v>
      </c>
      <c r="F569" s="338">
        <f t="shared" si="37"/>
        <v>23</v>
      </c>
      <c r="G569" s="339">
        <f t="shared" si="38"/>
        <v>23</v>
      </c>
      <c r="H569" s="340">
        <f t="shared" si="36"/>
        <v>34.946521739130432</v>
      </c>
      <c r="I569" s="339">
        <f t="shared" si="39"/>
        <v>49</v>
      </c>
      <c r="J569" s="347">
        <v>32.57</v>
      </c>
      <c r="K569" s="347">
        <v>36</v>
      </c>
      <c r="L569" s="347"/>
      <c r="M569" s="347"/>
      <c r="N569" s="334">
        <v>37.5</v>
      </c>
      <c r="O569" s="347">
        <v>36</v>
      </c>
      <c r="P569" s="347"/>
      <c r="Q569" s="347">
        <v>45</v>
      </c>
      <c r="R569" s="347">
        <v>34.1</v>
      </c>
      <c r="S569" s="351">
        <v>35.200000000000003</v>
      </c>
      <c r="T569" s="347">
        <v>30.8</v>
      </c>
      <c r="U569" s="347">
        <v>49</v>
      </c>
      <c r="V569" s="347">
        <v>39.200000000000003</v>
      </c>
      <c r="W569" s="334">
        <v>42</v>
      </c>
      <c r="X569" s="334">
        <v>34</v>
      </c>
      <c r="Y569" s="347"/>
      <c r="Z569" s="347">
        <v>34.25</v>
      </c>
      <c r="AA569" s="347"/>
      <c r="AB569" s="347">
        <v>23</v>
      </c>
      <c r="AC569" s="347">
        <v>24.5</v>
      </c>
      <c r="AD569" s="347">
        <v>28</v>
      </c>
      <c r="AE569" s="347">
        <v>24</v>
      </c>
      <c r="AF569" s="347">
        <v>44.8</v>
      </c>
      <c r="AG569" s="347">
        <v>41.4</v>
      </c>
      <c r="AH569" s="347"/>
      <c r="AI569" s="347">
        <v>23.8</v>
      </c>
      <c r="AJ569" s="347"/>
      <c r="AK569" s="347">
        <v>27.65</v>
      </c>
      <c r="AL569" s="347">
        <v>46</v>
      </c>
      <c r="AM569" s="334"/>
      <c r="AN569" s="334">
        <v>35</v>
      </c>
      <c r="AO569" s="347"/>
    </row>
    <row r="570" spans="2:41" ht="21" customHeight="1" x14ac:dyDescent="0.3">
      <c r="B570" s="337" t="s">
        <v>503</v>
      </c>
      <c r="C570" s="338" t="s">
        <v>415</v>
      </c>
      <c r="D570" s="338" t="s">
        <v>442</v>
      </c>
      <c r="E570" s="338" t="s">
        <v>168</v>
      </c>
      <c r="F570" s="338">
        <f t="shared" si="37"/>
        <v>19</v>
      </c>
      <c r="G570" s="339">
        <f t="shared" si="38"/>
        <v>23</v>
      </c>
      <c r="H570" s="340">
        <f t="shared" si="36"/>
        <v>39.958947368421043</v>
      </c>
      <c r="I570" s="339">
        <f t="shared" si="39"/>
        <v>63.75</v>
      </c>
      <c r="J570" s="347">
        <v>32.57</v>
      </c>
      <c r="K570" s="347">
        <v>36</v>
      </c>
      <c r="L570" s="347"/>
      <c r="M570" s="347">
        <v>34</v>
      </c>
      <c r="N570" s="334">
        <v>63.75</v>
      </c>
      <c r="O570" s="347">
        <v>36</v>
      </c>
      <c r="P570" s="347"/>
      <c r="Q570" s="347"/>
      <c r="R570" s="347">
        <v>34.1</v>
      </c>
      <c r="S570" s="351">
        <v>46.8</v>
      </c>
      <c r="T570" s="347"/>
      <c r="U570" s="347"/>
      <c r="V570" s="347">
        <v>39.200000000000003</v>
      </c>
      <c r="W570" s="334">
        <v>42</v>
      </c>
      <c r="X570" s="334">
        <v>54</v>
      </c>
      <c r="Y570" s="347"/>
      <c r="Z570" s="347">
        <v>34.25</v>
      </c>
      <c r="AA570" s="347"/>
      <c r="AB570" s="347">
        <v>23</v>
      </c>
      <c r="AC570" s="347">
        <v>24.5</v>
      </c>
      <c r="AD570" s="347"/>
      <c r="AE570" s="347"/>
      <c r="AF570" s="347">
        <v>44.8</v>
      </c>
      <c r="AG570" s="347">
        <v>51.8</v>
      </c>
      <c r="AH570" s="347"/>
      <c r="AI570" s="347">
        <v>23.8</v>
      </c>
      <c r="AJ570" s="347"/>
      <c r="AK570" s="347">
        <v>27.65</v>
      </c>
      <c r="AL570" s="347">
        <v>61</v>
      </c>
      <c r="AM570" s="334"/>
      <c r="AN570" s="334">
        <v>50</v>
      </c>
      <c r="AO570" s="347"/>
    </row>
    <row r="571" spans="2:41" ht="21" customHeight="1" x14ac:dyDescent="0.3">
      <c r="B571" s="337" t="s">
        <v>503</v>
      </c>
      <c r="C571" s="338" t="s">
        <v>415</v>
      </c>
      <c r="D571" s="338" t="s">
        <v>442</v>
      </c>
      <c r="E571" s="338" t="s">
        <v>143</v>
      </c>
      <c r="F571" s="338">
        <f t="shared" si="37"/>
        <v>15</v>
      </c>
      <c r="G571" s="339">
        <f t="shared" si="38"/>
        <v>20.05</v>
      </c>
      <c r="H571" s="340">
        <f t="shared" si="36"/>
        <v>42.143333333333331</v>
      </c>
      <c r="I571" s="339">
        <f t="shared" si="39"/>
        <v>61</v>
      </c>
      <c r="J571" s="347">
        <v>20.05</v>
      </c>
      <c r="K571" s="347">
        <v>36</v>
      </c>
      <c r="L571" s="347"/>
      <c r="M571" s="347"/>
      <c r="N571" s="334">
        <v>37.5</v>
      </c>
      <c r="O571" s="347">
        <v>36</v>
      </c>
      <c r="P571" s="347"/>
      <c r="Q571" s="347">
        <v>38</v>
      </c>
      <c r="R571" s="347">
        <v>34.1</v>
      </c>
      <c r="S571" s="351">
        <v>46.8</v>
      </c>
      <c r="T571" s="347"/>
      <c r="U571" s="347"/>
      <c r="V571" s="347"/>
      <c r="W571" s="334">
        <v>42</v>
      </c>
      <c r="X571" s="334">
        <v>54</v>
      </c>
      <c r="Y571" s="347"/>
      <c r="Z571" s="347">
        <v>57.1</v>
      </c>
      <c r="AA571" s="347"/>
      <c r="AB571" s="347">
        <v>23</v>
      </c>
      <c r="AC571" s="347"/>
      <c r="AD571" s="347"/>
      <c r="AE571" s="347"/>
      <c r="AF571" s="347">
        <v>44.8</v>
      </c>
      <c r="AG571" s="347">
        <v>51.8</v>
      </c>
      <c r="AH571" s="347"/>
      <c r="AI571" s="347"/>
      <c r="AJ571" s="347"/>
      <c r="AK571" s="347"/>
      <c r="AL571" s="347">
        <v>61</v>
      </c>
      <c r="AM571" s="334"/>
      <c r="AN571" s="334">
        <v>50</v>
      </c>
      <c r="AO571" s="347"/>
    </row>
    <row r="572" spans="2:41" ht="21" customHeight="1" x14ac:dyDescent="0.3">
      <c r="B572" s="337" t="s">
        <v>503</v>
      </c>
      <c r="C572" s="338" t="s">
        <v>415</v>
      </c>
      <c r="D572" s="338" t="s">
        <v>439</v>
      </c>
      <c r="E572" s="338" t="s">
        <v>16</v>
      </c>
      <c r="F572" s="338">
        <f t="shared" si="37"/>
        <v>12</v>
      </c>
      <c r="G572" s="339">
        <f t="shared" si="38"/>
        <v>26.08</v>
      </c>
      <c r="H572" s="340">
        <f t="shared" si="36"/>
        <v>58.24666666666667</v>
      </c>
      <c r="I572" s="339">
        <f t="shared" si="39"/>
        <v>115</v>
      </c>
      <c r="J572" s="347">
        <v>50.08</v>
      </c>
      <c r="K572" s="347"/>
      <c r="L572" s="347"/>
      <c r="M572" s="347"/>
      <c r="N572" s="334">
        <v>75</v>
      </c>
      <c r="O572" s="347"/>
      <c r="P572" s="347"/>
      <c r="Q572" s="347">
        <v>45</v>
      </c>
      <c r="R572" s="347"/>
      <c r="S572" s="350"/>
      <c r="T572" s="347"/>
      <c r="U572" s="347">
        <v>68.2</v>
      </c>
      <c r="V572" s="347"/>
      <c r="W572" s="334">
        <v>60</v>
      </c>
      <c r="X572" s="334"/>
      <c r="Y572" s="347">
        <v>115</v>
      </c>
      <c r="Z572" s="347">
        <v>57.1</v>
      </c>
      <c r="AA572" s="347"/>
      <c r="AB572" s="347">
        <v>46</v>
      </c>
      <c r="AC572" s="347">
        <v>47.5</v>
      </c>
      <c r="AD572" s="347"/>
      <c r="AE572" s="347">
        <v>48</v>
      </c>
      <c r="AF572" s="347">
        <v>26.08</v>
      </c>
      <c r="AG572" s="347"/>
      <c r="AH572" s="347"/>
      <c r="AI572" s="347"/>
      <c r="AJ572" s="347"/>
      <c r="AK572" s="347"/>
      <c r="AL572" s="347">
        <v>61</v>
      </c>
      <c r="AM572" s="334"/>
      <c r="AN572" s="334"/>
      <c r="AO572" s="347"/>
    </row>
    <row r="573" spans="2:41" ht="21" customHeight="1" x14ac:dyDescent="0.3">
      <c r="B573" s="337" t="s">
        <v>503</v>
      </c>
      <c r="C573" s="338" t="s">
        <v>415</v>
      </c>
      <c r="D573" s="338" t="s">
        <v>439</v>
      </c>
      <c r="E573" s="338" t="s">
        <v>17</v>
      </c>
      <c r="F573" s="338">
        <f t="shared" si="37"/>
        <v>12</v>
      </c>
      <c r="G573" s="339">
        <f t="shared" si="38"/>
        <v>23</v>
      </c>
      <c r="H573" s="340">
        <f t="shared" si="36"/>
        <v>40.624999999999993</v>
      </c>
      <c r="I573" s="339">
        <f t="shared" si="39"/>
        <v>80.599999999999994</v>
      </c>
      <c r="J573" s="347">
        <v>32.57</v>
      </c>
      <c r="K573" s="347"/>
      <c r="L573" s="347"/>
      <c r="M573" s="347"/>
      <c r="N573" s="334">
        <v>37.5</v>
      </c>
      <c r="O573" s="347"/>
      <c r="P573" s="347"/>
      <c r="Q573" s="347">
        <v>45</v>
      </c>
      <c r="R573" s="347"/>
      <c r="S573" s="350"/>
      <c r="T573" s="347"/>
      <c r="U573" s="347">
        <v>49</v>
      </c>
      <c r="V573" s="347"/>
      <c r="W573" s="334">
        <v>42</v>
      </c>
      <c r="X573" s="334"/>
      <c r="Y573" s="347">
        <v>80.599999999999994</v>
      </c>
      <c r="Z573" s="347">
        <v>34.25</v>
      </c>
      <c r="AA573" s="347"/>
      <c r="AB573" s="347">
        <v>23</v>
      </c>
      <c r="AC573" s="347">
        <v>47.5</v>
      </c>
      <c r="AD573" s="347"/>
      <c r="AE573" s="347">
        <v>24</v>
      </c>
      <c r="AF573" s="347">
        <v>26.08</v>
      </c>
      <c r="AG573" s="347"/>
      <c r="AH573" s="347"/>
      <c r="AI573" s="347"/>
      <c r="AJ573" s="347"/>
      <c r="AK573" s="347"/>
      <c r="AL573" s="347">
        <v>46</v>
      </c>
      <c r="AM573" s="334"/>
      <c r="AN573" s="334"/>
      <c r="AO573" s="347"/>
    </row>
    <row r="574" spans="2:41" ht="21" customHeight="1" x14ac:dyDescent="0.3">
      <c r="B574" s="337" t="s">
        <v>503</v>
      </c>
      <c r="C574" s="338" t="s">
        <v>415</v>
      </c>
      <c r="D574" s="338" t="s">
        <v>439</v>
      </c>
      <c r="E574" s="338" t="s">
        <v>168</v>
      </c>
      <c r="F574" s="338">
        <f t="shared" si="37"/>
        <v>9</v>
      </c>
      <c r="G574" s="339">
        <f t="shared" si="38"/>
        <v>23</v>
      </c>
      <c r="H574" s="340">
        <f t="shared" si="36"/>
        <v>46.905555555555551</v>
      </c>
      <c r="I574" s="339">
        <f t="shared" si="39"/>
        <v>115</v>
      </c>
      <c r="J574" s="347">
        <v>32.57</v>
      </c>
      <c r="K574" s="347"/>
      <c r="L574" s="347"/>
      <c r="M574" s="347"/>
      <c r="N574" s="334">
        <v>63.75</v>
      </c>
      <c r="O574" s="347"/>
      <c r="P574" s="347"/>
      <c r="Q574" s="347"/>
      <c r="R574" s="347"/>
      <c r="S574" s="350"/>
      <c r="T574" s="347"/>
      <c r="U574" s="347"/>
      <c r="V574" s="347"/>
      <c r="W574" s="334">
        <v>42</v>
      </c>
      <c r="X574" s="334"/>
      <c r="Y574" s="347">
        <v>115</v>
      </c>
      <c r="Z574" s="347">
        <v>34.25</v>
      </c>
      <c r="AA574" s="347"/>
      <c r="AB574" s="347">
        <v>23</v>
      </c>
      <c r="AC574" s="347">
        <v>24.5</v>
      </c>
      <c r="AD574" s="347"/>
      <c r="AE574" s="347"/>
      <c r="AF574" s="347">
        <v>26.08</v>
      </c>
      <c r="AG574" s="347"/>
      <c r="AH574" s="347"/>
      <c r="AI574" s="347"/>
      <c r="AJ574" s="347"/>
      <c r="AK574" s="347"/>
      <c r="AL574" s="347">
        <v>61</v>
      </c>
      <c r="AM574" s="334"/>
      <c r="AN574" s="334"/>
      <c r="AO574" s="347"/>
    </row>
    <row r="575" spans="2:41" ht="21" customHeight="1" x14ac:dyDescent="0.3">
      <c r="B575" s="337" t="s">
        <v>503</v>
      </c>
      <c r="C575" s="338" t="s">
        <v>415</v>
      </c>
      <c r="D575" s="338" t="s">
        <v>439</v>
      </c>
      <c r="E575" s="338" t="s">
        <v>143</v>
      </c>
      <c r="F575" s="338">
        <f t="shared" si="37"/>
        <v>9</v>
      </c>
      <c r="G575" s="339">
        <f t="shared" si="38"/>
        <v>20.05</v>
      </c>
      <c r="H575" s="340">
        <f t="shared" si="36"/>
        <v>46.63666666666667</v>
      </c>
      <c r="I575" s="339">
        <f t="shared" si="39"/>
        <v>115</v>
      </c>
      <c r="J575" s="347">
        <v>20.05</v>
      </c>
      <c r="K575" s="347"/>
      <c r="L575" s="347"/>
      <c r="M575" s="347"/>
      <c r="N575" s="334">
        <v>37.5</v>
      </c>
      <c r="O575" s="347"/>
      <c r="P575" s="347"/>
      <c r="Q575" s="347">
        <v>38</v>
      </c>
      <c r="R575" s="347"/>
      <c r="S575" s="350"/>
      <c r="T575" s="347"/>
      <c r="U575" s="347"/>
      <c r="V575" s="347"/>
      <c r="W575" s="334">
        <v>42</v>
      </c>
      <c r="X575" s="334"/>
      <c r="Y575" s="347">
        <v>115</v>
      </c>
      <c r="Z575" s="347">
        <v>57.1</v>
      </c>
      <c r="AA575" s="347"/>
      <c r="AB575" s="347">
        <v>23</v>
      </c>
      <c r="AC575" s="347"/>
      <c r="AD575" s="347"/>
      <c r="AE575" s="347"/>
      <c r="AF575" s="347">
        <v>26.08</v>
      </c>
      <c r="AG575" s="347"/>
      <c r="AH575" s="347"/>
      <c r="AI575" s="347"/>
      <c r="AJ575" s="347"/>
      <c r="AK575" s="347"/>
      <c r="AL575" s="347">
        <v>61</v>
      </c>
      <c r="AM575" s="334"/>
      <c r="AN575" s="334"/>
      <c r="AO575" s="347"/>
    </row>
    <row r="576" spans="2:41" ht="21" customHeight="1" x14ac:dyDescent="0.3">
      <c r="B576" s="337" t="s">
        <v>504</v>
      </c>
      <c r="C576" s="338" t="s">
        <v>415</v>
      </c>
      <c r="D576" s="338" t="s">
        <v>442</v>
      </c>
      <c r="E576" s="338" t="s">
        <v>16</v>
      </c>
      <c r="F576" s="338">
        <f t="shared" ref="F576:F607" si="40">COUNT(J576:AO576)</f>
        <v>12</v>
      </c>
      <c r="G576" s="339">
        <f t="shared" ref="G576:G607" si="41">MIN(J576:AO576)</f>
        <v>47.5</v>
      </c>
      <c r="H576" s="340">
        <f t="shared" si="36"/>
        <v>62.541666666666664</v>
      </c>
      <c r="I576" s="339">
        <f t="shared" ref="I576:I607" si="42">MAX(J576:AO576)</f>
        <v>96.25</v>
      </c>
      <c r="J576" s="347"/>
      <c r="K576" s="347">
        <v>56</v>
      </c>
      <c r="L576" s="347"/>
      <c r="M576" s="347"/>
      <c r="N576" s="334"/>
      <c r="O576" s="347"/>
      <c r="P576" s="347"/>
      <c r="Q576" s="347">
        <v>72</v>
      </c>
      <c r="R576" s="347"/>
      <c r="S576" s="351">
        <v>58.5</v>
      </c>
      <c r="T576" s="347"/>
      <c r="U576" s="347"/>
      <c r="V576" s="347">
        <v>96.25</v>
      </c>
      <c r="W576" s="334"/>
      <c r="X576" s="334">
        <v>54</v>
      </c>
      <c r="Y576" s="347">
        <v>57.5</v>
      </c>
      <c r="Z576" s="347"/>
      <c r="AA576" s="347"/>
      <c r="AB576" s="347"/>
      <c r="AC576" s="347">
        <v>47.5</v>
      </c>
      <c r="AD576" s="347">
        <v>50</v>
      </c>
      <c r="AE576" s="347">
        <v>60</v>
      </c>
      <c r="AF576" s="347">
        <v>56</v>
      </c>
      <c r="AG576" s="347">
        <v>64.75</v>
      </c>
      <c r="AH576" s="347"/>
      <c r="AI576" s="347"/>
      <c r="AJ576" s="347"/>
      <c r="AK576" s="347"/>
      <c r="AL576" s="347">
        <v>78</v>
      </c>
      <c r="AM576" s="334"/>
      <c r="AN576" s="334"/>
      <c r="AO576" s="347"/>
    </row>
    <row r="577" spans="2:41" ht="21" customHeight="1" x14ac:dyDescent="0.3">
      <c r="B577" s="337" t="s">
        <v>504</v>
      </c>
      <c r="C577" s="338" t="s">
        <v>415</v>
      </c>
      <c r="D577" s="338" t="s">
        <v>442</v>
      </c>
      <c r="E577" s="338" t="s">
        <v>17</v>
      </c>
      <c r="F577" s="338">
        <f t="shared" si="40"/>
        <v>11</v>
      </c>
      <c r="G577" s="339">
        <f t="shared" si="41"/>
        <v>24.5</v>
      </c>
      <c r="H577" s="340">
        <f t="shared" si="36"/>
        <v>41.595454545454544</v>
      </c>
      <c r="I577" s="339">
        <f t="shared" si="42"/>
        <v>59</v>
      </c>
      <c r="J577" s="347"/>
      <c r="K577" s="347">
        <v>36</v>
      </c>
      <c r="L577" s="347"/>
      <c r="M577" s="347"/>
      <c r="N577" s="334"/>
      <c r="O577" s="347"/>
      <c r="P577" s="347"/>
      <c r="Q577" s="347">
        <v>54</v>
      </c>
      <c r="R577" s="347"/>
      <c r="S577" s="351">
        <v>44</v>
      </c>
      <c r="T577" s="347"/>
      <c r="U577" s="347"/>
      <c r="V577" s="347">
        <v>49</v>
      </c>
      <c r="W577" s="334"/>
      <c r="X577" s="334">
        <v>34</v>
      </c>
      <c r="Y577" s="347">
        <v>40.299999999999997</v>
      </c>
      <c r="Z577" s="347"/>
      <c r="AA577" s="347"/>
      <c r="AB577" s="347"/>
      <c r="AC577" s="347">
        <v>24.5</v>
      </c>
      <c r="AD577" s="347">
        <v>35</v>
      </c>
      <c r="AE577" s="347">
        <v>30</v>
      </c>
      <c r="AF577" s="347"/>
      <c r="AG577" s="347">
        <v>51.75</v>
      </c>
      <c r="AH577" s="347"/>
      <c r="AI577" s="347"/>
      <c r="AJ577" s="347"/>
      <c r="AK577" s="347"/>
      <c r="AL577" s="347">
        <v>59</v>
      </c>
      <c r="AM577" s="334"/>
      <c r="AN577" s="334"/>
      <c r="AO577" s="347"/>
    </row>
    <row r="578" spans="2:41" ht="21" customHeight="1" x14ac:dyDescent="0.3">
      <c r="B578" s="337" t="s">
        <v>504</v>
      </c>
      <c r="C578" s="338" t="s">
        <v>415</v>
      </c>
      <c r="D578" s="338" t="s">
        <v>442</v>
      </c>
      <c r="E578" s="338" t="s">
        <v>168</v>
      </c>
      <c r="F578" s="338">
        <f t="shared" si="40"/>
        <v>8</v>
      </c>
      <c r="G578" s="339">
        <f t="shared" si="41"/>
        <v>24.5</v>
      </c>
      <c r="H578" s="340">
        <f t="shared" si="36"/>
        <v>52.78125</v>
      </c>
      <c r="I578" s="339">
        <f t="shared" si="42"/>
        <v>78</v>
      </c>
      <c r="J578" s="347"/>
      <c r="K578" s="347">
        <v>36</v>
      </c>
      <c r="L578" s="347"/>
      <c r="M578" s="347"/>
      <c r="N578" s="334"/>
      <c r="O578" s="347"/>
      <c r="P578" s="347"/>
      <c r="Q578" s="347"/>
      <c r="R578" s="347"/>
      <c r="S578" s="351">
        <v>58.5</v>
      </c>
      <c r="T578" s="347"/>
      <c r="U578" s="347"/>
      <c r="V578" s="347">
        <v>49</v>
      </c>
      <c r="W578" s="334"/>
      <c r="X578" s="334">
        <v>54</v>
      </c>
      <c r="Y578" s="347">
        <v>57.5</v>
      </c>
      <c r="Z578" s="347"/>
      <c r="AA578" s="347"/>
      <c r="AB578" s="347"/>
      <c r="AC578" s="347">
        <v>24.5</v>
      </c>
      <c r="AD578" s="347"/>
      <c r="AE578" s="347"/>
      <c r="AF578" s="347"/>
      <c r="AG578" s="347">
        <v>64.75</v>
      </c>
      <c r="AH578" s="347"/>
      <c r="AI578" s="347"/>
      <c r="AJ578" s="347"/>
      <c r="AK578" s="347"/>
      <c r="AL578" s="347">
        <v>78</v>
      </c>
      <c r="AM578" s="334"/>
      <c r="AN578" s="334"/>
      <c r="AO578" s="347"/>
    </row>
    <row r="579" spans="2:41" ht="21" customHeight="1" x14ac:dyDescent="0.3">
      <c r="B579" s="337" t="s">
        <v>504</v>
      </c>
      <c r="C579" s="338" t="s">
        <v>415</v>
      </c>
      <c r="D579" s="338" t="s">
        <v>442</v>
      </c>
      <c r="E579" s="338" t="s">
        <v>143</v>
      </c>
      <c r="F579" s="338">
        <f t="shared" si="40"/>
        <v>7</v>
      </c>
      <c r="G579" s="339">
        <f t="shared" si="41"/>
        <v>36</v>
      </c>
      <c r="H579" s="340">
        <f t="shared" si="36"/>
        <v>56.107142857142854</v>
      </c>
      <c r="I579" s="339">
        <f t="shared" si="42"/>
        <v>78</v>
      </c>
      <c r="J579" s="347"/>
      <c r="K579" s="347">
        <v>36</v>
      </c>
      <c r="L579" s="347"/>
      <c r="M579" s="347"/>
      <c r="N579" s="334"/>
      <c r="O579" s="347"/>
      <c r="P579" s="347"/>
      <c r="Q579" s="347">
        <v>44</v>
      </c>
      <c r="R579" s="347"/>
      <c r="S579" s="351">
        <v>58.5</v>
      </c>
      <c r="T579" s="347"/>
      <c r="U579" s="347"/>
      <c r="V579" s="347"/>
      <c r="W579" s="334"/>
      <c r="X579" s="334">
        <v>54</v>
      </c>
      <c r="Y579" s="347">
        <v>57.5</v>
      </c>
      <c r="Z579" s="347"/>
      <c r="AA579" s="347"/>
      <c r="AB579" s="347"/>
      <c r="AC579" s="347"/>
      <c r="AD579" s="347"/>
      <c r="AE579" s="347"/>
      <c r="AF579" s="347"/>
      <c r="AG579" s="347">
        <v>64.75</v>
      </c>
      <c r="AH579" s="347"/>
      <c r="AI579" s="347"/>
      <c r="AJ579" s="347"/>
      <c r="AK579" s="347"/>
      <c r="AL579" s="347">
        <v>78</v>
      </c>
      <c r="AM579" s="334"/>
      <c r="AN579" s="334"/>
      <c r="AO579" s="347"/>
    </row>
    <row r="580" spans="2:41" ht="21" customHeight="1" x14ac:dyDescent="0.3">
      <c r="B580" s="337" t="s">
        <v>504</v>
      </c>
      <c r="C580" s="338" t="s">
        <v>415</v>
      </c>
      <c r="D580" s="338" t="s">
        <v>439</v>
      </c>
      <c r="E580" s="338" t="s">
        <v>16</v>
      </c>
      <c r="F580" s="338">
        <f t="shared" si="40"/>
        <v>5</v>
      </c>
      <c r="G580" s="339">
        <f t="shared" si="41"/>
        <v>32.6</v>
      </c>
      <c r="H580" s="340">
        <f t="shared" si="36"/>
        <v>54.42</v>
      </c>
      <c r="I580" s="339">
        <f t="shared" si="42"/>
        <v>78</v>
      </c>
      <c r="J580" s="347"/>
      <c r="K580" s="347"/>
      <c r="L580" s="347"/>
      <c r="M580" s="347"/>
      <c r="N580" s="334"/>
      <c r="O580" s="347"/>
      <c r="P580" s="347"/>
      <c r="Q580" s="347">
        <v>54</v>
      </c>
      <c r="R580" s="347"/>
      <c r="S580" s="350"/>
      <c r="T580" s="347"/>
      <c r="U580" s="347"/>
      <c r="V580" s="347"/>
      <c r="W580" s="334"/>
      <c r="X580" s="334"/>
      <c r="Y580" s="347"/>
      <c r="Z580" s="347"/>
      <c r="AA580" s="347"/>
      <c r="AB580" s="347"/>
      <c r="AC580" s="347">
        <v>47.5</v>
      </c>
      <c r="AD580" s="347"/>
      <c r="AE580" s="347">
        <v>60</v>
      </c>
      <c r="AF580" s="347">
        <v>32.6</v>
      </c>
      <c r="AG580" s="347"/>
      <c r="AH580" s="347"/>
      <c r="AI580" s="347"/>
      <c r="AJ580" s="347"/>
      <c r="AK580" s="347"/>
      <c r="AL580" s="347">
        <v>78</v>
      </c>
      <c r="AM580" s="334"/>
      <c r="AN580" s="334"/>
      <c r="AO580" s="347"/>
    </row>
    <row r="581" spans="2:41" ht="21" customHeight="1" x14ac:dyDescent="0.3">
      <c r="B581" s="337" t="s">
        <v>504</v>
      </c>
      <c r="C581" s="338" t="s">
        <v>415</v>
      </c>
      <c r="D581" s="338" t="s">
        <v>439</v>
      </c>
      <c r="E581" s="338" t="s">
        <v>17</v>
      </c>
      <c r="F581" s="338">
        <f t="shared" si="40"/>
        <v>4</v>
      </c>
      <c r="G581" s="339">
        <f t="shared" si="41"/>
        <v>24.5</v>
      </c>
      <c r="H581" s="340">
        <f t="shared" ref="H581:H623" si="43">IF(SUM(J581:AO581)&gt;0,AVERAGE(J581:AO581),0)</f>
        <v>41.875</v>
      </c>
      <c r="I581" s="339">
        <f t="shared" si="42"/>
        <v>59</v>
      </c>
      <c r="J581" s="347"/>
      <c r="K581" s="347"/>
      <c r="L581" s="347"/>
      <c r="M581" s="347"/>
      <c r="N581" s="334"/>
      <c r="O581" s="347"/>
      <c r="P581" s="347"/>
      <c r="Q581" s="347">
        <v>54</v>
      </c>
      <c r="R581" s="347"/>
      <c r="S581" s="350"/>
      <c r="T581" s="347"/>
      <c r="U581" s="347"/>
      <c r="V581" s="347"/>
      <c r="W581" s="334"/>
      <c r="X581" s="334"/>
      <c r="Y581" s="347"/>
      <c r="Z581" s="347"/>
      <c r="AA581" s="347"/>
      <c r="AB581" s="347"/>
      <c r="AC581" s="347">
        <v>24.5</v>
      </c>
      <c r="AD581" s="347"/>
      <c r="AE581" s="347">
        <v>30</v>
      </c>
      <c r="AF581" s="347"/>
      <c r="AG581" s="347"/>
      <c r="AH581" s="347"/>
      <c r="AI581" s="347"/>
      <c r="AJ581" s="347"/>
      <c r="AK581" s="347"/>
      <c r="AL581" s="347">
        <v>59</v>
      </c>
      <c r="AM581" s="334"/>
      <c r="AN581" s="334"/>
      <c r="AO581" s="347"/>
    </row>
    <row r="582" spans="2:41" ht="21" customHeight="1" x14ac:dyDescent="0.3">
      <c r="B582" s="337" t="s">
        <v>504</v>
      </c>
      <c r="C582" s="338" t="s">
        <v>415</v>
      </c>
      <c r="D582" s="338" t="s">
        <v>439</v>
      </c>
      <c r="E582" s="338" t="s">
        <v>168</v>
      </c>
      <c r="F582" s="338">
        <f t="shared" si="40"/>
        <v>2</v>
      </c>
      <c r="G582" s="339">
        <f t="shared" si="41"/>
        <v>24.5</v>
      </c>
      <c r="H582" s="340">
        <f t="shared" si="43"/>
        <v>51.25</v>
      </c>
      <c r="I582" s="339">
        <f t="shared" si="42"/>
        <v>78</v>
      </c>
      <c r="J582" s="347"/>
      <c r="K582" s="347"/>
      <c r="L582" s="347"/>
      <c r="M582" s="347"/>
      <c r="N582" s="334"/>
      <c r="O582" s="347"/>
      <c r="P582" s="347"/>
      <c r="Q582" s="347"/>
      <c r="R582" s="347"/>
      <c r="S582" s="350"/>
      <c r="T582" s="347"/>
      <c r="U582" s="347"/>
      <c r="V582" s="347"/>
      <c r="W582" s="334"/>
      <c r="X582" s="334"/>
      <c r="Y582" s="347"/>
      <c r="Z582" s="347"/>
      <c r="AA582" s="347"/>
      <c r="AB582" s="347"/>
      <c r="AC582" s="347">
        <v>24.5</v>
      </c>
      <c r="AD582" s="347"/>
      <c r="AE582" s="347"/>
      <c r="AF582" s="347"/>
      <c r="AG582" s="347"/>
      <c r="AH582" s="347"/>
      <c r="AI582" s="347"/>
      <c r="AJ582" s="347"/>
      <c r="AK582" s="347"/>
      <c r="AL582" s="347">
        <v>78</v>
      </c>
      <c r="AM582" s="334"/>
      <c r="AN582" s="334"/>
      <c r="AO582" s="347"/>
    </row>
    <row r="583" spans="2:41" ht="21" customHeight="1" x14ac:dyDescent="0.3">
      <c r="B583" s="337" t="s">
        <v>504</v>
      </c>
      <c r="C583" s="338" t="s">
        <v>415</v>
      </c>
      <c r="D583" s="338" t="s">
        <v>439</v>
      </c>
      <c r="E583" s="338" t="s">
        <v>143</v>
      </c>
      <c r="F583" s="338">
        <f t="shared" si="40"/>
        <v>2</v>
      </c>
      <c r="G583" s="339">
        <f t="shared" si="41"/>
        <v>44</v>
      </c>
      <c r="H583" s="340">
        <f t="shared" si="43"/>
        <v>61</v>
      </c>
      <c r="I583" s="339">
        <f t="shared" si="42"/>
        <v>78</v>
      </c>
      <c r="J583" s="347"/>
      <c r="K583" s="347"/>
      <c r="L583" s="347"/>
      <c r="M583" s="347"/>
      <c r="N583" s="334"/>
      <c r="O583" s="347"/>
      <c r="P583" s="347"/>
      <c r="Q583" s="347">
        <v>44</v>
      </c>
      <c r="R583" s="347"/>
      <c r="S583" s="350"/>
      <c r="T583" s="347"/>
      <c r="U583" s="347"/>
      <c r="V583" s="347"/>
      <c r="W583" s="334"/>
      <c r="X583" s="334"/>
      <c r="Y583" s="347"/>
      <c r="Z583" s="347"/>
      <c r="AA583" s="347"/>
      <c r="AB583" s="347"/>
      <c r="AC583" s="347"/>
      <c r="AD583" s="347"/>
      <c r="AE583" s="347"/>
      <c r="AF583" s="347"/>
      <c r="AG583" s="347"/>
      <c r="AH583" s="347"/>
      <c r="AI583" s="347"/>
      <c r="AJ583" s="347"/>
      <c r="AK583" s="347"/>
      <c r="AL583" s="347">
        <v>78</v>
      </c>
      <c r="AM583" s="334"/>
      <c r="AN583" s="334"/>
      <c r="AO583" s="347"/>
    </row>
    <row r="584" spans="2:41" ht="21" customHeight="1" x14ac:dyDescent="0.3">
      <c r="B584" s="337" t="s">
        <v>505</v>
      </c>
      <c r="C584" s="338" t="s">
        <v>415</v>
      </c>
      <c r="D584" s="338" t="s">
        <v>442</v>
      </c>
      <c r="E584" s="338" t="s">
        <v>16</v>
      </c>
      <c r="F584" s="338">
        <f t="shared" si="40"/>
        <v>13</v>
      </c>
      <c r="G584" s="339">
        <f t="shared" si="41"/>
        <v>56</v>
      </c>
      <c r="H584" s="340">
        <f t="shared" si="43"/>
        <v>78.530769230769238</v>
      </c>
      <c r="I584" s="339">
        <f t="shared" si="42"/>
        <v>115.5</v>
      </c>
      <c r="J584" s="347"/>
      <c r="K584" s="347">
        <v>56</v>
      </c>
      <c r="L584" s="347"/>
      <c r="M584" s="347"/>
      <c r="N584" s="334"/>
      <c r="O584" s="347"/>
      <c r="P584" s="347">
        <v>97.2</v>
      </c>
      <c r="Q584" s="347"/>
      <c r="R584" s="347"/>
      <c r="S584" s="351">
        <v>70.2</v>
      </c>
      <c r="T584" s="347">
        <v>66.599999999999994</v>
      </c>
      <c r="U584" s="347"/>
      <c r="V584" s="347">
        <v>115.5</v>
      </c>
      <c r="W584" s="334"/>
      <c r="X584" s="334"/>
      <c r="Y584" s="347"/>
      <c r="Z584" s="347"/>
      <c r="AA584" s="347"/>
      <c r="AB584" s="347">
        <v>91</v>
      </c>
      <c r="AC584" s="347"/>
      <c r="AD584" s="347">
        <v>60</v>
      </c>
      <c r="AE584" s="347">
        <v>72</v>
      </c>
      <c r="AF584" s="347">
        <v>67.2</v>
      </c>
      <c r="AG584" s="347">
        <v>77.7</v>
      </c>
      <c r="AH584" s="347"/>
      <c r="AI584" s="347"/>
      <c r="AJ584" s="347">
        <v>74</v>
      </c>
      <c r="AK584" s="347"/>
      <c r="AL584" s="347">
        <v>81.5</v>
      </c>
      <c r="AM584" s="334"/>
      <c r="AN584" s="334"/>
      <c r="AO584" s="347">
        <v>92</v>
      </c>
    </row>
    <row r="585" spans="2:41" ht="21" customHeight="1" x14ac:dyDescent="0.3">
      <c r="B585" s="337" t="s">
        <v>505</v>
      </c>
      <c r="C585" s="338" t="s">
        <v>415</v>
      </c>
      <c r="D585" s="338" t="s">
        <v>442</v>
      </c>
      <c r="E585" s="338" t="s">
        <v>17</v>
      </c>
      <c r="F585" s="338">
        <f t="shared" si="40"/>
        <v>11</v>
      </c>
      <c r="G585" s="339">
        <f t="shared" si="41"/>
        <v>36</v>
      </c>
      <c r="H585" s="340">
        <f t="shared" si="43"/>
        <v>50.990909090909099</v>
      </c>
      <c r="I585" s="339">
        <f t="shared" si="42"/>
        <v>74</v>
      </c>
      <c r="J585" s="347"/>
      <c r="K585" s="347">
        <v>36</v>
      </c>
      <c r="L585" s="347"/>
      <c r="M585" s="347"/>
      <c r="N585" s="334"/>
      <c r="O585" s="347"/>
      <c r="P585" s="347"/>
      <c r="Q585" s="347"/>
      <c r="R585" s="347"/>
      <c r="S585" s="351">
        <v>52.8</v>
      </c>
      <c r="T585" s="347">
        <v>46.2</v>
      </c>
      <c r="U585" s="347"/>
      <c r="V585" s="347">
        <v>58.8</v>
      </c>
      <c r="W585" s="334"/>
      <c r="X585" s="334"/>
      <c r="Y585" s="347"/>
      <c r="Z585" s="347"/>
      <c r="AA585" s="347"/>
      <c r="AB585" s="347">
        <v>45.5</v>
      </c>
      <c r="AC585" s="347"/>
      <c r="AD585" s="347">
        <v>42</v>
      </c>
      <c r="AE585" s="347">
        <v>36</v>
      </c>
      <c r="AF585" s="347"/>
      <c r="AG585" s="347">
        <v>62.1</v>
      </c>
      <c r="AH585" s="347"/>
      <c r="AI585" s="347"/>
      <c r="AJ585" s="347">
        <v>74</v>
      </c>
      <c r="AK585" s="347"/>
      <c r="AL585" s="347">
        <v>61.5</v>
      </c>
      <c r="AM585" s="334"/>
      <c r="AN585" s="334"/>
      <c r="AO585" s="347">
        <v>46</v>
      </c>
    </row>
    <row r="586" spans="2:41" ht="21" customHeight="1" x14ac:dyDescent="0.3">
      <c r="B586" s="337" t="s">
        <v>505</v>
      </c>
      <c r="C586" s="338" t="s">
        <v>415</v>
      </c>
      <c r="D586" s="338" t="s">
        <v>442</v>
      </c>
      <c r="E586" s="338" t="s">
        <v>168</v>
      </c>
      <c r="F586" s="338">
        <f t="shared" si="40"/>
        <v>8</v>
      </c>
      <c r="G586" s="339">
        <f t="shared" si="41"/>
        <v>36</v>
      </c>
      <c r="H586" s="340">
        <f t="shared" si="43"/>
        <v>61.212499999999999</v>
      </c>
      <c r="I586" s="339">
        <f t="shared" si="42"/>
        <v>81.5</v>
      </c>
      <c r="J586" s="347"/>
      <c r="K586" s="347">
        <v>36</v>
      </c>
      <c r="L586" s="347"/>
      <c r="M586" s="347"/>
      <c r="N586" s="334"/>
      <c r="O586" s="347"/>
      <c r="P586" s="347"/>
      <c r="Q586" s="347"/>
      <c r="R586" s="347"/>
      <c r="S586" s="351">
        <v>70.2</v>
      </c>
      <c r="T586" s="347"/>
      <c r="U586" s="347"/>
      <c r="V586" s="347">
        <v>58.8</v>
      </c>
      <c r="W586" s="334"/>
      <c r="X586" s="334"/>
      <c r="Y586" s="347"/>
      <c r="Z586" s="347"/>
      <c r="AA586" s="347"/>
      <c r="AB586" s="347">
        <v>45.5</v>
      </c>
      <c r="AC586" s="347"/>
      <c r="AD586" s="347"/>
      <c r="AE586" s="347"/>
      <c r="AF586" s="347"/>
      <c r="AG586" s="347">
        <v>77.7</v>
      </c>
      <c r="AH586" s="347"/>
      <c r="AI586" s="347"/>
      <c r="AJ586" s="347">
        <v>74</v>
      </c>
      <c r="AK586" s="347"/>
      <c r="AL586" s="347">
        <v>81.5</v>
      </c>
      <c r="AM586" s="334"/>
      <c r="AN586" s="334"/>
      <c r="AO586" s="347">
        <v>46</v>
      </c>
    </row>
    <row r="587" spans="2:41" ht="21" customHeight="1" x14ac:dyDescent="0.3">
      <c r="B587" s="337" t="s">
        <v>505</v>
      </c>
      <c r="C587" s="338" t="s">
        <v>415</v>
      </c>
      <c r="D587" s="338" t="s">
        <v>442</v>
      </c>
      <c r="E587" s="338" t="s">
        <v>143</v>
      </c>
      <c r="F587" s="338">
        <f t="shared" si="40"/>
        <v>7</v>
      </c>
      <c r="G587" s="339">
        <f t="shared" si="41"/>
        <v>36</v>
      </c>
      <c r="H587" s="340">
        <f t="shared" si="43"/>
        <v>61.557142857142857</v>
      </c>
      <c r="I587" s="339">
        <f t="shared" si="42"/>
        <v>81.5</v>
      </c>
      <c r="J587" s="347"/>
      <c r="K587" s="347">
        <v>36</v>
      </c>
      <c r="L587" s="347"/>
      <c r="M587" s="347"/>
      <c r="N587" s="334"/>
      <c r="O587" s="347"/>
      <c r="P587" s="347"/>
      <c r="Q587" s="347"/>
      <c r="R587" s="347"/>
      <c r="S587" s="351">
        <v>70.2</v>
      </c>
      <c r="T587" s="347"/>
      <c r="U587" s="347"/>
      <c r="V587" s="347"/>
      <c r="W587" s="334"/>
      <c r="X587" s="334"/>
      <c r="Y587" s="347"/>
      <c r="Z587" s="347"/>
      <c r="AA587" s="347"/>
      <c r="AB587" s="347">
        <v>45.5</v>
      </c>
      <c r="AC587" s="347"/>
      <c r="AD587" s="347"/>
      <c r="AE587" s="347"/>
      <c r="AF587" s="347"/>
      <c r="AG587" s="347">
        <v>77.7</v>
      </c>
      <c r="AH587" s="347"/>
      <c r="AI587" s="347"/>
      <c r="AJ587" s="347">
        <v>74</v>
      </c>
      <c r="AK587" s="347"/>
      <c r="AL587" s="347">
        <v>81.5</v>
      </c>
      <c r="AM587" s="334"/>
      <c r="AN587" s="334"/>
      <c r="AO587" s="347">
        <v>46</v>
      </c>
    </row>
    <row r="588" spans="2:41" ht="21" customHeight="1" x14ac:dyDescent="0.3">
      <c r="B588" s="337" t="s">
        <v>505</v>
      </c>
      <c r="C588" s="338" t="s">
        <v>415</v>
      </c>
      <c r="D588" s="338" t="s">
        <v>439</v>
      </c>
      <c r="E588" s="338" t="s">
        <v>16</v>
      </c>
      <c r="F588" s="338">
        <f t="shared" si="40"/>
        <v>4</v>
      </c>
      <c r="G588" s="339">
        <f t="shared" si="41"/>
        <v>39.119999999999997</v>
      </c>
      <c r="H588" s="340">
        <f t="shared" si="43"/>
        <v>70.905000000000001</v>
      </c>
      <c r="I588" s="339">
        <f t="shared" si="42"/>
        <v>91</v>
      </c>
      <c r="J588" s="347"/>
      <c r="K588" s="347"/>
      <c r="L588" s="347"/>
      <c r="M588" s="347"/>
      <c r="N588" s="334"/>
      <c r="O588" s="347"/>
      <c r="P588" s="347"/>
      <c r="Q588" s="347"/>
      <c r="R588" s="347"/>
      <c r="S588" s="350"/>
      <c r="T588" s="347"/>
      <c r="U588" s="347"/>
      <c r="V588" s="347"/>
      <c r="W588" s="334"/>
      <c r="X588" s="334"/>
      <c r="Y588" s="347"/>
      <c r="Z588" s="347"/>
      <c r="AA588" s="347"/>
      <c r="AB588" s="347">
        <v>91</v>
      </c>
      <c r="AC588" s="347"/>
      <c r="AD588" s="347"/>
      <c r="AE588" s="347">
        <v>72</v>
      </c>
      <c r="AF588" s="347">
        <v>39.119999999999997</v>
      </c>
      <c r="AG588" s="347"/>
      <c r="AH588" s="347"/>
      <c r="AI588" s="347"/>
      <c r="AJ588" s="347"/>
      <c r="AK588" s="347"/>
      <c r="AL588" s="347">
        <v>81.5</v>
      </c>
      <c r="AM588" s="334"/>
      <c r="AN588" s="334"/>
      <c r="AO588" s="347"/>
    </row>
    <row r="589" spans="2:41" ht="21" customHeight="1" x14ac:dyDescent="0.3">
      <c r="B589" s="337" t="s">
        <v>505</v>
      </c>
      <c r="C589" s="338" t="s">
        <v>415</v>
      </c>
      <c r="D589" s="338" t="s">
        <v>439</v>
      </c>
      <c r="E589" s="338" t="s">
        <v>17</v>
      </c>
      <c r="F589" s="338">
        <f t="shared" si="40"/>
        <v>3</v>
      </c>
      <c r="G589" s="339">
        <f t="shared" si="41"/>
        <v>36</v>
      </c>
      <c r="H589" s="340">
        <f t="shared" si="43"/>
        <v>47.666666666666664</v>
      </c>
      <c r="I589" s="339">
        <f t="shared" si="42"/>
        <v>61.5</v>
      </c>
      <c r="J589" s="347"/>
      <c r="K589" s="347"/>
      <c r="L589" s="347"/>
      <c r="M589" s="347"/>
      <c r="N589" s="334"/>
      <c r="O589" s="347"/>
      <c r="P589" s="347"/>
      <c r="Q589" s="347"/>
      <c r="R589" s="347"/>
      <c r="S589" s="350"/>
      <c r="T589" s="347"/>
      <c r="U589" s="347"/>
      <c r="V589" s="347"/>
      <c r="W589" s="334"/>
      <c r="X589" s="334"/>
      <c r="Y589" s="347"/>
      <c r="Z589" s="347"/>
      <c r="AA589" s="347"/>
      <c r="AB589" s="347">
        <v>45.5</v>
      </c>
      <c r="AC589" s="347"/>
      <c r="AD589" s="347"/>
      <c r="AE589" s="347">
        <v>36</v>
      </c>
      <c r="AF589" s="347"/>
      <c r="AG589" s="347"/>
      <c r="AH589" s="347"/>
      <c r="AI589" s="347"/>
      <c r="AJ589" s="347"/>
      <c r="AK589" s="347"/>
      <c r="AL589" s="347">
        <v>61.5</v>
      </c>
      <c r="AM589" s="334"/>
      <c r="AN589" s="334"/>
      <c r="AO589" s="347"/>
    </row>
    <row r="590" spans="2:41" ht="21" customHeight="1" x14ac:dyDescent="0.3">
      <c r="B590" s="337" t="s">
        <v>505</v>
      </c>
      <c r="C590" s="338" t="s">
        <v>415</v>
      </c>
      <c r="D590" s="338" t="s">
        <v>439</v>
      </c>
      <c r="E590" s="338" t="s">
        <v>168</v>
      </c>
      <c r="F590" s="338">
        <f t="shared" si="40"/>
        <v>2</v>
      </c>
      <c r="G590" s="339">
        <f t="shared" si="41"/>
        <v>45.5</v>
      </c>
      <c r="H590" s="340">
        <f t="shared" si="43"/>
        <v>63.5</v>
      </c>
      <c r="I590" s="339">
        <f t="shared" si="42"/>
        <v>81.5</v>
      </c>
      <c r="J590" s="347"/>
      <c r="K590" s="347"/>
      <c r="L590" s="347"/>
      <c r="M590" s="347"/>
      <c r="N590" s="334"/>
      <c r="O590" s="347"/>
      <c r="P590" s="347"/>
      <c r="Q590" s="347"/>
      <c r="R590" s="347"/>
      <c r="S590" s="350"/>
      <c r="T590" s="347"/>
      <c r="U590" s="347"/>
      <c r="V590" s="347"/>
      <c r="W590" s="334"/>
      <c r="X590" s="334"/>
      <c r="Y590" s="347"/>
      <c r="Z590" s="347"/>
      <c r="AA590" s="347"/>
      <c r="AB590" s="347">
        <v>45.5</v>
      </c>
      <c r="AC590" s="347"/>
      <c r="AD590" s="347"/>
      <c r="AE590" s="347"/>
      <c r="AF590" s="347"/>
      <c r="AG590" s="347"/>
      <c r="AH590" s="347"/>
      <c r="AI590" s="347"/>
      <c r="AJ590" s="347"/>
      <c r="AK590" s="347"/>
      <c r="AL590" s="347">
        <v>81.5</v>
      </c>
      <c r="AM590" s="334"/>
      <c r="AN590" s="334"/>
      <c r="AO590" s="347"/>
    </row>
    <row r="591" spans="2:41" ht="21" customHeight="1" x14ac:dyDescent="0.3">
      <c r="B591" s="337" t="s">
        <v>505</v>
      </c>
      <c r="C591" s="338" t="s">
        <v>415</v>
      </c>
      <c r="D591" s="338" t="s">
        <v>439</v>
      </c>
      <c r="E591" s="338" t="s">
        <v>143</v>
      </c>
      <c r="F591" s="338">
        <f t="shared" si="40"/>
        <v>2</v>
      </c>
      <c r="G591" s="339">
        <f t="shared" si="41"/>
        <v>45.5</v>
      </c>
      <c r="H591" s="340">
        <f t="shared" si="43"/>
        <v>63.5</v>
      </c>
      <c r="I591" s="339">
        <f t="shared" si="42"/>
        <v>81.5</v>
      </c>
      <c r="J591" s="347"/>
      <c r="K591" s="347"/>
      <c r="L591" s="347"/>
      <c r="M591" s="347"/>
      <c r="N591" s="334"/>
      <c r="O591" s="347"/>
      <c r="P591" s="347"/>
      <c r="Q591" s="347"/>
      <c r="R591" s="347"/>
      <c r="S591" s="350"/>
      <c r="T591" s="347"/>
      <c r="U591" s="347"/>
      <c r="V591" s="347"/>
      <c r="W591" s="334"/>
      <c r="X591" s="334"/>
      <c r="Y591" s="347"/>
      <c r="Z591" s="347"/>
      <c r="AA591" s="347"/>
      <c r="AB591" s="347">
        <v>45.5</v>
      </c>
      <c r="AC591" s="347"/>
      <c r="AD591" s="347"/>
      <c r="AE591" s="347"/>
      <c r="AF591" s="347"/>
      <c r="AG591" s="347"/>
      <c r="AH591" s="347"/>
      <c r="AI591" s="347"/>
      <c r="AJ591" s="347"/>
      <c r="AK591" s="347"/>
      <c r="AL591" s="347">
        <v>81.5</v>
      </c>
      <c r="AM591" s="334"/>
      <c r="AN591" s="334"/>
      <c r="AO591" s="347"/>
    </row>
    <row r="592" spans="2:41" ht="21" customHeight="1" x14ac:dyDescent="0.3">
      <c r="B592" s="337" t="s">
        <v>506</v>
      </c>
      <c r="C592" s="338" t="s">
        <v>415</v>
      </c>
      <c r="D592" s="338" t="s">
        <v>442</v>
      </c>
      <c r="E592" s="338" t="s">
        <v>16</v>
      </c>
      <c r="F592" s="338">
        <f t="shared" si="40"/>
        <v>2</v>
      </c>
      <c r="G592" s="339">
        <f t="shared" si="41"/>
        <v>78.400000000000006</v>
      </c>
      <c r="H592" s="340">
        <f t="shared" si="43"/>
        <v>88.45</v>
      </c>
      <c r="I592" s="339">
        <f t="shared" si="42"/>
        <v>98.5</v>
      </c>
      <c r="J592" s="347"/>
      <c r="K592" s="347"/>
      <c r="L592" s="347"/>
      <c r="M592" s="347"/>
      <c r="N592" s="334"/>
      <c r="O592" s="347"/>
      <c r="P592" s="347"/>
      <c r="Q592" s="347"/>
      <c r="R592" s="347"/>
      <c r="S592" s="350"/>
      <c r="T592" s="347"/>
      <c r="U592" s="347"/>
      <c r="V592" s="347"/>
      <c r="W592" s="334"/>
      <c r="X592" s="334"/>
      <c r="Y592" s="347"/>
      <c r="Z592" s="347"/>
      <c r="AA592" s="347"/>
      <c r="AB592" s="347"/>
      <c r="AC592" s="347"/>
      <c r="AD592" s="347"/>
      <c r="AE592" s="347"/>
      <c r="AF592" s="347">
        <v>78.400000000000006</v>
      </c>
      <c r="AG592" s="347"/>
      <c r="AH592" s="347"/>
      <c r="AI592" s="347"/>
      <c r="AJ592" s="347"/>
      <c r="AK592" s="347"/>
      <c r="AL592" s="347">
        <v>98.5</v>
      </c>
      <c r="AM592" s="334"/>
      <c r="AN592" s="334"/>
      <c r="AO592" s="347"/>
    </row>
    <row r="593" spans="2:41" ht="21" customHeight="1" x14ac:dyDescent="0.3">
      <c r="B593" s="337" t="s">
        <v>506</v>
      </c>
      <c r="C593" s="338" t="s">
        <v>415</v>
      </c>
      <c r="D593" s="338" t="s">
        <v>442</v>
      </c>
      <c r="E593" s="338" t="s">
        <v>17</v>
      </c>
      <c r="F593" s="338">
        <f t="shared" si="40"/>
        <v>1</v>
      </c>
      <c r="G593" s="339">
        <f t="shared" si="41"/>
        <v>74.5</v>
      </c>
      <c r="H593" s="340">
        <f t="shared" si="43"/>
        <v>74.5</v>
      </c>
      <c r="I593" s="339">
        <f t="shared" si="42"/>
        <v>74.5</v>
      </c>
      <c r="J593" s="347"/>
      <c r="K593" s="347"/>
      <c r="L593" s="347"/>
      <c r="M593" s="347"/>
      <c r="N593" s="334"/>
      <c r="O593" s="347"/>
      <c r="P593" s="347"/>
      <c r="Q593" s="347"/>
      <c r="R593" s="347"/>
      <c r="S593" s="350"/>
      <c r="T593" s="347"/>
      <c r="U593" s="347"/>
      <c r="V593" s="347"/>
      <c r="W593" s="334"/>
      <c r="X593" s="334"/>
      <c r="Y593" s="347"/>
      <c r="Z593" s="347"/>
      <c r="AA593" s="347"/>
      <c r="AB593" s="347"/>
      <c r="AC593" s="347"/>
      <c r="AD593" s="347"/>
      <c r="AE593" s="347"/>
      <c r="AF593" s="347"/>
      <c r="AG593" s="347"/>
      <c r="AH593" s="347"/>
      <c r="AI593" s="347"/>
      <c r="AJ593" s="347"/>
      <c r="AK593" s="347"/>
      <c r="AL593" s="347">
        <v>74.5</v>
      </c>
      <c r="AM593" s="334"/>
      <c r="AN593" s="334"/>
      <c r="AO593" s="347"/>
    </row>
    <row r="594" spans="2:41" ht="21" customHeight="1" x14ac:dyDescent="0.3">
      <c r="B594" s="337" t="s">
        <v>506</v>
      </c>
      <c r="C594" s="338" t="s">
        <v>415</v>
      </c>
      <c r="D594" s="338" t="s">
        <v>442</v>
      </c>
      <c r="E594" s="338" t="s">
        <v>168</v>
      </c>
      <c r="F594" s="338">
        <f t="shared" si="40"/>
        <v>1</v>
      </c>
      <c r="G594" s="339">
        <f t="shared" si="41"/>
        <v>98.5</v>
      </c>
      <c r="H594" s="340">
        <f t="shared" si="43"/>
        <v>98.5</v>
      </c>
      <c r="I594" s="339">
        <f t="shared" si="42"/>
        <v>98.5</v>
      </c>
      <c r="J594" s="347"/>
      <c r="K594" s="347"/>
      <c r="L594" s="347"/>
      <c r="M594" s="347"/>
      <c r="N594" s="334"/>
      <c r="O594" s="347"/>
      <c r="P594" s="347"/>
      <c r="Q594" s="347"/>
      <c r="R594" s="347"/>
      <c r="S594" s="350"/>
      <c r="T594" s="347"/>
      <c r="U594" s="347"/>
      <c r="V594" s="347"/>
      <c r="W594" s="334"/>
      <c r="X594" s="334"/>
      <c r="Y594" s="347"/>
      <c r="Z594" s="347"/>
      <c r="AA594" s="347"/>
      <c r="AB594" s="347"/>
      <c r="AC594" s="347"/>
      <c r="AD594" s="347"/>
      <c r="AE594" s="347"/>
      <c r="AF594" s="347"/>
      <c r="AG594" s="347"/>
      <c r="AH594" s="347"/>
      <c r="AI594" s="347"/>
      <c r="AJ594" s="347"/>
      <c r="AK594" s="347"/>
      <c r="AL594" s="347">
        <v>98.5</v>
      </c>
      <c r="AM594" s="334"/>
      <c r="AN594" s="334"/>
      <c r="AO594" s="347"/>
    </row>
    <row r="595" spans="2:41" ht="21" customHeight="1" x14ac:dyDescent="0.3">
      <c r="B595" s="337" t="s">
        <v>506</v>
      </c>
      <c r="C595" s="338" t="s">
        <v>415</v>
      </c>
      <c r="D595" s="338" t="s">
        <v>442</v>
      </c>
      <c r="E595" s="338" t="s">
        <v>143</v>
      </c>
      <c r="F595" s="338">
        <f t="shared" si="40"/>
        <v>1</v>
      </c>
      <c r="G595" s="339">
        <f t="shared" si="41"/>
        <v>98.5</v>
      </c>
      <c r="H595" s="340">
        <f t="shared" si="43"/>
        <v>98.5</v>
      </c>
      <c r="I595" s="339">
        <f t="shared" si="42"/>
        <v>98.5</v>
      </c>
      <c r="J595" s="347"/>
      <c r="K595" s="347"/>
      <c r="L595" s="347"/>
      <c r="M595" s="347"/>
      <c r="N595" s="334"/>
      <c r="O595" s="347"/>
      <c r="P595" s="347"/>
      <c r="Q595" s="347"/>
      <c r="R595" s="347"/>
      <c r="S595" s="350"/>
      <c r="T595" s="347"/>
      <c r="U595" s="347"/>
      <c r="V595" s="347"/>
      <c r="W595" s="334"/>
      <c r="X595" s="334"/>
      <c r="Y595" s="347"/>
      <c r="Z595" s="347"/>
      <c r="AA595" s="347"/>
      <c r="AB595" s="347"/>
      <c r="AC595" s="347"/>
      <c r="AD595" s="347"/>
      <c r="AE595" s="347"/>
      <c r="AF595" s="347"/>
      <c r="AG595" s="347"/>
      <c r="AH595" s="347"/>
      <c r="AI595" s="347"/>
      <c r="AJ595" s="347"/>
      <c r="AK595" s="347"/>
      <c r="AL595" s="347">
        <v>98.5</v>
      </c>
      <c r="AM595" s="334"/>
      <c r="AN595" s="334"/>
      <c r="AO595" s="347"/>
    </row>
    <row r="596" spans="2:41" ht="21" customHeight="1" x14ac:dyDescent="0.3">
      <c r="B596" s="337" t="s">
        <v>506</v>
      </c>
      <c r="C596" s="338" t="s">
        <v>415</v>
      </c>
      <c r="D596" s="338" t="s">
        <v>439</v>
      </c>
      <c r="E596" s="338" t="s">
        <v>16</v>
      </c>
      <c r="F596" s="338">
        <f t="shared" si="40"/>
        <v>2</v>
      </c>
      <c r="G596" s="339">
        <f t="shared" si="41"/>
        <v>45.64</v>
      </c>
      <c r="H596" s="340">
        <f t="shared" si="43"/>
        <v>72.069999999999993</v>
      </c>
      <c r="I596" s="339">
        <f t="shared" si="42"/>
        <v>98.5</v>
      </c>
      <c r="J596" s="347"/>
      <c r="K596" s="347"/>
      <c r="L596" s="347"/>
      <c r="M596" s="347"/>
      <c r="N596" s="334"/>
      <c r="O596" s="347"/>
      <c r="P596" s="347"/>
      <c r="Q596" s="347"/>
      <c r="R596" s="347"/>
      <c r="S596" s="350"/>
      <c r="T596" s="347"/>
      <c r="U596" s="347"/>
      <c r="V596" s="347"/>
      <c r="W596" s="334"/>
      <c r="X596" s="334"/>
      <c r="Y596" s="128"/>
      <c r="Z596" s="347"/>
      <c r="AA596" s="347"/>
      <c r="AB596" s="347"/>
      <c r="AC596" s="347"/>
      <c r="AD596" s="347"/>
      <c r="AE596" s="347"/>
      <c r="AF596" s="347">
        <v>45.64</v>
      </c>
      <c r="AG596" s="347"/>
      <c r="AH596" s="347"/>
      <c r="AI596" s="347"/>
      <c r="AJ596" s="347"/>
      <c r="AK596" s="347"/>
      <c r="AL596" s="347">
        <v>98.5</v>
      </c>
      <c r="AM596" s="334"/>
      <c r="AN596" s="334"/>
      <c r="AO596" s="347"/>
    </row>
    <row r="597" spans="2:41" ht="21" customHeight="1" x14ac:dyDescent="0.3">
      <c r="B597" s="337" t="s">
        <v>506</v>
      </c>
      <c r="C597" s="338" t="s">
        <v>415</v>
      </c>
      <c r="D597" s="338" t="s">
        <v>439</v>
      </c>
      <c r="E597" s="338" t="s">
        <v>17</v>
      </c>
      <c r="F597" s="338">
        <f t="shared" si="40"/>
        <v>1</v>
      </c>
      <c r="G597" s="339">
        <f t="shared" si="41"/>
        <v>74.5</v>
      </c>
      <c r="H597" s="340">
        <f t="shared" si="43"/>
        <v>74.5</v>
      </c>
      <c r="I597" s="339">
        <f t="shared" si="42"/>
        <v>74.5</v>
      </c>
      <c r="J597" s="347"/>
      <c r="K597" s="347"/>
      <c r="L597" s="347"/>
      <c r="M597" s="347"/>
      <c r="N597" s="334"/>
      <c r="O597" s="347"/>
      <c r="P597" s="347"/>
      <c r="Q597" s="347"/>
      <c r="R597" s="347"/>
      <c r="S597" s="350"/>
      <c r="T597" s="347"/>
      <c r="U597" s="347"/>
      <c r="V597" s="347"/>
      <c r="W597" s="334"/>
      <c r="X597" s="334"/>
      <c r="Y597" s="128"/>
      <c r="Z597" s="347"/>
      <c r="AA597" s="347"/>
      <c r="AB597" s="347"/>
      <c r="AC597" s="347"/>
      <c r="AD597" s="347"/>
      <c r="AE597" s="347"/>
      <c r="AF597" s="347"/>
      <c r="AG597" s="347"/>
      <c r="AH597" s="347"/>
      <c r="AI597" s="347"/>
      <c r="AJ597" s="347"/>
      <c r="AK597" s="347"/>
      <c r="AL597" s="347">
        <v>74.5</v>
      </c>
      <c r="AM597" s="334"/>
      <c r="AN597" s="334"/>
      <c r="AO597" s="347"/>
    </row>
    <row r="598" spans="2:41" ht="21" customHeight="1" x14ac:dyDescent="0.3">
      <c r="B598" s="337" t="s">
        <v>506</v>
      </c>
      <c r="C598" s="338" t="s">
        <v>415</v>
      </c>
      <c r="D598" s="338" t="s">
        <v>439</v>
      </c>
      <c r="E598" s="338" t="s">
        <v>168</v>
      </c>
      <c r="F598" s="338">
        <f t="shared" si="40"/>
        <v>1</v>
      </c>
      <c r="G598" s="339">
        <f t="shared" si="41"/>
        <v>98.5</v>
      </c>
      <c r="H598" s="340">
        <f t="shared" si="43"/>
        <v>98.5</v>
      </c>
      <c r="I598" s="339">
        <f t="shared" si="42"/>
        <v>98.5</v>
      </c>
      <c r="J598" s="347"/>
      <c r="K598" s="347"/>
      <c r="L598" s="347"/>
      <c r="M598" s="347"/>
      <c r="N598" s="334"/>
      <c r="O598" s="347"/>
      <c r="P598" s="347"/>
      <c r="Q598" s="347"/>
      <c r="R598" s="347"/>
      <c r="S598" s="350"/>
      <c r="T598" s="347"/>
      <c r="U598" s="347"/>
      <c r="V598" s="347"/>
      <c r="W598" s="334"/>
      <c r="X598" s="334"/>
      <c r="Y598" s="128"/>
      <c r="Z598" s="347"/>
      <c r="AA598" s="347"/>
      <c r="AB598" s="347"/>
      <c r="AC598" s="347"/>
      <c r="AD598" s="347"/>
      <c r="AE598" s="347"/>
      <c r="AF598" s="347"/>
      <c r="AG598" s="347"/>
      <c r="AH598" s="347"/>
      <c r="AI598" s="347"/>
      <c r="AJ598" s="347"/>
      <c r="AK598" s="347"/>
      <c r="AL598" s="347">
        <v>98.5</v>
      </c>
      <c r="AM598" s="334"/>
      <c r="AN598" s="334"/>
      <c r="AO598" s="347"/>
    </row>
    <row r="599" spans="2:41" ht="21" customHeight="1" x14ac:dyDescent="0.3">
      <c r="B599" s="337" t="s">
        <v>506</v>
      </c>
      <c r="C599" s="338" t="s">
        <v>415</v>
      </c>
      <c r="D599" s="338" t="s">
        <v>439</v>
      </c>
      <c r="E599" s="338" t="s">
        <v>143</v>
      </c>
      <c r="F599" s="338">
        <f t="shared" si="40"/>
        <v>1</v>
      </c>
      <c r="G599" s="339">
        <f t="shared" si="41"/>
        <v>98.5</v>
      </c>
      <c r="H599" s="340">
        <f t="shared" si="43"/>
        <v>98.5</v>
      </c>
      <c r="I599" s="339">
        <f t="shared" si="42"/>
        <v>98.5</v>
      </c>
      <c r="J599" s="347"/>
      <c r="K599" s="347"/>
      <c r="L599" s="347"/>
      <c r="M599" s="347"/>
      <c r="N599" s="334"/>
      <c r="O599" s="347"/>
      <c r="P599" s="347"/>
      <c r="Q599" s="347"/>
      <c r="R599" s="347"/>
      <c r="S599" s="350"/>
      <c r="T599" s="347"/>
      <c r="U599" s="347"/>
      <c r="V599" s="347"/>
      <c r="W599" s="334"/>
      <c r="X599" s="334"/>
      <c r="Y599" s="128"/>
      <c r="Z599" s="347"/>
      <c r="AA599" s="347"/>
      <c r="AB599" s="347"/>
      <c r="AC599" s="347"/>
      <c r="AD599" s="347"/>
      <c r="AE599" s="347"/>
      <c r="AF599" s="347"/>
      <c r="AG599" s="347"/>
      <c r="AH599" s="347"/>
      <c r="AI599" s="347"/>
      <c r="AJ599" s="347"/>
      <c r="AK599" s="347"/>
      <c r="AL599" s="347">
        <v>98.5</v>
      </c>
      <c r="AM599" s="334"/>
      <c r="AN599" s="334"/>
      <c r="AO599" s="347"/>
    </row>
    <row r="600" spans="2:41" ht="21" customHeight="1" x14ac:dyDescent="0.3">
      <c r="B600" s="337" t="s">
        <v>507</v>
      </c>
      <c r="C600" s="338" t="s">
        <v>415</v>
      </c>
      <c r="D600" s="338" t="s">
        <v>442</v>
      </c>
      <c r="E600" s="338" t="s">
        <v>16</v>
      </c>
      <c r="F600" s="338">
        <f t="shared" si="40"/>
        <v>8</v>
      </c>
      <c r="G600" s="339">
        <f t="shared" si="41"/>
        <v>8</v>
      </c>
      <c r="H600" s="340">
        <f t="shared" si="43"/>
        <v>98.212499999999991</v>
      </c>
      <c r="I600" s="339">
        <f t="shared" si="42"/>
        <v>180.2</v>
      </c>
      <c r="J600" s="347"/>
      <c r="K600" s="347"/>
      <c r="L600" s="347"/>
      <c r="M600" s="347"/>
      <c r="N600" s="334"/>
      <c r="O600" s="347">
        <v>60</v>
      </c>
      <c r="P600" s="347">
        <v>129.6</v>
      </c>
      <c r="Q600" s="347"/>
      <c r="R600" s="347"/>
      <c r="S600" s="350"/>
      <c r="T600" s="347">
        <v>88.8</v>
      </c>
      <c r="U600" s="347">
        <v>180.2</v>
      </c>
      <c r="V600" s="347"/>
      <c r="W600" s="334"/>
      <c r="X600" s="334"/>
      <c r="Y600" s="128"/>
      <c r="Z600" s="347">
        <v>114</v>
      </c>
      <c r="AA600" s="347"/>
      <c r="AB600" s="347"/>
      <c r="AC600" s="347"/>
      <c r="AD600" s="347">
        <v>8</v>
      </c>
      <c r="AE600" s="347"/>
      <c r="AF600" s="347">
        <v>89.6</v>
      </c>
      <c r="AG600" s="347"/>
      <c r="AH600" s="347"/>
      <c r="AI600" s="347"/>
      <c r="AJ600" s="347"/>
      <c r="AK600" s="347"/>
      <c r="AL600" s="347">
        <v>115.5</v>
      </c>
      <c r="AM600" s="334"/>
      <c r="AN600" s="334"/>
      <c r="AO600" s="347"/>
    </row>
    <row r="601" spans="2:41" ht="21" customHeight="1" x14ac:dyDescent="0.3">
      <c r="B601" s="337" t="s">
        <v>507</v>
      </c>
      <c r="C601" s="338" t="s">
        <v>415</v>
      </c>
      <c r="D601" s="338" t="s">
        <v>442</v>
      </c>
      <c r="E601" s="338" t="s">
        <v>17</v>
      </c>
      <c r="F601" s="338">
        <f t="shared" si="40"/>
        <v>6</v>
      </c>
      <c r="G601" s="339">
        <f t="shared" si="41"/>
        <v>42</v>
      </c>
      <c r="H601" s="340">
        <f t="shared" si="43"/>
        <v>75.13333333333334</v>
      </c>
      <c r="I601" s="339">
        <f t="shared" si="42"/>
        <v>135.30000000000001</v>
      </c>
      <c r="J601" s="347"/>
      <c r="K601" s="347"/>
      <c r="L601" s="347"/>
      <c r="M601" s="347"/>
      <c r="N601" s="334"/>
      <c r="O601" s="347">
        <v>42</v>
      </c>
      <c r="P601" s="347"/>
      <c r="Q601" s="347"/>
      <c r="R601" s="347"/>
      <c r="S601" s="350"/>
      <c r="T601" s="347">
        <v>61.6</v>
      </c>
      <c r="U601" s="347">
        <v>135.30000000000001</v>
      </c>
      <c r="V601" s="347"/>
      <c r="W601" s="334"/>
      <c r="X601" s="334"/>
      <c r="Y601" s="128"/>
      <c r="Z601" s="347">
        <v>68.400000000000006</v>
      </c>
      <c r="AA601" s="347"/>
      <c r="AB601" s="347"/>
      <c r="AC601" s="347"/>
      <c r="AD601" s="347">
        <v>56</v>
      </c>
      <c r="AE601" s="347"/>
      <c r="AF601" s="347"/>
      <c r="AG601" s="347"/>
      <c r="AH601" s="347"/>
      <c r="AI601" s="347"/>
      <c r="AJ601" s="347"/>
      <c r="AK601" s="347"/>
      <c r="AL601" s="347">
        <v>87.5</v>
      </c>
      <c r="AM601" s="334"/>
      <c r="AN601" s="334"/>
      <c r="AO601" s="347"/>
    </row>
    <row r="602" spans="2:41" ht="21" customHeight="1" x14ac:dyDescent="0.3">
      <c r="B602" s="337" t="s">
        <v>507</v>
      </c>
      <c r="C602" s="338" t="s">
        <v>415</v>
      </c>
      <c r="D602" s="338" t="s">
        <v>442</v>
      </c>
      <c r="E602" s="338" t="s">
        <v>168</v>
      </c>
      <c r="F602" s="338">
        <f t="shared" si="40"/>
        <v>4</v>
      </c>
      <c r="G602" s="339">
        <f t="shared" si="41"/>
        <v>42</v>
      </c>
      <c r="H602" s="340">
        <f t="shared" si="43"/>
        <v>90.300000000000011</v>
      </c>
      <c r="I602" s="339">
        <f t="shared" si="42"/>
        <v>135.30000000000001</v>
      </c>
      <c r="J602" s="347"/>
      <c r="K602" s="347"/>
      <c r="L602" s="347"/>
      <c r="M602" s="347"/>
      <c r="N602" s="334"/>
      <c r="O602" s="347">
        <v>42</v>
      </c>
      <c r="P602" s="347"/>
      <c r="Q602" s="347"/>
      <c r="R602" s="347"/>
      <c r="S602" s="350"/>
      <c r="T602" s="347"/>
      <c r="U602" s="347">
        <v>135.30000000000001</v>
      </c>
      <c r="V602" s="347"/>
      <c r="W602" s="334"/>
      <c r="X602" s="334"/>
      <c r="Y602" s="128"/>
      <c r="Z602" s="347">
        <v>68.400000000000006</v>
      </c>
      <c r="AA602" s="347"/>
      <c r="AB602" s="347"/>
      <c r="AC602" s="347"/>
      <c r="AD602" s="347"/>
      <c r="AE602" s="347"/>
      <c r="AF602" s="347"/>
      <c r="AG602" s="347"/>
      <c r="AH602" s="347"/>
      <c r="AI602" s="347"/>
      <c r="AJ602" s="347"/>
      <c r="AK602" s="347"/>
      <c r="AL602" s="347">
        <v>115.5</v>
      </c>
      <c r="AM602" s="334"/>
      <c r="AN602" s="334"/>
      <c r="AO602" s="347"/>
    </row>
    <row r="603" spans="2:41" ht="21" customHeight="1" x14ac:dyDescent="0.3">
      <c r="B603" s="337" t="s">
        <v>507</v>
      </c>
      <c r="C603" s="338" t="s">
        <v>415</v>
      </c>
      <c r="D603" s="338" t="s">
        <v>442</v>
      </c>
      <c r="E603" s="338" t="s">
        <v>143</v>
      </c>
      <c r="F603" s="338">
        <f t="shared" si="40"/>
        <v>4</v>
      </c>
      <c r="G603" s="339">
        <f t="shared" si="41"/>
        <v>42</v>
      </c>
      <c r="H603" s="340">
        <f t="shared" si="43"/>
        <v>101.7</v>
      </c>
      <c r="I603" s="339">
        <f t="shared" si="42"/>
        <v>135.30000000000001</v>
      </c>
      <c r="J603" s="347"/>
      <c r="K603" s="347"/>
      <c r="L603" s="347"/>
      <c r="M603" s="347"/>
      <c r="N603" s="334"/>
      <c r="O603" s="347">
        <v>42</v>
      </c>
      <c r="P603" s="347"/>
      <c r="Q603" s="347"/>
      <c r="R603" s="347"/>
      <c r="S603" s="350"/>
      <c r="T603" s="347"/>
      <c r="U603" s="347">
        <v>135.30000000000001</v>
      </c>
      <c r="V603" s="347"/>
      <c r="W603" s="334"/>
      <c r="X603" s="334"/>
      <c r="Y603" s="128"/>
      <c r="Z603" s="347">
        <v>114</v>
      </c>
      <c r="AA603" s="347"/>
      <c r="AB603" s="347"/>
      <c r="AC603" s="347"/>
      <c r="AD603" s="347"/>
      <c r="AE603" s="347"/>
      <c r="AF603" s="347"/>
      <c r="AG603" s="347"/>
      <c r="AH603" s="347"/>
      <c r="AI603" s="347"/>
      <c r="AJ603" s="347"/>
      <c r="AK603" s="347"/>
      <c r="AL603" s="347">
        <v>115.5</v>
      </c>
      <c r="AM603" s="334"/>
      <c r="AN603" s="334"/>
      <c r="AO603" s="347"/>
    </row>
    <row r="604" spans="2:41" ht="21" customHeight="1" x14ac:dyDescent="0.3">
      <c r="B604" s="337" t="s">
        <v>507</v>
      </c>
      <c r="C604" s="338" t="s">
        <v>415</v>
      </c>
      <c r="D604" s="338" t="s">
        <v>439</v>
      </c>
      <c r="E604" s="338" t="s">
        <v>16</v>
      </c>
      <c r="F604" s="338">
        <f t="shared" si="40"/>
        <v>3</v>
      </c>
      <c r="G604" s="339">
        <f t="shared" si="41"/>
        <v>52.16</v>
      </c>
      <c r="H604" s="340">
        <f t="shared" si="43"/>
        <v>93.886666666666656</v>
      </c>
      <c r="I604" s="339">
        <f t="shared" si="42"/>
        <v>115.5</v>
      </c>
      <c r="J604" s="347"/>
      <c r="K604" s="347"/>
      <c r="L604" s="347"/>
      <c r="M604" s="347"/>
      <c r="N604" s="334"/>
      <c r="O604" s="347"/>
      <c r="P604" s="347"/>
      <c r="Q604" s="347"/>
      <c r="R604" s="347"/>
      <c r="S604" s="350"/>
      <c r="T604" s="347"/>
      <c r="U604" s="347"/>
      <c r="V604" s="347"/>
      <c r="W604" s="334"/>
      <c r="X604" s="334"/>
      <c r="Y604" s="128"/>
      <c r="Z604" s="347">
        <v>114</v>
      </c>
      <c r="AA604" s="347"/>
      <c r="AB604" s="347"/>
      <c r="AC604" s="347"/>
      <c r="AD604" s="347"/>
      <c r="AE604" s="347"/>
      <c r="AF604" s="347">
        <v>52.16</v>
      </c>
      <c r="AG604" s="347"/>
      <c r="AH604" s="347"/>
      <c r="AI604" s="347"/>
      <c r="AJ604" s="347"/>
      <c r="AK604" s="347"/>
      <c r="AL604" s="347">
        <v>115.5</v>
      </c>
      <c r="AM604" s="334"/>
      <c r="AN604" s="334"/>
      <c r="AO604" s="347"/>
    </row>
    <row r="605" spans="2:41" ht="21" customHeight="1" x14ac:dyDescent="0.3">
      <c r="B605" s="337" t="s">
        <v>507</v>
      </c>
      <c r="C605" s="338" t="s">
        <v>415</v>
      </c>
      <c r="D605" s="338" t="s">
        <v>439</v>
      </c>
      <c r="E605" s="338" t="s">
        <v>17</v>
      </c>
      <c r="F605" s="338">
        <f t="shared" si="40"/>
        <v>2</v>
      </c>
      <c r="G605" s="339">
        <f t="shared" si="41"/>
        <v>68.400000000000006</v>
      </c>
      <c r="H605" s="340">
        <f t="shared" si="43"/>
        <v>77.95</v>
      </c>
      <c r="I605" s="339">
        <f t="shared" si="42"/>
        <v>87.5</v>
      </c>
      <c r="J605" s="347"/>
      <c r="K605" s="347"/>
      <c r="L605" s="347"/>
      <c r="M605" s="347"/>
      <c r="N605" s="334"/>
      <c r="O605" s="347"/>
      <c r="P605" s="347"/>
      <c r="Q605" s="347"/>
      <c r="R605" s="347"/>
      <c r="S605" s="350"/>
      <c r="T605" s="347"/>
      <c r="U605" s="347"/>
      <c r="V605" s="347"/>
      <c r="W605" s="334"/>
      <c r="X605" s="334"/>
      <c r="Y605" s="128"/>
      <c r="Z605" s="347">
        <v>68.400000000000006</v>
      </c>
      <c r="AA605" s="347"/>
      <c r="AB605" s="347"/>
      <c r="AC605" s="347"/>
      <c r="AD605" s="347"/>
      <c r="AE605" s="347"/>
      <c r="AF605" s="347"/>
      <c r="AG605" s="347"/>
      <c r="AH605" s="347"/>
      <c r="AI605" s="347"/>
      <c r="AJ605" s="347"/>
      <c r="AK605" s="347"/>
      <c r="AL605" s="347">
        <v>87.5</v>
      </c>
      <c r="AM605" s="334"/>
      <c r="AN605" s="334"/>
      <c r="AO605" s="347"/>
    </row>
    <row r="606" spans="2:41" ht="21" customHeight="1" x14ac:dyDescent="0.3">
      <c r="B606" s="337" t="s">
        <v>507</v>
      </c>
      <c r="C606" s="338" t="s">
        <v>415</v>
      </c>
      <c r="D606" s="338" t="s">
        <v>439</v>
      </c>
      <c r="E606" s="338" t="s">
        <v>168</v>
      </c>
      <c r="F606" s="338">
        <f t="shared" si="40"/>
        <v>2</v>
      </c>
      <c r="G606" s="339">
        <f t="shared" si="41"/>
        <v>68.400000000000006</v>
      </c>
      <c r="H606" s="340">
        <f t="shared" si="43"/>
        <v>91.95</v>
      </c>
      <c r="I606" s="339">
        <f t="shared" si="42"/>
        <v>115.5</v>
      </c>
      <c r="J606" s="347"/>
      <c r="K606" s="347"/>
      <c r="L606" s="347"/>
      <c r="M606" s="347"/>
      <c r="N606" s="334"/>
      <c r="O606" s="347"/>
      <c r="P606" s="347"/>
      <c r="Q606" s="347"/>
      <c r="R606" s="347"/>
      <c r="S606" s="350"/>
      <c r="T606" s="347"/>
      <c r="U606" s="347"/>
      <c r="V606" s="347"/>
      <c r="W606" s="334"/>
      <c r="X606" s="334"/>
      <c r="Y606" s="128"/>
      <c r="Z606" s="347">
        <v>68.400000000000006</v>
      </c>
      <c r="AA606" s="347"/>
      <c r="AB606" s="347"/>
      <c r="AC606" s="347"/>
      <c r="AD606" s="347"/>
      <c r="AE606" s="347"/>
      <c r="AF606" s="347"/>
      <c r="AG606" s="347"/>
      <c r="AH606" s="347"/>
      <c r="AI606" s="347"/>
      <c r="AJ606" s="347"/>
      <c r="AK606" s="347"/>
      <c r="AL606" s="347">
        <v>115.5</v>
      </c>
      <c r="AM606" s="334"/>
      <c r="AN606" s="334"/>
      <c r="AO606" s="347"/>
    </row>
    <row r="607" spans="2:41" ht="21" customHeight="1" x14ac:dyDescent="0.3">
      <c r="B607" s="337" t="s">
        <v>507</v>
      </c>
      <c r="C607" s="338" t="s">
        <v>415</v>
      </c>
      <c r="D607" s="338" t="s">
        <v>439</v>
      </c>
      <c r="E607" s="338" t="s">
        <v>143</v>
      </c>
      <c r="F607" s="338">
        <f t="shared" si="40"/>
        <v>2</v>
      </c>
      <c r="G607" s="339">
        <f t="shared" si="41"/>
        <v>114</v>
      </c>
      <c r="H607" s="340">
        <f t="shared" si="43"/>
        <v>114.75</v>
      </c>
      <c r="I607" s="339">
        <f t="shared" si="42"/>
        <v>115.5</v>
      </c>
      <c r="J607" s="347"/>
      <c r="K607" s="347"/>
      <c r="L607" s="347"/>
      <c r="M607" s="347"/>
      <c r="N607" s="334"/>
      <c r="O607" s="347"/>
      <c r="P607" s="347"/>
      <c r="Q607" s="347"/>
      <c r="R607" s="347"/>
      <c r="S607" s="350"/>
      <c r="T607" s="347"/>
      <c r="U607" s="347"/>
      <c r="V607" s="347"/>
      <c r="W607" s="334"/>
      <c r="X607" s="334"/>
      <c r="Y607" s="128"/>
      <c r="Z607" s="347">
        <v>114</v>
      </c>
      <c r="AA607" s="347"/>
      <c r="AB607" s="347"/>
      <c r="AC607" s="347"/>
      <c r="AD607" s="347"/>
      <c r="AE607" s="347"/>
      <c r="AF607" s="347"/>
      <c r="AG607" s="347"/>
      <c r="AH607" s="347"/>
      <c r="AI607" s="347"/>
      <c r="AJ607" s="347"/>
      <c r="AK607" s="347"/>
      <c r="AL607" s="347">
        <v>115.5</v>
      </c>
      <c r="AM607" s="334"/>
      <c r="AN607" s="334"/>
      <c r="AO607" s="347"/>
    </row>
    <row r="608" spans="2:41" ht="21" customHeight="1" x14ac:dyDescent="0.3">
      <c r="B608" s="337" t="s">
        <v>508</v>
      </c>
      <c r="C608" s="338" t="s">
        <v>415</v>
      </c>
      <c r="D608" s="338" t="s">
        <v>442</v>
      </c>
      <c r="E608" s="338" t="s">
        <v>16</v>
      </c>
      <c r="F608" s="338">
        <f t="shared" ref="F608:F623" si="44">COUNT(J608:AO608)</f>
        <v>1</v>
      </c>
      <c r="G608" s="339">
        <f t="shared" ref="G608:G623" si="45">MIN(J608:AO608)</f>
        <v>130</v>
      </c>
      <c r="H608" s="340">
        <f t="shared" si="43"/>
        <v>130</v>
      </c>
      <c r="I608" s="339">
        <f t="shared" ref="I608:I623" si="46">MAX(J608:AO608)</f>
        <v>130</v>
      </c>
      <c r="J608" s="347"/>
      <c r="K608" s="347"/>
      <c r="L608" s="347"/>
      <c r="M608" s="347"/>
      <c r="N608" s="334"/>
      <c r="O608" s="347"/>
      <c r="P608" s="347"/>
      <c r="Q608" s="347"/>
      <c r="R608" s="347"/>
      <c r="S608" s="350"/>
      <c r="T608" s="347"/>
      <c r="U608" s="347"/>
      <c r="V608" s="347"/>
      <c r="W608" s="334"/>
      <c r="X608" s="334"/>
      <c r="Y608" s="128"/>
      <c r="Z608" s="347"/>
      <c r="AA608" s="347"/>
      <c r="AB608" s="347"/>
      <c r="AC608" s="347"/>
      <c r="AD608" s="347"/>
      <c r="AE608" s="347"/>
      <c r="AF608" s="347"/>
      <c r="AG608" s="347"/>
      <c r="AH608" s="347"/>
      <c r="AI608" s="347"/>
      <c r="AJ608" s="347"/>
      <c r="AK608" s="347"/>
      <c r="AL608" s="347">
        <v>130</v>
      </c>
      <c r="AM608" s="334"/>
      <c r="AN608" s="334"/>
      <c r="AO608" s="347"/>
    </row>
    <row r="609" spans="2:41" ht="21" customHeight="1" x14ac:dyDescent="0.3">
      <c r="B609" s="337" t="s">
        <v>508</v>
      </c>
      <c r="C609" s="338" t="s">
        <v>415</v>
      </c>
      <c r="D609" s="338" t="s">
        <v>442</v>
      </c>
      <c r="E609" s="338" t="s">
        <v>17</v>
      </c>
      <c r="F609" s="338">
        <f t="shared" si="44"/>
        <v>1</v>
      </c>
      <c r="G609" s="339">
        <f t="shared" si="45"/>
        <v>97.5</v>
      </c>
      <c r="H609" s="340">
        <f t="shared" si="43"/>
        <v>97.5</v>
      </c>
      <c r="I609" s="339">
        <f t="shared" si="46"/>
        <v>97.5</v>
      </c>
      <c r="J609" s="347"/>
      <c r="K609" s="347"/>
      <c r="L609" s="347"/>
      <c r="M609" s="347"/>
      <c r="N609" s="334"/>
      <c r="O609" s="347"/>
      <c r="P609" s="347"/>
      <c r="Q609" s="347"/>
      <c r="R609" s="347"/>
      <c r="S609" s="350"/>
      <c r="T609" s="347"/>
      <c r="U609" s="347"/>
      <c r="V609" s="347"/>
      <c r="W609" s="334"/>
      <c r="X609" s="334"/>
      <c r="Y609" s="128"/>
      <c r="Z609" s="347"/>
      <c r="AA609" s="347"/>
      <c r="AB609" s="347"/>
      <c r="AC609" s="347"/>
      <c r="AD609" s="347"/>
      <c r="AE609" s="347"/>
      <c r="AF609" s="347"/>
      <c r="AG609" s="347"/>
      <c r="AH609" s="347"/>
      <c r="AI609" s="347"/>
      <c r="AJ609" s="347"/>
      <c r="AK609" s="347"/>
      <c r="AL609" s="347">
        <v>97.5</v>
      </c>
      <c r="AM609" s="334"/>
      <c r="AN609" s="334"/>
      <c r="AO609" s="347"/>
    </row>
    <row r="610" spans="2:41" ht="21" customHeight="1" x14ac:dyDescent="0.3">
      <c r="B610" s="337" t="s">
        <v>508</v>
      </c>
      <c r="C610" s="338" t="s">
        <v>415</v>
      </c>
      <c r="D610" s="338" t="s">
        <v>442</v>
      </c>
      <c r="E610" s="338" t="s">
        <v>168</v>
      </c>
      <c r="F610" s="338">
        <f t="shared" si="44"/>
        <v>1</v>
      </c>
      <c r="G610" s="339">
        <f t="shared" si="45"/>
        <v>130</v>
      </c>
      <c r="H610" s="340">
        <f t="shared" si="43"/>
        <v>130</v>
      </c>
      <c r="I610" s="339">
        <f t="shared" si="46"/>
        <v>130</v>
      </c>
      <c r="J610" s="347"/>
      <c r="K610" s="347"/>
      <c r="L610" s="347"/>
      <c r="M610" s="347"/>
      <c r="N610" s="334"/>
      <c r="O610" s="347"/>
      <c r="P610" s="347"/>
      <c r="Q610" s="347"/>
      <c r="R610" s="347"/>
      <c r="S610" s="350"/>
      <c r="T610" s="347"/>
      <c r="U610" s="347"/>
      <c r="V610" s="347"/>
      <c r="W610" s="334"/>
      <c r="X610" s="334"/>
      <c r="Y610" s="128"/>
      <c r="Z610" s="347"/>
      <c r="AA610" s="347"/>
      <c r="AB610" s="347"/>
      <c r="AC610" s="347"/>
      <c r="AD610" s="347"/>
      <c r="AE610" s="347"/>
      <c r="AF610" s="347"/>
      <c r="AG610" s="347"/>
      <c r="AH610" s="347"/>
      <c r="AI610" s="347"/>
      <c r="AJ610" s="347"/>
      <c r="AK610" s="347"/>
      <c r="AL610" s="347">
        <v>130</v>
      </c>
      <c r="AM610" s="334"/>
      <c r="AN610" s="334"/>
      <c r="AO610" s="347"/>
    </row>
    <row r="611" spans="2:41" ht="21" customHeight="1" x14ac:dyDescent="0.3">
      <c r="B611" s="337" t="s">
        <v>508</v>
      </c>
      <c r="C611" s="338" t="s">
        <v>415</v>
      </c>
      <c r="D611" s="338" t="s">
        <v>442</v>
      </c>
      <c r="E611" s="338" t="s">
        <v>143</v>
      </c>
      <c r="F611" s="338">
        <f t="shared" si="44"/>
        <v>1</v>
      </c>
      <c r="G611" s="339">
        <f t="shared" si="45"/>
        <v>130</v>
      </c>
      <c r="H611" s="340">
        <f t="shared" si="43"/>
        <v>130</v>
      </c>
      <c r="I611" s="339">
        <f t="shared" si="46"/>
        <v>130</v>
      </c>
      <c r="J611" s="347"/>
      <c r="K611" s="347"/>
      <c r="L611" s="347"/>
      <c r="M611" s="347"/>
      <c r="N611" s="334"/>
      <c r="O611" s="347"/>
      <c r="P611" s="347"/>
      <c r="Q611" s="347"/>
      <c r="R611" s="347"/>
      <c r="S611" s="350"/>
      <c r="T611" s="347"/>
      <c r="U611" s="347"/>
      <c r="V611" s="347"/>
      <c r="W611" s="334"/>
      <c r="X611" s="334"/>
      <c r="Y611" s="128"/>
      <c r="Z611" s="347"/>
      <c r="AA611" s="347"/>
      <c r="AB611" s="347"/>
      <c r="AC611" s="347"/>
      <c r="AD611" s="347"/>
      <c r="AE611" s="347"/>
      <c r="AF611" s="347"/>
      <c r="AG611" s="347"/>
      <c r="AH611" s="347"/>
      <c r="AI611" s="347"/>
      <c r="AJ611" s="347"/>
      <c r="AK611" s="347"/>
      <c r="AL611" s="347">
        <v>130</v>
      </c>
      <c r="AM611" s="334"/>
      <c r="AN611" s="334"/>
      <c r="AO611" s="347"/>
    </row>
    <row r="612" spans="2:41" ht="21" customHeight="1" x14ac:dyDescent="0.3">
      <c r="B612" s="337" t="s">
        <v>508</v>
      </c>
      <c r="C612" s="338" t="s">
        <v>415</v>
      </c>
      <c r="D612" s="338" t="s">
        <v>439</v>
      </c>
      <c r="E612" s="338" t="s">
        <v>16</v>
      </c>
      <c r="F612" s="338">
        <f t="shared" si="44"/>
        <v>1</v>
      </c>
      <c r="G612" s="339">
        <f t="shared" si="45"/>
        <v>130</v>
      </c>
      <c r="H612" s="340">
        <f t="shared" si="43"/>
        <v>130</v>
      </c>
      <c r="I612" s="339">
        <f t="shared" si="46"/>
        <v>130</v>
      </c>
      <c r="J612" s="347"/>
      <c r="K612" s="347"/>
      <c r="L612" s="347"/>
      <c r="M612" s="347"/>
      <c r="N612" s="334"/>
      <c r="O612" s="347"/>
      <c r="P612" s="347"/>
      <c r="Q612" s="347"/>
      <c r="R612" s="347"/>
      <c r="S612" s="350"/>
      <c r="T612" s="347"/>
      <c r="U612" s="347"/>
      <c r="V612" s="347"/>
      <c r="W612" s="334"/>
      <c r="X612" s="334"/>
      <c r="Y612" s="128"/>
      <c r="Z612" s="347"/>
      <c r="AA612" s="347"/>
      <c r="AB612" s="347"/>
      <c r="AC612" s="347"/>
      <c r="AD612" s="347"/>
      <c r="AE612" s="347"/>
      <c r="AF612" s="347"/>
      <c r="AG612" s="347"/>
      <c r="AH612" s="347"/>
      <c r="AI612" s="347"/>
      <c r="AJ612" s="347"/>
      <c r="AK612" s="347"/>
      <c r="AL612" s="347">
        <v>130</v>
      </c>
      <c r="AM612" s="334"/>
      <c r="AN612" s="334"/>
      <c r="AO612" s="347"/>
    </row>
    <row r="613" spans="2:41" ht="21" customHeight="1" x14ac:dyDescent="0.3">
      <c r="B613" s="337" t="s">
        <v>508</v>
      </c>
      <c r="C613" s="338" t="s">
        <v>415</v>
      </c>
      <c r="D613" s="338" t="s">
        <v>439</v>
      </c>
      <c r="E613" s="338" t="s">
        <v>17</v>
      </c>
      <c r="F613" s="338">
        <f t="shared" si="44"/>
        <v>1</v>
      </c>
      <c r="G613" s="339">
        <f t="shared" si="45"/>
        <v>97.5</v>
      </c>
      <c r="H613" s="340">
        <f t="shared" si="43"/>
        <v>97.5</v>
      </c>
      <c r="I613" s="339">
        <f t="shared" si="46"/>
        <v>97.5</v>
      </c>
      <c r="J613" s="347"/>
      <c r="K613" s="347"/>
      <c r="L613" s="347"/>
      <c r="M613" s="347"/>
      <c r="N613" s="334"/>
      <c r="O613" s="347"/>
      <c r="P613" s="347"/>
      <c r="Q613" s="347"/>
      <c r="R613" s="347"/>
      <c r="S613" s="350"/>
      <c r="T613" s="347"/>
      <c r="U613" s="347"/>
      <c r="V613" s="347"/>
      <c r="W613" s="334"/>
      <c r="X613" s="334"/>
      <c r="Y613" s="128"/>
      <c r="Z613" s="347"/>
      <c r="AA613" s="347"/>
      <c r="AB613" s="347"/>
      <c r="AC613" s="347"/>
      <c r="AD613" s="347"/>
      <c r="AE613" s="347"/>
      <c r="AF613" s="347"/>
      <c r="AG613" s="347"/>
      <c r="AH613" s="347"/>
      <c r="AI613" s="347"/>
      <c r="AJ613" s="347"/>
      <c r="AK613" s="347"/>
      <c r="AL613" s="347">
        <v>97.5</v>
      </c>
      <c r="AM613" s="334"/>
      <c r="AN613" s="334"/>
      <c r="AO613" s="347"/>
    </row>
    <row r="614" spans="2:41" ht="21" customHeight="1" x14ac:dyDescent="0.3">
      <c r="B614" s="337" t="s">
        <v>508</v>
      </c>
      <c r="C614" s="338" t="s">
        <v>415</v>
      </c>
      <c r="D614" s="338" t="s">
        <v>439</v>
      </c>
      <c r="E614" s="338" t="s">
        <v>168</v>
      </c>
      <c r="F614" s="338">
        <f t="shared" si="44"/>
        <v>1</v>
      </c>
      <c r="G614" s="339">
        <f t="shared" si="45"/>
        <v>130</v>
      </c>
      <c r="H614" s="340">
        <f t="shared" si="43"/>
        <v>130</v>
      </c>
      <c r="I614" s="339">
        <f t="shared" si="46"/>
        <v>130</v>
      </c>
      <c r="J614" s="347"/>
      <c r="K614" s="347"/>
      <c r="L614" s="347"/>
      <c r="M614" s="347"/>
      <c r="N614" s="334"/>
      <c r="O614" s="347"/>
      <c r="P614" s="347"/>
      <c r="Q614" s="347"/>
      <c r="R614" s="347"/>
      <c r="S614" s="350"/>
      <c r="T614" s="347"/>
      <c r="U614" s="347"/>
      <c r="V614" s="347"/>
      <c r="W614" s="334"/>
      <c r="X614" s="334"/>
      <c r="Y614" s="128"/>
      <c r="Z614" s="347"/>
      <c r="AA614" s="347"/>
      <c r="AB614" s="347"/>
      <c r="AC614" s="347"/>
      <c r="AD614" s="347"/>
      <c r="AE614" s="347"/>
      <c r="AF614" s="347"/>
      <c r="AG614" s="347"/>
      <c r="AH614" s="347"/>
      <c r="AI614" s="347"/>
      <c r="AJ614" s="347"/>
      <c r="AK614" s="347"/>
      <c r="AL614" s="347">
        <v>130</v>
      </c>
      <c r="AM614" s="334"/>
      <c r="AN614" s="334"/>
      <c r="AO614" s="347"/>
    </row>
    <row r="615" spans="2:41" ht="21" customHeight="1" x14ac:dyDescent="0.3">
      <c r="B615" s="337" t="s">
        <v>508</v>
      </c>
      <c r="C615" s="338" t="s">
        <v>415</v>
      </c>
      <c r="D615" s="338" t="s">
        <v>439</v>
      </c>
      <c r="E615" s="338" t="s">
        <v>143</v>
      </c>
      <c r="F615" s="338">
        <f t="shared" si="44"/>
        <v>1</v>
      </c>
      <c r="G615" s="339">
        <f t="shared" si="45"/>
        <v>130</v>
      </c>
      <c r="H615" s="340">
        <f t="shared" si="43"/>
        <v>130</v>
      </c>
      <c r="I615" s="339">
        <f t="shared" si="46"/>
        <v>130</v>
      </c>
      <c r="J615" s="347"/>
      <c r="K615" s="347"/>
      <c r="L615" s="347"/>
      <c r="M615" s="347"/>
      <c r="N615" s="334"/>
      <c r="O615" s="347"/>
      <c r="P615" s="347"/>
      <c r="Q615" s="347"/>
      <c r="R615" s="347"/>
      <c r="S615" s="350"/>
      <c r="T615" s="347"/>
      <c r="U615" s="347"/>
      <c r="V615" s="347"/>
      <c r="W615" s="334"/>
      <c r="X615" s="334"/>
      <c r="Y615" s="128"/>
      <c r="Z615" s="347"/>
      <c r="AA615" s="347"/>
      <c r="AB615" s="347"/>
      <c r="AC615" s="347"/>
      <c r="AD615" s="347"/>
      <c r="AE615" s="347"/>
      <c r="AF615" s="347"/>
      <c r="AG615" s="347"/>
      <c r="AH615" s="347"/>
      <c r="AI615" s="347"/>
      <c r="AJ615" s="347"/>
      <c r="AK615" s="347"/>
      <c r="AL615" s="347">
        <v>130</v>
      </c>
      <c r="AM615" s="334"/>
      <c r="AN615" s="334"/>
      <c r="AO615" s="347"/>
    </row>
    <row r="616" spans="2:41" ht="21" customHeight="1" x14ac:dyDescent="0.3">
      <c r="B616" s="337" t="s">
        <v>509</v>
      </c>
      <c r="C616" s="338" t="s">
        <v>415</v>
      </c>
      <c r="D616" s="338" t="s">
        <v>442</v>
      </c>
      <c r="E616" s="338" t="s">
        <v>16</v>
      </c>
      <c r="F616" s="338">
        <f t="shared" si="44"/>
        <v>1</v>
      </c>
      <c r="G616" s="339">
        <f t="shared" si="45"/>
        <v>180.2</v>
      </c>
      <c r="H616" s="340">
        <f t="shared" si="43"/>
        <v>180.2</v>
      </c>
      <c r="I616" s="339">
        <f t="shared" si="46"/>
        <v>180.2</v>
      </c>
      <c r="J616" s="347"/>
      <c r="K616" s="347"/>
      <c r="L616" s="347"/>
      <c r="M616" s="347"/>
      <c r="N616" s="334"/>
      <c r="O616" s="347"/>
      <c r="P616" s="347"/>
      <c r="Q616" s="347"/>
      <c r="R616" s="347"/>
      <c r="S616" s="350"/>
      <c r="T616" s="347"/>
      <c r="U616" s="347">
        <v>180.2</v>
      </c>
      <c r="V616" s="347"/>
      <c r="W616" s="334"/>
      <c r="X616" s="334"/>
      <c r="Y616" s="128"/>
      <c r="Z616" s="347"/>
      <c r="AA616" s="347"/>
      <c r="AB616" s="347"/>
      <c r="AC616" s="347"/>
      <c r="AD616" s="347"/>
      <c r="AE616" s="347"/>
      <c r="AF616" s="347"/>
      <c r="AG616" s="347"/>
      <c r="AH616" s="347"/>
      <c r="AI616" s="347"/>
      <c r="AJ616" s="347"/>
      <c r="AK616" s="347"/>
      <c r="AL616" s="347"/>
      <c r="AM616" s="334"/>
      <c r="AN616" s="334"/>
      <c r="AO616" s="347"/>
    </row>
    <row r="617" spans="2:41" ht="21" customHeight="1" x14ac:dyDescent="0.3">
      <c r="B617" s="337" t="s">
        <v>509</v>
      </c>
      <c r="C617" s="338" t="s">
        <v>415</v>
      </c>
      <c r="D617" s="338" t="s">
        <v>442</v>
      </c>
      <c r="E617" s="338" t="s">
        <v>17</v>
      </c>
      <c r="F617" s="338">
        <f t="shared" si="44"/>
        <v>1</v>
      </c>
      <c r="G617" s="339">
        <f t="shared" si="45"/>
        <v>135.30000000000001</v>
      </c>
      <c r="H617" s="340">
        <f t="shared" si="43"/>
        <v>135.30000000000001</v>
      </c>
      <c r="I617" s="339">
        <f t="shared" si="46"/>
        <v>135.30000000000001</v>
      </c>
      <c r="J617" s="347"/>
      <c r="K617" s="347"/>
      <c r="L617" s="347"/>
      <c r="M617" s="347"/>
      <c r="N617" s="334"/>
      <c r="O617" s="347"/>
      <c r="P617" s="347"/>
      <c r="Q617" s="347"/>
      <c r="R617" s="347"/>
      <c r="S617" s="350"/>
      <c r="T617" s="347"/>
      <c r="U617" s="347">
        <v>135.30000000000001</v>
      </c>
      <c r="V617" s="347"/>
      <c r="W617" s="334"/>
      <c r="X617" s="334"/>
      <c r="Y617" s="128"/>
      <c r="Z617" s="347"/>
      <c r="AA617" s="347"/>
      <c r="AB617" s="347"/>
      <c r="AC617" s="347"/>
      <c r="AD617" s="347"/>
      <c r="AE617" s="347"/>
      <c r="AF617" s="347"/>
      <c r="AG617" s="347"/>
      <c r="AH617" s="347"/>
      <c r="AI617" s="347"/>
      <c r="AJ617" s="347"/>
      <c r="AK617" s="347"/>
      <c r="AL617" s="347"/>
      <c r="AM617" s="334"/>
      <c r="AN617" s="334"/>
      <c r="AO617" s="347"/>
    </row>
    <row r="618" spans="2:41" ht="21" customHeight="1" x14ac:dyDescent="0.3">
      <c r="B618" s="337" t="s">
        <v>509</v>
      </c>
      <c r="C618" s="338" t="s">
        <v>415</v>
      </c>
      <c r="D618" s="338" t="s">
        <v>442</v>
      </c>
      <c r="E618" s="338" t="s">
        <v>168</v>
      </c>
      <c r="F618" s="338">
        <f t="shared" si="44"/>
        <v>1</v>
      </c>
      <c r="G618" s="339">
        <f t="shared" si="45"/>
        <v>135.30000000000001</v>
      </c>
      <c r="H618" s="340">
        <f t="shared" si="43"/>
        <v>135.30000000000001</v>
      </c>
      <c r="I618" s="339">
        <f t="shared" si="46"/>
        <v>135.30000000000001</v>
      </c>
      <c r="J618" s="347"/>
      <c r="K618" s="347"/>
      <c r="L618" s="347"/>
      <c r="M618" s="347"/>
      <c r="N618" s="334"/>
      <c r="O618" s="347"/>
      <c r="P618" s="347"/>
      <c r="Q618" s="347"/>
      <c r="R618" s="347"/>
      <c r="S618" s="350"/>
      <c r="T618" s="347"/>
      <c r="U618" s="347">
        <v>135.30000000000001</v>
      </c>
      <c r="V618" s="347"/>
      <c r="W618" s="334"/>
      <c r="X618" s="334"/>
      <c r="Y618" s="128"/>
      <c r="Z618" s="347"/>
      <c r="AA618" s="347"/>
      <c r="AB618" s="347"/>
      <c r="AC618" s="347"/>
      <c r="AD618" s="347"/>
      <c r="AE618" s="347"/>
      <c r="AF618" s="347"/>
      <c r="AG618" s="347"/>
      <c r="AH618" s="347"/>
      <c r="AI618" s="347"/>
      <c r="AJ618" s="347"/>
      <c r="AK618" s="347"/>
      <c r="AL618" s="347"/>
      <c r="AM618" s="334"/>
      <c r="AN618" s="334"/>
      <c r="AO618" s="347"/>
    </row>
    <row r="619" spans="2:41" ht="21" customHeight="1" x14ac:dyDescent="0.3">
      <c r="B619" s="337" t="s">
        <v>509</v>
      </c>
      <c r="C619" s="338" t="s">
        <v>415</v>
      </c>
      <c r="D619" s="338" t="s">
        <v>442</v>
      </c>
      <c r="E619" s="338" t="s">
        <v>143</v>
      </c>
      <c r="F619" s="338">
        <f t="shared" si="44"/>
        <v>1</v>
      </c>
      <c r="G619" s="339">
        <f t="shared" si="45"/>
        <v>135.30000000000001</v>
      </c>
      <c r="H619" s="340">
        <f t="shared" si="43"/>
        <v>135.30000000000001</v>
      </c>
      <c r="I619" s="339">
        <f t="shared" si="46"/>
        <v>135.30000000000001</v>
      </c>
      <c r="J619" s="347"/>
      <c r="K619" s="347"/>
      <c r="L619" s="347"/>
      <c r="M619" s="347"/>
      <c r="N619" s="334"/>
      <c r="O619" s="347"/>
      <c r="P619" s="347"/>
      <c r="Q619" s="347"/>
      <c r="R619" s="347"/>
      <c r="S619" s="350"/>
      <c r="T619" s="347"/>
      <c r="U619" s="347">
        <v>135.30000000000001</v>
      </c>
      <c r="V619" s="347"/>
      <c r="W619" s="334"/>
      <c r="X619" s="334"/>
      <c r="Y619" s="128"/>
      <c r="Z619" s="347"/>
      <c r="AA619" s="347"/>
      <c r="AB619" s="347"/>
      <c r="AC619" s="347"/>
      <c r="AD619" s="347"/>
      <c r="AE619" s="347"/>
      <c r="AF619" s="347"/>
      <c r="AG619" s="347"/>
      <c r="AH619" s="347"/>
      <c r="AI619" s="347"/>
      <c r="AJ619" s="347"/>
      <c r="AK619" s="347"/>
      <c r="AL619" s="347"/>
      <c r="AM619" s="334"/>
      <c r="AN619" s="334"/>
      <c r="AO619" s="347"/>
    </row>
    <row r="620" spans="2:41" ht="21" customHeight="1" x14ac:dyDescent="0.3">
      <c r="B620" s="337" t="s">
        <v>509</v>
      </c>
      <c r="C620" s="338" t="s">
        <v>415</v>
      </c>
      <c r="D620" s="338" t="s">
        <v>439</v>
      </c>
      <c r="E620" s="338" t="s">
        <v>16</v>
      </c>
      <c r="F620" s="338">
        <f t="shared" si="44"/>
        <v>0</v>
      </c>
      <c r="G620" s="339">
        <f t="shared" si="45"/>
        <v>0</v>
      </c>
      <c r="H620" s="340">
        <f t="shared" si="43"/>
        <v>0</v>
      </c>
      <c r="I620" s="339">
        <f t="shared" si="46"/>
        <v>0</v>
      </c>
      <c r="J620" s="347"/>
      <c r="K620" s="347"/>
      <c r="L620" s="347"/>
      <c r="M620" s="347"/>
      <c r="N620" s="334"/>
      <c r="O620" s="347"/>
      <c r="P620" s="347"/>
      <c r="Q620" s="347"/>
      <c r="R620" s="347"/>
      <c r="S620" s="350"/>
      <c r="T620" s="347"/>
      <c r="U620" s="347"/>
      <c r="V620" s="347"/>
      <c r="W620" s="334"/>
      <c r="X620" s="334"/>
      <c r="Y620" s="128"/>
      <c r="Z620" s="347"/>
      <c r="AA620" s="347"/>
      <c r="AB620" s="347"/>
      <c r="AC620" s="347"/>
      <c r="AD620" s="347"/>
      <c r="AE620" s="347"/>
      <c r="AF620" s="347"/>
      <c r="AG620" s="347"/>
      <c r="AH620" s="347"/>
      <c r="AI620" s="347"/>
      <c r="AJ620" s="347"/>
      <c r="AK620" s="347"/>
      <c r="AL620" s="347"/>
      <c r="AM620" s="334"/>
      <c r="AN620" s="334"/>
      <c r="AO620" s="347"/>
    </row>
    <row r="621" spans="2:41" ht="21" customHeight="1" x14ac:dyDescent="0.3">
      <c r="B621" s="337" t="s">
        <v>509</v>
      </c>
      <c r="C621" s="338" t="s">
        <v>415</v>
      </c>
      <c r="D621" s="338" t="s">
        <v>439</v>
      </c>
      <c r="E621" s="338" t="s">
        <v>17</v>
      </c>
      <c r="F621" s="338">
        <f t="shared" si="44"/>
        <v>0</v>
      </c>
      <c r="G621" s="339">
        <f t="shared" si="45"/>
        <v>0</v>
      </c>
      <c r="H621" s="340">
        <f t="shared" si="43"/>
        <v>0</v>
      </c>
      <c r="I621" s="339">
        <f t="shared" si="46"/>
        <v>0</v>
      </c>
      <c r="J621" s="347"/>
      <c r="K621" s="347"/>
      <c r="L621" s="347"/>
      <c r="M621" s="347"/>
      <c r="N621" s="334"/>
      <c r="O621" s="347"/>
      <c r="P621" s="347"/>
      <c r="Q621" s="347"/>
      <c r="R621" s="347"/>
      <c r="S621" s="350"/>
      <c r="T621" s="347"/>
      <c r="U621" s="347"/>
      <c r="V621" s="347"/>
      <c r="W621" s="334"/>
      <c r="X621" s="334"/>
      <c r="Y621" s="128"/>
      <c r="Z621" s="347"/>
      <c r="AA621" s="347"/>
      <c r="AB621" s="347"/>
      <c r="AC621" s="347"/>
      <c r="AD621" s="347"/>
      <c r="AE621" s="347"/>
      <c r="AF621" s="347"/>
      <c r="AG621" s="347"/>
      <c r="AH621" s="347"/>
      <c r="AI621" s="347"/>
      <c r="AJ621" s="347"/>
      <c r="AK621" s="347"/>
      <c r="AL621" s="347"/>
      <c r="AM621" s="334"/>
      <c r="AN621" s="334"/>
      <c r="AO621" s="347"/>
    </row>
    <row r="622" spans="2:41" ht="21" customHeight="1" x14ac:dyDescent="0.3">
      <c r="B622" s="125" t="s">
        <v>509</v>
      </c>
      <c r="C622" s="91" t="s">
        <v>415</v>
      </c>
      <c r="D622" s="91" t="s">
        <v>439</v>
      </c>
      <c r="E622" s="91" t="s">
        <v>168</v>
      </c>
      <c r="F622" s="91">
        <f t="shared" si="44"/>
        <v>0</v>
      </c>
      <c r="G622" s="127">
        <f t="shared" si="45"/>
        <v>0</v>
      </c>
      <c r="H622" s="126">
        <f t="shared" si="43"/>
        <v>0</v>
      </c>
      <c r="I622" s="127">
        <f t="shared" si="46"/>
        <v>0</v>
      </c>
      <c r="J622" s="347"/>
      <c r="K622" s="347"/>
      <c r="L622" s="347"/>
      <c r="M622" s="347"/>
      <c r="N622" s="334"/>
      <c r="O622" s="347"/>
      <c r="P622" s="347"/>
      <c r="Q622" s="347"/>
      <c r="R622" s="347"/>
      <c r="S622" s="350"/>
      <c r="T622" s="347"/>
      <c r="U622" s="347"/>
      <c r="V622" s="347"/>
      <c r="W622" s="334"/>
      <c r="X622" s="334"/>
      <c r="Y622" s="128"/>
      <c r="Z622" s="347"/>
      <c r="AA622" s="347"/>
      <c r="AB622" s="347"/>
      <c r="AC622" s="347"/>
      <c r="AD622" s="347"/>
      <c r="AE622" s="347"/>
      <c r="AF622" s="347"/>
      <c r="AG622" s="347"/>
      <c r="AH622" s="347"/>
      <c r="AI622" s="347"/>
      <c r="AJ622" s="347"/>
      <c r="AK622" s="347"/>
      <c r="AL622" s="347"/>
      <c r="AM622" s="334"/>
      <c r="AN622" s="334"/>
      <c r="AO622" s="347"/>
    </row>
    <row r="623" spans="2:41" ht="21" customHeight="1" x14ac:dyDescent="0.3">
      <c r="B623" s="125" t="s">
        <v>509</v>
      </c>
      <c r="C623" s="91" t="s">
        <v>415</v>
      </c>
      <c r="D623" s="91" t="s">
        <v>439</v>
      </c>
      <c r="E623" s="91" t="s">
        <v>143</v>
      </c>
      <c r="F623" s="91">
        <f t="shared" si="44"/>
        <v>0</v>
      </c>
      <c r="G623" s="127">
        <f t="shared" si="45"/>
        <v>0</v>
      </c>
      <c r="H623" s="126">
        <f t="shared" si="43"/>
        <v>0</v>
      </c>
      <c r="I623" s="127">
        <f t="shared" si="46"/>
        <v>0</v>
      </c>
      <c r="J623" s="347"/>
      <c r="K623" s="347"/>
      <c r="L623" s="347"/>
      <c r="M623" s="347"/>
      <c r="N623" s="334"/>
      <c r="O623" s="347"/>
      <c r="P623" s="347"/>
      <c r="Q623" s="347"/>
      <c r="R623" s="347"/>
      <c r="S623" s="350"/>
      <c r="T623" s="347"/>
      <c r="U623" s="347"/>
      <c r="V623" s="347"/>
      <c r="W623" s="334"/>
      <c r="X623" s="334"/>
      <c r="Y623" s="128"/>
      <c r="Z623" s="347"/>
      <c r="AA623" s="347"/>
      <c r="AB623" s="347"/>
      <c r="AC623" s="347"/>
      <c r="AD623" s="347"/>
      <c r="AE623" s="347"/>
      <c r="AF623" s="347"/>
      <c r="AG623" s="347"/>
      <c r="AH623" s="347"/>
      <c r="AI623" s="347"/>
      <c r="AJ623" s="347"/>
      <c r="AK623" s="347"/>
      <c r="AL623" s="347"/>
      <c r="AM623" s="334"/>
      <c r="AN623" s="334"/>
      <c r="AO623" s="347"/>
    </row>
  </sheetData>
  <sheetProtection selectLockedCells="1"/>
  <autoFilter ref="A4:CK623" xr:uid="{AAB4051D-8070-4167-BB5D-D3B0995F3E50}"/>
  <phoneticPr fontId="0" type="noConversion"/>
  <printOptions gridLines="1"/>
  <pageMargins left="0.74803149606299213" right="0.74803149606299213" top="0" bottom="0" header="0.51181102362204722" footer="0.51181102362204722"/>
  <pageSetup paperSize="9" scale="42" fitToWidth="2" orientation="portrait" horizontalDpi="4294967292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A631F-A0B7-4E2B-9A03-E3A5979093E3}">
  <sheetPr codeName="Sheet22">
    <tabColor rgb="FF002060"/>
  </sheetPr>
  <dimension ref="A1:AO95"/>
  <sheetViews>
    <sheetView showGridLines="0" workbookViewId="0">
      <selection activeCell="J26" sqref="J26"/>
    </sheetView>
  </sheetViews>
  <sheetFormatPr defaultColWidth="0" defaultRowHeight="12.5" x14ac:dyDescent="0.25"/>
  <cols>
    <col min="1" max="1" width="3.6328125" customWidth="1"/>
    <col min="2" max="2" width="35" bestFit="1" customWidth="1"/>
    <col min="3" max="3" width="11.54296875" customWidth="1"/>
    <col min="4" max="4" width="10.36328125" customWidth="1"/>
    <col min="5" max="15" width="16" customWidth="1"/>
    <col min="16" max="16" width="17.6328125" customWidth="1"/>
    <col min="17" max="36" width="16" customWidth="1"/>
    <col min="37" max="37" width="9.36328125" customWidth="1"/>
    <col min="38" max="41" width="0" hidden="1" customWidth="1"/>
    <col min="42" max="16384" width="9.36328125" hidden="1"/>
  </cols>
  <sheetData>
    <row r="1" spans="2:36" ht="14" x14ac:dyDescent="0.25">
      <c r="B1" s="40" t="s">
        <v>8</v>
      </c>
    </row>
    <row r="2" spans="2:36" ht="20" x14ac:dyDescent="0.25">
      <c r="B2" s="33" t="s">
        <v>9</v>
      </c>
    </row>
    <row r="3" spans="2:36" ht="14" x14ac:dyDescent="0.25">
      <c r="B3" s="39" t="s">
        <v>510</v>
      </c>
    </row>
    <row r="5" spans="2:36" ht="37.5" customHeight="1" x14ac:dyDescent="0.25">
      <c r="B5" s="122" t="s">
        <v>73</v>
      </c>
      <c r="C5" s="123" t="s">
        <v>108</v>
      </c>
      <c r="D5" s="122" t="s">
        <v>109</v>
      </c>
      <c r="E5" s="122" t="s">
        <v>110</v>
      </c>
      <c r="F5" s="123" t="s">
        <v>111</v>
      </c>
      <c r="G5" s="122" t="s">
        <v>112</v>
      </c>
      <c r="H5" s="123" t="s">
        <v>160</v>
      </c>
      <c r="I5" s="122" t="s">
        <v>114</v>
      </c>
      <c r="J5" s="123" t="s">
        <v>115</v>
      </c>
      <c r="K5" s="122" t="s">
        <v>116</v>
      </c>
      <c r="L5" s="123" t="s">
        <v>117</v>
      </c>
      <c r="M5" s="122" t="s">
        <v>118</v>
      </c>
      <c r="N5" s="123" t="s">
        <v>119</v>
      </c>
      <c r="O5" s="122" t="s">
        <v>120</v>
      </c>
      <c r="P5" s="123" t="s">
        <v>121</v>
      </c>
      <c r="Q5" s="122" t="s">
        <v>122</v>
      </c>
      <c r="R5" s="123" t="s">
        <v>123</v>
      </c>
      <c r="S5" s="122" t="s">
        <v>124</v>
      </c>
      <c r="T5" s="123" t="s">
        <v>125</v>
      </c>
      <c r="U5" s="122" t="s">
        <v>126</v>
      </c>
      <c r="V5" s="123" t="s">
        <v>127</v>
      </c>
      <c r="W5" s="122" t="s">
        <v>128</v>
      </c>
      <c r="X5" s="123" t="s">
        <v>129</v>
      </c>
      <c r="Y5" s="122" t="s">
        <v>130</v>
      </c>
      <c r="Z5" s="123" t="s">
        <v>131</v>
      </c>
      <c r="AA5" s="122" t="s">
        <v>132</v>
      </c>
      <c r="AB5" s="123" t="s">
        <v>133</v>
      </c>
      <c r="AC5" s="122" t="s">
        <v>134</v>
      </c>
      <c r="AD5" s="123" t="s">
        <v>135</v>
      </c>
      <c r="AE5" s="122" t="s">
        <v>136</v>
      </c>
      <c r="AF5" s="123" t="s">
        <v>137</v>
      </c>
      <c r="AG5" s="122" t="s">
        <v>138</v>
      </c>
      <c r="AH5" s="123" t="s">
        <v>139</v>
      </c>
      <c r="AI5" s="122" t="s">
        <v>140</v>
      </c>
      <c r="AJ5" s="123" t="s">
        <v>141</v>
      </c>
    </row>
    <row r="6" spans="2:36" ht="14" x14ac:dyDescent="0.3">
      <c r="B6" s="173" t="s">
        <v>143</v>
      </c>
      <c r="C6" s="174" t="s">
        <v>97</v>
      </c>
      <c r="D6" s="175">
        <f t="shared" ref="D6:D56" si="0">COUNTA(E6:AJ6)</f>
        <v>0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  <c r="AG6" s="175"/>
      <c r="AH6" s="175"/>
      <c r="AI6" s="175"/>
      <c r="AJ6" s="176"/>
    </row>
    <row r="7" spans="2:36" ht="14" x14ac:dyDescent="0.3">
      <c r="B7" s="173" t="s">
        <v>143</v>
      </c>
      <c r="C7" s="174" t="s">
        <v>99</v>
      </c>
      <c r="D7" s="175">
        <f t="shared" si="0"/>
        <v>0</v>
      </c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5"/>
      <c r="W7" s="175"/>
      <c r="X7" s="175"/>
      <c r="Y7" s="175"/>
      <c r="Z7" s="175"/>
      <c r="AA7" s="175"/>
      <c r="AB7" s="175"/>
      <c r="AC7" s="175"/>
      <c r="AD7" s="175"/>
      <c r="AE7" s="175"/>
      <c r="AF7" s="175"/>
      <c r="AG7" s="175"/>
      <c r="AH7" s="175"/>
      <c r="AI7" s="175"/>
      <c r="AJ7" s="176"/>
    </row>
    <row r="8" spans="2:36" ht="14" x14ac:dyDescent="0.3">
      <c r="B8" s="177" t="s">
        <v>143</v>
      </c>
      <c r="C8" s="178" t="s">
        <v>102</v>
      </c>
      <c r="D8" s="179">
        <f t="shared" si="0"/>
        <v>0</v>
      </c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79"/>
      <c r="AG8" s="179"/>
      <c r="AH8" s="179"/>
      <c r="AI8" s="179"/>
      <c r="AJ8" s="180"/>
    </row>
    <row r="9" spans="2:36" ht="14" x14ac:dyDescent="0.3">
      <c r="B9" s="173" t="s">
        <v>144</v>
      </c>
      <c r="C9" s="174" t="s">
        <v>97</v>
      </c>
      <c r="D9" s="175">
        <f t="shared" si="0"/>
        <v>0</v>
      </c>
      <c r="E9" s="175"/>
      <c r="F9" s="175"/>
      <c r="G9" s="175"/>
      <c r="H9" s="175"/>
      <c r="I9" s="175"/>
      <c r="J9" s="175"/>
      <c r="K9" s="175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175"/>
      <c r="W9" s="175"/>
      <c r="X9" s="175"/>
      <c r="Y9" s="175"/>
      <c r="Z9" s="175"/>
      <c r="AA9" s="175"/>
      <c r="AB9" s="175"/>
      <c r="AC9" s="175"/>
      <c r="AD9" s="175"/>
      <c r="AE9" s="175"/>
      <c r="AF9" s="175"/>
      <c r="AG9" s="175"/>
      <c r="AH9" s="175"/>
      <c r="AI9" s="175"/>
      <c r="AJ9" s="176"/>
    </row>
    <row r="10" spans="2:36" ht="14" x14ac:dyDescent="0.3">
      <c r="B10" s="173" t="s">
        <v>144</v>
      </c>
      <c r="C10" s="174" t="s">
        <v>99</v>
      </c>
      <c r="D10" s="175">
        <f t="shared" si="0"/>
        <v>0</v>
      </c>
      <c r="E10" s="175"/>
      <c r="F10" s="175"/>
      <c r="G10" s="175"/>
      <c r="H10" s="175"/>
      <c r="I10" s="175"/>
      <c r="J10" s="175"/>
      <c r="K10" s="175"/>
      <c r="L10" s="175"/>
      <c r="M10" s="175"/>
      <c r="N10" s="175"/>
      <c r="O10" s="175"/>
      <c r="P10" s="175"/>
      <c r="Q10" s="175"/>
      <c r="R10" s="175"/>
      <c r="S10" s="175"/>
      <c r="T10" s="175"/>
      <c r="U10" s="175"/>
      <c r="V10" s="175"/>
      <c r="W10" s="175"/>
      <c r="X10" s="175"/>
      <c r="Y10" s="175"/>
      <c r="Z10" s="175"/>
      <c r="AA10" s="175"/>
      <c r="AB10" s="175"/>
      <c r="AC10" s="175"/>
      <c r="AD10" s="175"/>
      <c r="AE10" s="175"/>
      <c r="AF10" s="175"/>
      <c r="AG10" s="175"/>
      <c r="AH10" s="175"/>
      <c r="AI10" s="175"/>
      <c r="AJ10" s="176"/>
    </row>
    <row r="11" spans="2:36" ht="14" x14ac:dyDescent="0.3">
      <c r="B11" s="177" t="s">
        <v>144</v>
      </c>
      <c r="C11" s="178" t="s">
        <v>102</v>
      </c>
      <c r="D11" s="179">
        <f t="shared" si="0"/>
        <v>0</v>
      </c>
      <c r="E11" s="179"/>
      <c r="F11" s="179"/>
      <c r="G11" s="179"/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  <c r="Y11" s="179"/>
      <c r="Z11" s="179"/>
      <c r="AA11" s="179"/>
      <c r="AB11" s="179"/>
      <c r="AC11" s="179"/>
      <c r="AD11" s="179"/>
      <c r="AE11" s="179"/>
      <c r="AF11" s="179"/>
      <c r="AG11" s="179"/>
      <c r="AH11" s="179"/>
      <c r="AI11" s="179"/>
      <c r="AJ11" s="180"/>
    </row>
    <row r="12" spans="2:36" ht="14" x14ac:dyDescent="0.3">
      <c r="B12" s="173" t="s">
        <v>145</v>
      </c>
      <c r="C12" s="174" t="s">
        <v>97</v>
      </c>
      <c r="D12" s="175">
        <f t="shared" si="0"/>
        <v>0</v>
      </c>
      <c r="E12" s="175"/>
      <c r="F12" s="175"/>
      <c r="G12" s="175"/>
      <c r="H12" s="175"/>
      <c r="I12" s="175"/>
      <c r="J12" s="175"/>
      <c r="K12" s="175"/>
      <c r="L12" s="175"/>
      <c r="M12" s="175"/>
      <c r="N12" s="175"/>
      <c r="O12" s="175"/>
      <c r="P12" s="175"/>
      <c r="Q12" s="175"/>
      <c r="R12" s="175"/>
      <c r="S12" s="175"/>
      <c r="T12" s="175"/>
      <c r="U12" s="175"/>
      <c r="V12" s="175"/>
      <c r="W12" s="175"/>
      <c r="X12" s="175"/>
      <c r="Y12" s="175"/>
      <c r="Z12" s="175"/>
      <c r="AA12" s="175"/>
      <c r="AB12" s="175"/>
      <c r="AC12" s="175"/>
      <c r="AD12" s="175"/>
      <c r="AE12" s="175"/>
      <c r="AF12" s="175"/>
      <c r="AG12" s="175"/>
      <c r="AH12" s="175"/>
      <c r="AI12" s="175"/>
      <c r="AJ12" s="176"/>
    </row>
    <row r="13" spans="2:36" ht="14" x14ac:dyDescent="0.3">
      <c r="B13" s="173" t="s">
        <v>145</v>
      </c>
      <c r="C13" s="174" t="s">
        <v>99</v>
      </c>
      <c r="D13" s="175">
        <f t="shared" si="0"/>
        <v>0</v>
      </c>
      <c r="E13" s="175"/>
      <c r="F13" s="175"/>
      <c r="G13" s="175"/>
      <c r="H13" s="175"/>
      <c r="I13" s="175"/>
      <c r="J13" s="175"/>
      <c r="K13" s="175"/>
      <c r="L13" s="175"/>
      <c r="M13" s="175"/>
      <c r="N13" s="175"/>
      <c r="O13" s="175"/>
      <c r="P13" s="175"/>
      <c r="Q13" s="175"/>
      <c r="R13" s="175"/>
      <c r="S13" s="175"/>
      <c r="T13" s="175"/>
      <c r="U13" s="175"/>
      <c r="V13" s="175"/>
      <c r="W13" s="175"/>
      <c r="X13" s="175"/>
      <c r="Y13" s="175"/>
      <c r="Z13" s="175"/>
      <c r="AA13" s="175"/>
      <c r="AB13" s="175"/>
      <c r="AC13" s="175"/>
      <c r="AD13" s="175"/>
      <c r="AE13" s="175"/>
      <c r="AF13" s="175"/>
      <c r="AG13" s="175"/>
      <c r="AH13" s="175"/>
      <c r="AI13" s="175"/>
      <c r="AJ13" s="176"/>
    </row>
    <row r="14" spans="2:36" ht="14" x14ac:dyDescent="0.3">
      <c r="B14" s="177" t="s">
        <v>145</v>
      </c>
      <c r="C14" s="178" t="s">
        <v>102</v>
      </c>
      <c r="D14" s="179">
        <f t="shared" si="0"/>
        <v>0</v>
      </c>
      <c r="E14" s="179"/>
      <c r="F14" s="179"/>
      <c r="G14" s="179"/>
      <c r="H14" s="179"/>
      <c r="I14" s="179"/>
      <c r="J14" s="179"/>
      <c r="K14" s="179"/>
      <c r="L14" s="179"/>
      <c r="M14" s="179"/>
      <c r="N14" s="179"/>
      <c r="O14" s="179"/>
      <c r="P14" s="179"/>
      <c r="Q14" s="179"/>
      <c r="R14" s="179"/>
      <c r="S14" s="179"/>
      <c r="T14" s="179"/>
      <c r="U14" s="179"/>
      <c r="V14" s="179"/>
      <c r="W14" s="179"/>
      <c r="X14" s="179"/>
      <c r="Y14" s="179"/>
      <c r="Z14" s="179"/>
      <c r="AA14" s="179"/>
      <c r="AB14" s="179"/>
      <c r="AC14" s="179"/>
      <c r="AD14" s="179"/>
      <c r="AE14" s="179"/>
      <c r="AF14" s="179"/>
      <c r="AG14" s="179"/>
      <c r="AH14" s="179"/>
      <c r="AI14" s="179"/>
      <c r="AJ14" s="180"/>
    </row>
    <row r="15" spans="2:36" ht="14" x14ac:dyDescent="0.3">
      <c r="B15" s="173" t="s">
        <v>79</v>
      </c>
      <c r="C15" s="174" t="s">
        <v>97</v>
      </c>
      <c r="D15" s="175">
        <f t="shared" si="0"/>
        <v>0</v>
      </c>
      <c r="E15" s="175"/>
      <c r="F15" s="175"/>
      <c r="G15" s="175"/>
      <c r="H15" s="175"/>
      <c r="I15" s="175"/>
      <c r="J15" s="175"/>
      <c r="K15" s="175"/>
      <c r="L15" s="175"/>
      <c r="M15" s="175"/>
      <c r="N15" s="175"/>
      <c r="O15" s="175"/>
      <c r="P15" s="175"/>
      <c r="Q15" s="175"/>
      <c r="R15" s="175"/>
      <c r="S15" s="175"/>
      <c r="T15" s="175"/>
      <c r="U15" s="175"/>
      <c r="V15" s="175"/>
      <c r="W15" s="175"/>
      <c r="X15" s="175"/>
      <c r="Y15" s="175"/>
      <c r="Z15" s="175"/>
      <c r="AA15" s="175"/>
      <c r="AB15" s="175"/>
      <c r="AC15" s="175"/>
      <c r="AD15" s="175"/>
      <c r="AE15" s="175"/>
      <c r="AF15" s="175"/>
      <c r="AG15" s="175"/>
      <c r="AH15" s="175"/>
      <c r="AI15" s="175"/>
      <c r="AJ15" s="176"/>
    </row>
    <row r="16" spans="2:36" ht="14" x14ac:dyDescent="0.3">
      <c r="B16" s="173" t="s">
        <v>79</v>
      </c>
      <c r="C16" s="174" t="s">
        <v>99</v>
      </c>
      <c r="D16" s="175">
        <f t="shared" si="0"/>
        <v>0</v>
      </c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5"/>
      <c r="Q16" s="175"/>
      <c r="R16" s="175"/>
      <c r="S16" s="175"/>
      <c r="T16" s="175"/>
      <c r="U16" s="175"/>
      <c r="V16" s="175"/>
      <c r="W16" s="175"/>
      <c r="X16" s="175"/>
      <c r="Y16" s="175"/>
      <c r="Z16" s="175"/>
      <c r="AA16" s="175"/>
      <c r="AB16" s="175"/>
      <c r="AC16" s="175"/>
      <c r="AD16" s="175"/>
      <c r="AE16" s="175"/>
      <c r="AF16" s="175"/>
      <c r="AG16" s="175"/>
      <c r="AH16" s="175"/>
      <c r="AI16" s="175"/>
      <c r="AJ16" s="176"/>
    </row>
    <row r="17" spans="2:36" ht="14" x14ac:dyDescent="0.3">
      <c r="B17" s="177" t="s">
        <v>79</v>
      </c>
      <c r="C17" s="178" t="s">
        <v>102</v>
      </c>
      <c r="D17" s="179">
        <f t="shared" si="0"/>
        <v>0</v>
      </c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80"/>
    </row>
    <row r="18" spans="2:36" ht="14" x14ac:dyDescent="0.3">
      <c r="B18" s="173" t="s">
        <v>80</v>
      </c>
      <c r="C18" s="174" t="s">
        <v>97</v>
      </c>
      <c r="D18" s="175">
        <f t="shared" si="0"/>
        <v>0</v>
      </c>
      <c r="E18" s="175"/>
      <c r="F18" s="175"/>
      <c r="G18" s="175"/>
      <c r="H18" s="175"/>
      <c r="I18" s="175"/>
      <c r="J18" s="175"/>
      <c r="K18" s="175"/>
      <c r="L18" s="175"/>
      <c r="M18" s="175"/>
      <c r="N18" s="175"/>
      <c r="O18" s="175"/>
      <c r="P18" s="175"/>
      <c r="Q18" s="175"/>
      <c r="R18" s="175"/>
      <c r="S18" s="175"/>
      <c r="T18" s="175"/>
      <c r="U18" s="175"/>
      <c r="V18" s="175"/>
      <c r="W18" s="175"/>
      <c r="X18" s="175"/>
      <c r="Y18" s="175"/>
      <c r="Z18" s="175"/>
      <c r="AA18" s="175"/>
      <c r="AB18" s="175"/>
      <c r="AC18" s="175"/>
      <c r="AD18" s="175"/>
      <c r="AE18" s="175"/>
      <c r="AF18" s="175"/>
      <c r="AG18" s="175"/>
      <c r="AH18" s="175"/>
      <c r="AI18" s="175"/>
      <c r="AJ18" s="176"/>
    </row>
    <row r="19" spans="2:36" ht="14" x14ac:dyDescent="0.3">
      <c r="B19" s="173" t="s">
        <v>80</v>
      </c>
      <c r="C19" s="174" t="s">
        <v>99</v>
      </c>
      <c r="D19" s="175">
        <f t="shared" si="0"/>
        <v>0</v>
      </c>
      <c r="E19" s="175"/>
      <c r="F19" s="175"/>
      <c r="G19" s="175"/>
      <c r="H19" s="175"/>
      <c r="I19" s="175"/>
      <c r="J19" s="175"/>
      <c r="K19" s="175"/>
      <c r="L19" s="175"/>
      <c r="M19" s="175"/>
      <c r="N19" s="175"/>
      <c r="O19" s="175"/>
      <c r="P19" s="175"/>
      <c r="Q19" s="175"/>
      <c r="R19" s="175"/>
      <c r="S19" s="175"/>
      <c r="T19" s="175"/>
      <c r="U19" s="175"/>
      <c r="V19" s="175"/>
      <c r="W19" s="175"/>
      <c r="X19" s="175"/>
      <c r="Y19" s="175"/>
      <c r="Z19" s="175"/>
      <c r="AA19" s="175"/>
      <c r="AB19" s="175"/>
      <c r="AC19" s="175"/>
      <c r="AD19" s="175"/>
      <c r="AE19" s="175"/>
      <c r="AF19" s="175"/>
      <c r="AG19" s="175"/>
      <c r="AH19" s="175"/>
      <c r="AI19" s="175"/>
      <c r="AJ19" s="176"/>
    </row>
    <row r="20" spans="2:36" ht="14" x14ac:dyDescent="0.3">
      <c r="B20" s="177" t="s">
        <v>80</v>
      </c>
      <c r="C20" s="178" t="s">
        <v>102</v>
      </c>
      <c r="D20" s="179">
        <f t="shared" si="0"/>
        <v>0</v>
      </c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80"/>
    </row>
    <row r="21" spans="2:36" ht="14" x14ac:dyDescent="0.3">
      <c r="B21" s="173" t="s">
        <v>81</v>
      </c>
      <c r="C21" s="174" t="s">
        <v>97</v>
      </c>
      <c r="D21" s="175">
        <f t="shared" si="0"/>
        <v>0</v>
      </c>
      <c r="E21" s="175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5"/>
      <c r="Q21" s="175"/>
      <c r="R21" s="175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5"/>
      <c r="AD21" s="175"/>
      <c r="AE21" s="175"/>
      <c r="AF21" s="175"/>
      <c r="AG21" s="175"/>
      <c r="AH21" s="175"/>
      <c r="AI21" s="175"/>
      <c r="AJ21" s="176"/>
    </row>
    <row r="22" spans="2:36" ht="14" x14ac:dyDescent="0.3">
      <c r="B22" s="173" t="s">
        <v>81</v>
      </c>
      <c r="C22" s="174" t="s">
        <v>99</v>
      </c>
      <c r="D22" s="175">
        <f t="shared" si="0"/>
        <v>0</v>
      </c>
      <c r="E22" s="175"/>
      <c r="F22" s="175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5"/>
      <c r="AD22" s="175"/>
      <c r="AE22" s="175"/>
      <c r="AF22" s="175"/>
      <c r="AG22" s="175"/>
      <c r="AH22" s="175"/>
      <c r="AI22" s="175"/>
      <c r="AJ22" s="176"/>
    </row>
    <row r="23" spans="2:36" ht="14" x14ac:dyDescent="0.3">
      <c r="B23" s="177" t="s">
        <v>81</v>
      </c>
      <c r="C23" s="178" t="s">
        <v>102</v>
      </c>
      <c r="D23" s="179">
        <f t="shared" si="0"/>
        <v>0</v>
      </c>
      <c r="E23" s="179"/>
      <c r="F23" s="179"/>
      <c r="G23" s="179"/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  <c r="S23" s="179"/>
      <c r="T23" s="179"/>
      <c r="U23" s="179"/>
      <c r="V23" s="179"/>
      <c r="W23" s="179"/>
      <c r="X23" s="179"/>
      <c r="Y23" s="179"/>
      <c r="Z23" s="179"/>
      <c r="AA23" s="179"/>
      <c r="AB23" s="179"/>
      <c r="AC23" s="179"/>
      <c r="AD23" s="179"/>
      <c r="AE23" s="179"/>
      <c r="AF23" s="179"/>
      <c r="AG23" s="179"/>
      <c r="AH23" s="179"/>
      <c r="AI23" s="179"/>
      <c r="AJ23" s="180"/>
    </row>
    <row r="24" spans="2:36" ht="14" x14ac:dyDescent="0.3">
      <c r="B24" s="173" t="s">
        <v>82</v>
      </c>
      <c r="C24" s="174" t="s">
        <v>97</v>
      </c>
      <c r="D24" s="175">
        <f t="shared" si="0"/>
        <v>0</v>
      </c>
      <c r="E24" s="175"/>
      <c r="F24" s="175"/>
      <c r="G24" s="175"/>
      <c r="H24" s="175"/>
      <c r="I24" s="175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5"/>
      <c r="Y24" s="175"/>
      <c r="Z24" s="175"/>
      <c r="AA24" s="175"/>
      <c r="AB24" s="175"/>
      <c r="AC24" s="175"/>
      <c r="AD24" s="175"/>
      <c r="AE24" s="175"/>
      <c r="AF24" s="175"/>
      <c r="AG24" s="175"/>
      <c r="AH24" s="175"/>
      <c r="AI24" s="175"/>
      <c r="AJ24" s="176"/>
    </row>
    <row r="25" spans="2:36" ht="14" x14ac:dyDescent="0.3">
      <c r="B25" s="173" t="s">
        <v>82</v>
      </c>
      <c r="C25" s="174" t="s">
        <v>99</v>
      </c>
      <c r="D25" s="175">
        <f t="shared" si="0"/>
        <v>0</v>
      </c>
      <c r="E25" s="175"/>
      <c r="F25" s="175"/>
      <c r="G25" s="175"/>
      <c r="H25" s="175"/>
      <c r="I25" s="175"/>
      <c r="J25" s="175"/>
      <c r="K25" s="175"/>
      <c r="L25" s="175"/>
      <c r="M25" s="175"/>
      <c r="N25" s="175"/>
      <c r="O25" s="175"/>
      <c r="P25" s="175"/>
      <c r="Q25" s="175"/>
      <c r="R25" s="175"/>
      <c r="S25" s="175"/>
      <c r="T25" s="175"/>
      <c r="U25" s="175"/>
      <c r="V25" s="175"/>
      <c r="W25" s="175"/>
      <c r="X25" s="175"/>
      <c r="Y25" s="175"/>
      <c r="Z25" s="175"/>
      <c r="AA25" s="175"/>
      <c r="AB25" s="175"/>
      <c r="AC25" s="175"/>
      <c r="AD25" s="175"/>
      <c r="AE25" s="175"/>
      <c r="AF25" s="175"/>
      <c r="AG25" s="175"/>
      <c r="AH25" s="175"/>
      <c r="AI25" s="175"/>
      <c r="AJ25" s="176"/>
    </row>
    <row r="26" spans="2:36" ht="14" x14ac:dyDescent="0.3">
      <c r="B26" s="177" t="s">
        <v>82</v>
      </c>
      <c r="C26" s="178" t="s">
        <v>102</v>
      </c>
      <c r="D26" s="179">
        <f t="shared" si="0"/>
        <v>0</v>
      </c>
      <c r="E26" s="179"/>
      <c r="F26" s="179"/>
      <c r="G26" s="179"/>
      <c r="H26" s="179"/>
      <c r="I26" s="179"/>
      <c r="J26" s="179"/>
      <c r="K26" s="179"/>
      <c r="L26" s="179"/>
      <c r="M26" s="179"/>
      <c r="N26" s="179"/>
      <c r="O26" s="179"/>
      <c r="P26" s="179"/>
      <c r="Q26" s="179"/>
      <c r="R26" s="179"/>
      <c r="S26" s="179"/>
      <c r="T26" s="179"/>
      <c r="U26" s="179"/>
      <c r="V26" s="179"/>
      <c r="W26" s="179"/>
      <c r="X26" s="179"/>
      <c r="Y26" s="179"/>
      <c r="Z26" s="179"/>
      <c r="AA26" s="179"/>
      <c r="AB26" s="179"/>
      <c r="AC26" s="179"/>
      <c r="AD26" s="179"/>
      <c r="AE26" s="179"/>
      <c r="AF26" s="179"/>
      <c r="AG26" s="179"/>
      <c r="AH26" s="179"/>
      <c r="AI26" s="179"/>
      <c r="AJ26" s="180"/>
    </row>
    <row r="27" spans="2:36" ht="14" x14ac:dyDescent="0.3">
      <c r="B27" s="173" t="s">
        <v>83</v>
      </c>
      <c r="C27" s="174" t="s">
        <v>97</v>
      </c>
      <c r="D27" s="175">
        <f t="shared" si="0"/>
        <v>0</v>
      </c>
      <c r="E27" s="175"/>
      <c r="F27" s="175"/>
      <c r="G27" s="175"/>
      <c r="H27" s="175"/>
      <c r="I27" s="175"/>
      <c r="J27" s="175"/>
      <c r="K27" s="175"/>
      <c r="L27" s="175"/>
      <c r="M27" s="175"/>
      <c r="N27" s="175"/>
      <c r="O27" s="175"/>
      <c r="P27" s="175"/>
      <c r="Q27" s="175"/>
      <c r="R27" s="175"/>
      <c r="S27" s="175"/>
      <c r="T27" s="175"/>
      <c r="U27" s="175"/>
      <c r="V27" s="175"/>
      <c r="W27" s="175"/>
      <c r="X27" s="175"/>
      <c r="Y27" s="175"/>
      <c r="Z27" s="175"/>
      <c r="AA27" s="175"/>
      <c r="AB27" s="175"/>
      <c r="AC27" s="175"/>
      <c r="AD27" s="175"/>
      <c r="AE27" s="175"/>
      <c r="AF27" s="175"/>
      <c r="AG27" s="175"/>
      <c r="AH27" s="175"/>
      <c r="AI27" s="175"/>
      <c r="AJ27" s="176"/>
    </row>
    <row r="28" spans="2:36" ht="14" x14ac:dyDescent="0.3">
      <c r="B28" s="173" t="s">
        <v>83</v>
      </c>
      <c r="C28" s="174" t="s">
        <v>99</v>
      </c>
      <c r="D28" s="175">
        <f t="shared" si="0"/>
        <v>0</v>
      </c>
      <c r="E28" s="175"/>
      <c r="F28" s="175"/>
      <c r="G28" s="175"/>
      <c r="H28" s="175"/>
      <c r="I28" s="175"/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5"/>
      <c r="AD28" s="175"/>
      <c r="AE28" s="175"/>
      <c r="AF28" s="175"/>
      <c r="AG28" s="175"/>
      <c r="AH28" s="175"/>
      <c r="AI28" s="175"/>
      <c r="AJ28" s="176"/>
    </row>
    <row r="29" spans="2:36" ht="14" x14ac:dyDescent="0.3">
      <c r="B29" s="177" t="s">
        <v>83</v>
      </c>
      <c r="C29" s="178" t="s">
        <v>102</v>
      </c>
      <c r="D29" s="179">
        <f t="shared" si="0"/>
        <v>0</v>
      </c>
      <c r="E29" s="179"/>
      <c r="F29" s="179"/>
      <c r="G29" s="179"/>
      <c r="H29" s="179"/>
      <c r="I29" s="179"/>
      <c r="J29" s="179"/>
      <c r="K29" s="179"/>
      <c r="L29" s="179"/>
      <c r="M29" s="179"/>
      <c r="N29" s="179"/>
      <c r="O29" s="179"/>
      <c r="P29" s="179"/>
      <c r="Q29" s="179"/>
      <c r="R29" s="179"/>
      <c r="S29" s="179"/>
      <c r="T29" s="179"/>
      <c r="U29" s="179"/>
      <c r="V29" s="179"/>
      <c r="W29" s="179"/>
      <c r="X29" s="179"/>
      <c r="Y29" s="179"/>
      <c r="Z29" s="179"/>
      <c r="AA29" s="179"/>
      <c r="AB29" s="179"/>
      <c r="AC29" s="179"/>
      <c r="AD29" s="179"/>
      <c r="AE29" s="179"/>
      <c r="AF29" s="179"/>
      <c r="AG29" s="179"/>
      <c r="AH29" s="179"/>
      <c r="AI29" s="179"/>
      <c r="AJ29" s="180"/>
    </row>
    <row r="30" spans="2:36" ht="14" x14ac:dyDescent="0.3">
      <c r="B30" s="173" t="s">
        <v>146</v>
      </c>
      <c r="C30" s="174" t="s">
        <v>97</v>
      </c>
      <c r="D30" s="175">
        <f t="shared" si="0"/>
        <v>0</v>
      </c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75"/>
      <c r="AG30" s="175"/>
      <c r="AH30" s="175"/>
      <c r="AI30" s="175"/>
      <c r="AJ30" s="176"/>
    </row>
    <row r="31" spans="2:36" ht="14" x14ac:dyDescent="0.3">
      <c r="B31" s="173" t="s">
        <v>146</v>
      </c>
      <c r="C31" s="174" t="s">
        <v>99</v>
      </c>
      <c r="D31" s="175">
        <f t="shared" si="0"/>
        <v>0</v>
      </c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5"/>
      <c r="Z31" s="175"/>
      <c r="AA31" s="175"/>
      <c r="AB31" s="175"/>
      <c r="AC31" s="175"/>
      <c r="AD31" s="175"/>
      <c r="AE31" s="175"/>
      <c r="AF31" s="175"/>
      <c r="AG31" s="175"/>
      <c r="AH31" s="175"/>
      <c r="AI31" s="175"/>
      <c r="AJ31" s="176"/>
    </row>
    <row r="32" spans="2:36" ht="14" x14ac:dyDescent="0.3">
      <c r="B32" s="177" t="s">
        <v>146</v>
      </c>
      <c r="C32" s="178" t="s">
        <v>102</v>
      </c>
      <c r="D32" s="179">
        <f t="shared" si="0"/>
        <v>0</v>
      </c>
      <c r="E32" s="179"/>
      <c r="F32" s="179"/>
      <c r="G32" s="179"/>
      <c r="H32" s="179"/>
      <c r="I32" s="179"/>
      <c r="J32" s="179"/>
      <c r="K32" s="179"/>
      <c r="L32" s="179"/>
      <c r="M32" s="179"/>
      <c r="N32" s="179"/>
      <c r="O32" s="179"/>
      <c r="P32" s="179"/>
      <c r="Q32" s="179"/>
      <c r="R32" s="179"/>
      <c r="S32" s="179"/>
      <c r="T32" s="179"/>
      <c r="U32" s="179"/>
      <c r="V32" s="179"/>
      <c r="W32" s="179"/>
      <c r="X32" s="179"/>
      <c r="Y32" s="179"/>
      <c r="Z32" s="179"/>
      <c r="AA32" s="179"/>
      <c r="AB32" s="179"/>
      <c r="AC32" s="179"/>
      <c r="AD32" s="179"/>
      <c r="AE32" s="179"/>
      <c r="AF32" s="179"/>
      <c r="AG32" s="179"/>
      <c r="AH32" s="179"/>
      <c r="AI32" s="179"/>
      <c r="AJ32" s="180"/>
    </row>
    <row r="33" spans="2:36" ht="14" x14ac:dyDescent="0.3">
      <c r="B33" s="173" t="s">
        <v>147</v>
      </c>
      <c r="C33" s="174" t="s">
        <v>97</v>
      </c>
      <c r="D33" s="175">
        <f t="shared" si="0"/>
        <v>0</v>
      </c>
      <c r="E33" s="175"/>
      <c r="F33" s="175"/>
      <c r="G33" s="175"/>
      <c r="H33" s="175"/>
      <c r="I33" s="175"/>
      <c r="J33" s="175"/>
      <c r="K33" s="175"/>
      <c r="L33" s="175"/>
      <c r="M33" s="175"/>
      <c r="N33" s="175"/>
      <c r="O33" s="175"/>
      <c r="P33" s="175"/>
      <c r="Q33" s="175"/>
      <c r="R33" s="175"/>
      <c r="S33" s="175"/>
      <c r="T33" s="175"/>
      <c r="U33" s="175"/>
      <c r="V33" s="175"/>
      <c r="W33" s="175"/>
      <c r="X33" s="175"/>
      <c r="Y33" s="175"/>
      <c r="Z33" s="175"/>
      <c r="AA33" s="175"/>
      <c r="AB33" s="175"/>
      <c r="AC33" s="175"/>
      <c r="AD33" s="175"/>
      <c r="AE33" s="175"/>
      <c r="AF33" s="175"/>
      <c r="AG33" s="175"/>
      <c r="AH33" s="175"/>
      <c r="AI33" s="175"/>
      <c r="AJ33" s="176"/>
    </row>
    <row r="34" spans="2:36" ht="14" x14ac:dyDescent="0.3">
      <c r="B34" s="173" t="s">
        <v>147</v>
      </c>
      <c r="C34" s="174" t="s">
        <v>99</v>
      </c>
      <c r="D34" s="175">
        <f t="shared" si="0"/>
        <v>0</v>
      </c>
      <c r="E34" s="175"/>
      <c r="F34" s="175"/>
      <c r="G34" s="175"/>
      <c r="H34" s="175"/>
      <c r="I34" s="175"/>
      <c r="J34" s="175"/>
      <c r="K34" s="175"/>
      <c r="L34" s="175"/>
      <c r="M34" s="175"/>
      <c r="N34" s="175"/>
      <c r="O34" s="175"/>
      <c r="P34" s="175"/>
      <c r="Q34" s="175"/>
      <c r="R34" s="175"/>
      <c r="S34" s="175"/>
      <c r="T34" s="175"/>
      <c r="U34" s="175"/>
      <c r="V34" s="175"/>
      <c r="W34" s="175"/>
      <c r="X34" s="175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5"/>
      <c r="AJ34" s="176"/>
    </row>
    <row r="35" spans="2:36" ht="14" x14ac:dyDescent="0.3">
      <c r="B35" s="177" t="s">
        <v>147</v>
      </c>
      <c r="C35" s="178" t="s">
        <v>102</v>
      </c>
      <c r="D35" s="179">
        <f t="shared" si="0"/>
        <v>0</v>
      </c>
      <c r="E35" s="179"/>
      <c r="F35" s="179"/>
      <c r="G35" s="179"/>
      <c r="H35" s="179"/>
      <c r="I35" s="179"/>
      <c r="J35" s="179"/>
      <c r="K35" s="179"/>
      <c r="L35" s="179"/>
      <c r="M35" s="179"/>
      <c r="N35" s="179"/>
      <c r="O35" s="179"/>
      <c r="P35" s="179"/>
      <c r="Q35" s="179"/>
      <c r="R35" s="179"/>
      <c r="S35" s="179"/>
      <c r="T35" s="179"/>
      <c r="U35" s="179"/>
      <c r="V35" s="179"/>
      <c r="W35" s="179"/>
      <c r="X35" s="179"/>
      <c r="Y35" s="179"/>
      <c r="Z35" s="179"/>
      <c r="AA35" s="179"/>
      <c r="AB35" s="179"/>
      <c r="AC35" s="179"/>
      <c r="AD35" s="179"/>
      <c r="AE35" s="179"/>
      <c r="AF35" s="179"/>
      <c r="AG35" s="179"/>
      <c r="AH35" s="179"/>
      <c r="AI35" s="179"/>
      <c r="AJ35" s="180"/>
    </row>
    <row r="36" spans="2:36" ht="14" x14ac:dyDescent="0.3">
      <c r="B36" s="173" t="s">
        <v>86</v>
      </c>
      <c r="C36" s="174" t="s">
        <v>97</v>
      </c>
      <c r="D36" s="175">
        <f t="shared" si="0"/>
        <v>0</v>
      </c>
      <c r="E36" s="175"/>
      <c r="F36" s="175"/>
      <c r="G36" s="175"/>
      <c r="H36" s="175"/>
      <c r="I36" s="175"/>
      <c r="J36" s="175"/>
      <c r="K36" s="175"/>
      <c r="L36" s="175"/>
      <c r="M36" s="175"/>
      <c r="N36" s="175"/>
      <c r="O36" s="175"/>
      <c r="P36" s="175"/>
      <c r="Q36" s="175"/>
      <c r="R36" s="175"/>
      <c r="S36" s="175"/>
      <c r="T36" s="175"/>
      <c r="U36" s="175"/>
      <c r="V36" s="175"/>
      <c r="W36" s="175"/>
      <c r="X36" s="175"/>
      <c r="Y36" s="175"/>
      <c r="Z36" s="175"/>
      <c r="AA36" s="175"/>
      <c r="AB36" s="175"/>
      <c r="AC36" s="175"/>
      <c r="AD36" s="175"/>
      <c r="AE36" s="175"/>
      <c r="AF36" s="175"/>
      <c r="AG36" s="175"/>
      <c r="AH36" s="175"/>
      <c r="AI36" s="175"/>
      <c r="AJ36" s="176"/>
    </row>
    <row r="37" spans="2:36" ht="14" x14ac:dyDescent="0.3">
      <c r="B37" s="173" t="s">
        <v>86</v>
      </c>
      <c r="C37" s="174" t="s">
        <v>99</v>
      </c>
      <c r="D37" s="175">
        <f t="shared" si="0"/>
        <v>0</v>
      </c>
      <c r="E37" s="175"/>
      <c r="F37" s="175"/>
      <c r="G37" s="175"/>
      <c r="H37" s="175"/>
      <c r="I37" s="175"/>
      <c r="J37" s="175"/>
      <c r="K37" s="175"/>
      <c r="L37" s="175"/>
      <c r="M37" s="175"/>
      <c r="N37" s="175"/>
      <c r="O37" s="175"/>
      <c r="P37" s="175"/>
      <c r="Q37" s="175"/>
      <c r="R37" s="175"/>
      <c r="S37" s="175"/>
      <c r="T37" s="175"/>
      <c r="U37" s="175"/>
      <c r="V37" s="175"/>
      <c r="W37" s="175"/>
      <c r="X37" s="175"/>
      <c r="Y37" s="175"/>
      <c r="Z37" s="175"/>
      <c r="AA37" s="175"/>
      <c r="AB37" s="175"/>
      <c r="AC37" s="175"/>
      <c r="AD37" s="175"/>
      <c r="AE37" s="175"/>
      <c r="AF37" s="175"/>
      <c r="AG37" s="175"/>
      <c r="AH37" s="175"/>
      <c r="AI37" s="175"/>
      <c r="AJ37" s="176"/>
    </row>
    <row r="38" spans="2:36" ht="14" x14ac:dyDescent="0.3">
      <c r="B38" s="177" t="s">
        <v>86</v>
      </c>
      <c r="C38" s="178" t="s">
        <v>102</v>
      </c>
      <c r="D38" s="179">
        <f t="shared" si="0"/>
        <v>0</v>
      </c>
      <c r="E38" s="179"/>
      <c r="F38" s="179"/>
      <c r="G38" s="179"/>
      <c r="H38" s="179"/>
      <c r="I38" s="179"/>
      <c r="J38" s="179"/>
      <c r="K38" s="179"/>
      <c r="L38" s="179"/>
      <c r="M38" s="179"/>
      <c r="N38" s="179"/>
      <c r="O38" s="179"/>
      <c r="P38" s="179"/>
      <c r="Q38" s="179"/>
      <c r="R38" s="179"/>
      <c r="S38" s="179"/>
      <c r="T38" s="179"/>
      <c r="U38" s="179"/>
      <c r="V38" s="179"/>
      <c r="W38" s="179"/>
      <c r="X38" s="179"/>
      <c r="Y38" s="179"/>
      <c r="Z38" s="179"/>
      <c r="AA38" s="179"/>
      <c r="AB38" s="179"/>
      <c r="AC38" s="179"/>
      <c r="AD38" s="179"/>
      <c r="AE38" s="179"/>
      <c r="AF38" s="179"/>
      <c r="AG38" s="179"/>
      <c r="AH38" s="179"/>
      <c r="AI38" s="179"/>
      <c r="AJ38" s="180"/>
    </row>
    <row r="39" spans="2:36" ht="14" x14ac:dyDescent="0.3">
      <c r="B39" s="173" t="s">
        <v>148</v>
      </c>
      <c r="C39" s="174" t="s">
        <v>97</v>
      </c>
      <c r="D39" s="175">
        <f t="shared" si="0"/>
        <v>0</v>
      </c>
      <c r="E39" s="175"/>
      <c r="F39" s="175"/>
      <c r="G39" s="175"/>
      <c r="H39" s="175"/>
      <c r="I39" s="175"/>
      <c r="J39" s="175"/>
      <c r="K39" s="175"/>
      <c r="L39" s="175"/>
      <c r="M39" s="175"/>
      <c r="N39" s="175"/>
      <c r="O39" s="175"/>
      <c r="P39" s="175"/>
      <c r="Q39" s="175"/>
      <c r="R39" s="175"/>
      <c r="S39" s="175"/>
      <c r="T39" s="175"/>
      <c r="U39" s="175"/>
      <c r="V39" s="175"/>
      <c r="W39" s="175"/>
      <c r="X39" s="175"/>
      <c r="Y39" s="175"/>
      <c r="Z39" s="175"/>
      <c r="AA39" s="175"/>
      <c r="AB39" s="175"/>
      <c r="AC39" s="175"/>
      <c r="AD39" s="175"/>
      <c r="AE39" s="175"/>
      <c r="AF39" s="175"/>
      <c r="AG39" s="175"/>
      <c r="AH39" s="175"/>
      <c r="AI39" s="175"/>
      <c r="AJ39" s="176"/>
    </row>
    <row r="40" spans="2:36" ht="14" x14ac:dyDescent="0.3">
      <c r="B40" s="173" t="s">
        <v>148</v>
      </c>
      <c r="C40" s="174" t="s">
        <v>99</v>
      </c>
      <c r="D40" s="175">
        <f t="shared" si="0"/>
        <v>0</v>
      </c>
      <c r="E40" s="175"/>
      <c r="F40" s="175"/>
      <c r="G40" s="175"/>
      <c r="H40" s="175"/>
      <c r="I40" s="175"/>
      <c r="J40" s="175"/>
      <c r="K40" s="175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5"/>
      <c r="AA40" s="175"/>
      <c r="AB40" s="175"/>
      <c r="AC40" s="175"/>
      <c r="AD40" s="175"/>
      <c r="AE40" s="175"/>
      <c r="AF40" s="175"/>
      <c r="AG40" s="175"/>
      <c r="AH40" s="175"/>
      <c r="AI40" s="175"/>
      <c r="AJ40" s="176"/>
    </row>
    <row r="41" spans="2:36" ht="14" x14ac:dyDescent="0.3">
      <c r="B41" s="177" t="s">
        <v>148</v>
      </c>
      <c r="C41" s="178" t="s">
        <v>102</v>
      </c>
      <c r="D41" s="179">
        <f t="shared" si="0"/>
        <v>0</v>
      </c>
      <c r="E41" s="179"/>
      <c r="F41" s="179"/>
      <c r="G41" s="179"/>
      <c r="H41" s="179"/>
      <c r="I41" s="179"/>
      <c r="J41" s="179"/>
      <c r="K41" s="179"/>
      <c r="L41" s="179"/>
      <c r="M41" s="179"/>
      <c r="N41" s="179"/>
      <c r="O41" s="179"/>
      <c r="P41" s="179"/>
      <c r="Q41" s="179"/>
      <c r="R41" s="179"/>
      <c r="S41" s="179"/>
      <c r="T41" s="179"/>
      <c r="U41" s="179"/>
      <c r="V41" s="179"/>
      <c r="W41" s="179"/>
      <c r="X41" s="179"/>
      <c r="Y41" s="179"/>
      <c r="Z41" s="179"/>
      <c r="AA41" s="179"/>
      <c r="AB41" s="179"/>
      <c r="AC41" s="179"/>
      <c r="AD41" s="179"/>
      <c r="AE41" s="179"/>
      <c r="AF41" s="179"/>
      <c r="AG41" s="179"/>
      <c r="AH41" s="179"/>
      <c r="AI41" s="179"/>
      <c r="AJ41" s="180"/>
    </row>
    <row r="42" spans="2:36" ht="14" x14ac:dyDescent="0.3">
      <c r="B42" s="173" t="s">
        <v>149</v>
      </c>
      <c r="C42" s="174" t="s">
        <v>97</v>
      </c>
      <c r="D42" s="175">
        <f t="shared" si="0"/>
        <v>0</v>
      </c>
      <c r="E42" s="175"/>
      <c r="F42" s="175"/>
      <c r="G42" s="175"/>
      <c r="H42" s="175"/>
      <c r="I42" s="175"/>
      <c r="J42" s="175"/>
      <c r="K42" s="175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5"/>
      <c r="AD42" s="175"/>
      <c r="AE42" s="175"/>
      <c r="AF42" s="175"/>
      <c r="AG42" s="175"/>
      <c r="AH42" s="175"/>
      <c r="AI42" s="175"/>
      <c r="AJ42" s="176"/>
    </row>
    <row r="43" spans="2:36" ht="14" x14ac:dyDescent="0.3">
      <c r="B43" s="173" t="s">
        <v>149</v>
      </c>
      <c r="C43" s="174" t="s">
        <v>99</v>
      </c>
      <c r="D43" s="175">
        <f t="shared" si="0"/>
        <v>0</v>
      </c>
      <c r="E43" s="175"/>
      <c r="F43" s="175"/>
      <c r="G43" s="175"/>
      <c r="H43" s="175"/>
      <c r="I43" s="175"/>
      <c r="J43" s="175"/>
      <c r="K43" s="175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5"/>
      <c r="AD43" s="175"/>
      <c r="AE43" s="175"/>
      <c r="AF43" s="175"/>
      <c r="AG43" s="175"/>
      <c r="AH43" s="175"/>
      <c r="AI43" s="175"/>
      <c r="AJ43" s="176"/>
    </row>
    <row r="44" spans="2:36" ht="14" x14ac:dyDescent="0.3">
      <c r="B44" s="177" t="s">
        <v>149</v>
      </c>
      <c r="C44" s="178" t="s">
        <v>102</v>
      </c>
      <c r="D44" s="179">
        <f t="shared" si="0"/>
        <v>0</v>
      </c>
      <c r="E44" s="179"/>
      <c r="F44" s="179"/>
      <c r="G44" s="179"/>
      <c r="H44" s="179"/>
      <c r="I44" s="179"/>
      <c r="J44" s="179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79"/>
      <c r="AG44" s="179"/>
      <c r="AH44" s="179"/>
      <c r="AI44" s="179"/>
      <c r="AJ44" s="180"/>
    </row>
    <row r="45" spans="2:36" ht="14" x14ac:dyDescent="0.3">
      <c r="B45" s="173" t="s">
        <v>89</v>
      </c>
      <c r="C45" s="174" t="s">
        <v>97</v>
      </c>
      <c r="D45" s="175">
        <f t="shared" si="0"/>
        <v>0</v>
      </c>
      <c r="E45" s="175"/>
      <c r="F45" s="175"/>
      <c r="G45" s="175"/>
      <c r="H45" s="175"/>
      <c r="I45" s="175"/>
      <c r="J45" s="175"/>
      <c r="K45" s="175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5"/>
      <c r="AA45" s="175"/>
      <c r="AB45" s="175"/>
      <c r="AC45" s="175"/>
      <c r="AD45" s="175"/>
      <c r="AE45" s="175"/>
      <c r="AF45" s="175"/>
      <c r="AG45" s="175"/>
      <c r="AH45" s="175"/>
      <c r="AI45" s="175"/>
      <c r="AJ45" s="176"/>
    </row>
    <row r="46" spans="2:36" ht="14" x14ac:dyDescent="0.3">
      <c r="B46" s="173" t="s">
        <v>89</v>
      </c>
      <c r="C46" s="174" t="s">
        <v>99</v>
      </c>
      <c r="D46" s="175">
        <f t="shared" si="0"/>
        <v>0</v>
      </c>
      <c r="E46" s="175"/>
      <c r="F46" s="175"/>
      <c r="G46" s="175"/>
      <c r="H46" s="175"/>
      <c r="I46" s="175"/>
      <c r="J46" s="175"/>
      <c r="K46" s="175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  <c r="AA46" s="175"/>
      <c r="AB46" s="175"/>
      <c r="AC46" s="175"/>
      <c r="AD46" s="175"/>
      <c r="AE46" s="175"/>
      <c r="AF46" s="175"/>
      <c r="AG46" s="175"/>
      <c r="AH46" s="175"/>
      <c r="AI46" s="175"/>
      <c r="AJ46" s="176"/>
    </row>
    <row r="47" spans="2:36" ht="14" x14ac:dyDescent="0.3">
      <c r="B47" s="177" t="s">
        <v>89</v>
      </c>
      <c r="C47" s="178" t="s">
        <v>102</v>
      </c>
      <c r="D47" s="179">
        <f t="shared" si="0"/>
        <v>0</v>
      </c>
      <c r="E47" s="179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79"/>
      <c r="AA47" s="179"/>
      <c r="AB47" s="179"/>
      <c r="AC47" s="179"/>
      <c r="AD47" s="179"/>
      <c r="AE47" s="179"/>
      <c r="AF47" s="179"/>
      <c r="AG47" s="179"/>
      <c r="AH47" s="179"/>
      <c r="AI47" s="179"/>
      <c r="AJ47" s="180"/>
    </row>
    <row r="48" spans="2:36" ht="14" x14ac:dyDescent="0.3">
      <c r="B48" s="173" t="s">
        <v>150</v>
      </c>
      <c r="C48" s="174" t="s">
        <v>97</v>
      </c>
      <c r="D48" s="175">
        <f t="shared" si="0"/>
        <v>0</v>
      </c>
      <c r="E48" s="175"/>
      <c r="F48" s="175"/>
      <c r="G48" s="175"/>
      <c r="H48" s="175"/>
      <c r="I48" s="175"/>
      <c r="J48" s="175"/>
      <c r="K48" s="175"/>
      <c r="L48" s="175"/>
      <c r="M48" s="175"/>
      <c r="N48" s="175"/>
      <c r="O48" s="175"/>
      <c r="P48" s="175"/>
      <c r="Q48" s="175"/>
      <c r="R48" s="175"/>
      <c r="S48" s="175"/>
      <c r="T48" s="175"/>
      <c r="U48" s="175"/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H48" s="175"/>
      <c r="AI48" s="175"/>
      <c r="AJ48" s="176"/>
    </row>
    <row r="49" spans="2:41" ht="14" x14ac:dyDescent="0.3">
      <c r="B49" s="173" t="s">
        <v>150</v>
      </c>
      <c r="C49" s="174" t="s">
        <v>99</v>
      </c>
      <c r="D49" s="175">
        <f t="shared" si="0"/>
        <v>0</v>
      </c>
      <c r="E49" s="175"/>
      <c r="F49" s="175"/>
      <c r="G49" s="175"/>
      <c r="H49" s="175"/>
      <c r="I49" s="175"/>
      <c r="J49" s="175"/>
      <c r="K49" s="175"/>
      <c r="L49" s="175"/>
      <c r="M49" s="175"/>
      <c r="N49" s="175"/>
      <c r="O49" s="175"/>
      <c r="P49" s="175"/>
      <c r="Q49" s="175"/>
      <c r="R49" s="175"/>
      <c r="S49" s="175"/>
      <c r="T49" s="175"/>
      <c r="U49" s="175"/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H49" s="175"/>
      <c r="AI49" s="175"/>
      <c r="AJ49" s="176"/>
    </row>
    <row r="50" spans="2:41" ht="14" x14ac:dyDescent="0.3">
      <c r="B50" s="289" t="s">
        <v>150</v>
      </c>
      <c r="C50" s="290" t="s">
        <v>102</v>
      </c>
      <c r="D50" s="291">
        <f t="shared" si="0"/>
        <v>0</v>
      </c>
      <c r="E50" s="291"/>
      <c r="F50" s="291"/>
      <c r="G50" s="291"/>
      <c r="H50" s="291"/>
      <c r="I50" s="291"/>
      <c r="J50" s="291"/>
      <c r="K50" s="291"/>
      <c r="L50" s="291"/>
      <c r="M50" s="291"/>
      <c r="N50" s="291"/>
      <c r="O50" s="291"/>
      <c r="P50" s="291"/>
      <c r="Q50" s="291"/>
      <c r="R50" s="291"/>
      <c r="S50" s="291"/>
      <c r="T50" s="291"/>
      <c r="U50" s="291"/>
      <c r="V50" s="291"/>
      <c r="W50" s="291"/>
      <c r="X50" s="291"/>
      <c r="Y50" s="291"/>
      <c r="Z50" s="291"/>
      <c r="AA50" s="291"/>
      <c r="AB50" s="291"/>
      <c r="AC50" s="291"/>
      <c r="AD50" s="291"/>
      <c r="AE50" s="291"/>
      <c r="AF50" s="291"/>
      <c r="AG50" s="291"/>
      <c r="AH50" s="291"/>
      <c r="AI50" s="291"/>
      <c r="AJ50" s="292"/>
    </row>
    <row r="51" spans="2:41" ht="14" x14ac:dyDescent="0.3">
      <c r="B51" s="306" t="s">
        <v>91</v>
      </c>
      <c r="C51" s="294" t="s">
        <v>97</v>
      </c>
      <c r="D51" s="301">
        <f t="shared" si="0"/>
        <v>0</v>
      </c>
      <c r="E51" s="297"/>
      <c r="F51" s="297"/>
      <c r="G51" s="297"/>
      <c r="H51" s="297"/>
      <c r="I51" s="297"/>
      <c r="J51" s="297"/>
      <c r="K51" s="297"/>
      <c r="L51" s="297"/>
      <c r="M51" s="297"/>
      <c r="N51" s="297"/>
      <c r="O51" s="297"/>
      <c r="P51" s="297"/>
      <c r="Q51" s="297"/>
      <c r="R51" s="297"/>
      <c r="S51" s="297"/>
      <c r="T51" s="297"/>
      <c r="U51" s="297"/>
      <c r="V51" s="297"/>
      <c r="W51" s="297"/>
      <c r="X51" s="297"/>
      <c r="Y51" s="297"/>
      <c r="Z51" s="297"/>
      <c r="AA51" s="297"/>
      <c r="AB51" s="297"/>
      <c r="AC51" s="298"/>
      <c r="AD51" s="298"/>
      <c r="AE51" s="298"/>
      <c r="AF51" s="298"/>
      <c r="AG51" s="298"/>
      <c r="AH51" s="298"/>
      <c r="AI51" s="298"/>
      <c r="AJ51" s="307"/>
    </row>
    <row r="52" spans="2:41" ht="14" x14ac:dyDescent="0.3">
      <c r="B52" s="295" t="s">
        <v>91</v>
      </c>
      <c r="C52" s="294" t="s">
        <v>99</v>
      </c>
      <c r="D52" s="301">
        <f t="shared" si="0"/>
        <v>0</v>
      </c>
      <c r="E52" s="298"/>
      <c r="F52" s="298"/>
      <c r="G52" s="298"/>
      <c r="H52" s="298"/>
      <c r="I52" s="298"/>
      <c r="J52" s="298"/>
      <c r="K52" s="298"/>
      <c r="L52" s="298"/>
      <c r="M52" s="298"/>
      <c r="N52" s="298"/>
      <c r="O52" s="298"/>
      <c r="P52" s="298"/>
      <c r="Q52" s="298"/>
      <c r="R52" s="298"/>
      <c r="S52" s="298"/>
      <c r="T52" s="298"/>
      <c r="U52" s="298"/>
      <c r="V52" s="298"/>
      <c r="W52" s="298"/>
      <c r="X52" s="298"/>
      <c r="Y52" s="298"/>
      <c r="Z52" s="298"/>
      <c r="AA52" s="298"/>
      <c r="AB52" s="298"/>
      <c r="AC52" s="298"/>
      <c r="AD52" s="298"/>
      <c r="AE52" s="298"/>
      <c r="AF52" s="298"/>
      <c r="AG52" s="298"/>
      <c r="AH52" s="298"/>
      <c r="AI52" s="298"/>
      <c r="AJ52" s="307"/>
      <c r="AK52" s="293"/>
    </row>
    <row r="53" spans="2:41" ht="14" x14ac:dyDescent="0.3">
      <c r="B53" s="304" t="s">
        <v>91</v>
      </c>
      <c r="C53" s="305" t="s">
        <v>102</v>
      </c>
      <c r="D53" s="301">
        <f t="shared" si="0"/>
        <v>0</v>
      </c>
      <c r="E53" s="299"/>
      <c r="F53" s="299"/>
      <c r="G53" s="299"/>
      <c r="H53" s="299"/>
      <c r="I53" s="299"/>
      <c r="J53" s="299"/>
      <c r="K53" s="299"/>
      <c r="L53" s="299"/>
      <c r="M53" s="299"/>
      <c r="N53" s="299"/>
      <c r="O53" s="299"/>
      <c r="P53" s="299"/>
      <c r="Q53" s="299"/>
      <c r="R53" s="299"/>
      <c r="S53" s="299"/>
      <c r="T53" s="299"/>
      <c r="U53" s="299"/>
      <c r="V53" s="299"/>
      <c r="W53" s="299"/>
      <c r="X53" s="299"/>
      <c r="Y53" s="299"/>
      <c r="Z53" s="299"/>
      <c r="AA53" s="299"/>
      <c r="AB53" s="299"/>
      <c r="AC53" s="298"/>
      <c r="AD53" s="298"/>
      <c r="AE53" s="298"/>
      <c r="AF53" s="298"/>
      <c r="AG53" s="298"/>
      <c r="AH53" s="298"/>
      <c r="AI53" s="298"/>
      <c r="AJ53" s="307"/>
    </row>
    <row r="54" spans="2:41" ht="14" x14ac:dyDescent="0.3">
      <c r="B54" s="302" t="s">
        <v>92</v>
      </c>
      <c r="C54" s="303" t="s">
        <v>97</v>
      </c>
      <c r="D54" s="291">
        <f t="shared" si="0"/>
        <v>0</v>
      </c>
      <c r="E54" s="300"/>
      <c r="F54" s="300"/>
      <c r="G54" s="300"/>
      <c r="H54" s="300"/>
      <c r="I54" s="300"/>
      <c r="J54" s="300"/>
      <c r="K54" s="300"/>
      <c r="L54" s="300"/>
      <c r="M54" s="300"/>
      <c r="N54" s="300"/>
      <c r="O54" s="300"/>
      <c r="P54" s="300"/>
      <c r="Q54" s="300"/>
      <c r="R54" s="300"/>
      <c r="S54" s="300"/>
      <c r="T54" s="300"/>
      <c r="U54" s="300"/>
      <c r="V54" s="300"/>
      <c r="W54" s="300"/>
      <c r="X54" s="300"/>
      <c r="Y54" s="300"/>
      <c r="Z54" s="300"/>
      <c r="AA54" s="300"/>
      <c r="AB54" s="300"/>
      <c r="AC54" s="300"/>
      <c r="AD54" s="300"/>
      <c r="AE54" s="300"/>
      <c r="AF54" s="300"/>
      <c r="AG54" s="300"/>
      <c r="AH54" s="300"/>
      <c r="AI54" s="300"/>
      <c r="AJ54" s="300"/>
    </row>
    <row r="55" spans="2:41" ht="14" x14ac:dyDescent="0.3">
      <c r="B55" s="296" t="s">
        <v>92</v>
      </c>
      <c r="C55" s="178" t="s">
        <v>99</v>
      </c>
      <c r="D55" s="291">
        <f t="shared" si="0"/>
        <v>0</v>
      </c>
      <c r="E55" s="300"/>
      <c r="F55" s="300"/>
      <c r="G55" s="300"/>
      <c r="H55" s="300"/>
      <c r="I55" s="300"/>
      <c r="J55" s="300"/>
      <c r="K55" s="300"/>
      <c r="L55" s="300"/>
      <c r="M55" s="300"/>
      <c r="N55" s="300"/>
      <c r="O55" s="300"/>
      <c r="P55" s="300"/>
      <c r="Q55" s="300"/>
      <c r="R55" s="300"/>
      <c r="S55" s="300"/>
      <c r="T55" s="300"/>
      <c r="U55" s="300"/>
      <c r="V55" s="300"/>
      <c r="W55" s="300"/>
      <c r="X55" s="300"/>
      <c r="Y55" s="300"/>
      <c r="Z55" s="300"/>
      <c r="AA55" s="300"/>
      <c r="AB55" s="300"/>
      <c r="AC55" s="300"/>
      <c r="AD55" s="300"/>
      <c r="AE55" s="300"/>
      <c r="AF55" s="300"/>
      <c r="AG55" s="300"/>
      <c r="AH55" s="300"/>
      <c r="AI55" s="300"/>
      <c r="AJ55" s="300"/>
    </row>
    <row r="56" spans="2:41" ht="14" x14ac:dyDescent="0.3">
      <c r="B56" s="296" t="s">
        <v>92</v>
      </c>
      <c r="C56" s="178" t="s">
        <v>102</v>
      </c>
      <c r="D56" s="291">
        <f t="shared" si="0"/>
        <v>0</v>
      </c>
      <c r="E56" s="300"/>
      <c r="F56" s="300"/>
      <c r="G56" s="300"/>
      <c r="H56" s="300"/>
      <c r="I56" s="300"/>
      <c r="J56" s="300"/>
      <c r="K56" s="300"/>
      <c r="L56" s="300"/>
      <c r="M56" s="300"/>
      <c r="N56" s="300"/>
      <c r="O56" s="300"/>
      <c r="P56" s="300"/>
      <c r="Q56" s="300"/>
      <c r="R56" s="300"/>
      <c r="S56" s="300"/>
      <c r="T56" s="300"/>
      <c r="U56" s="300"/>
      <c r="V56" s="300"/>
      <c r="W56" s="300"/>
      <c r="X56" s="300"/>
      <c r="Y56" s="300"/>
      <c r="Z56" s="300"/>
      <c r="AA56" s="300"/>
      <c r="AB56" s="300"/>
      <c r="AC56" s="300"/>
      <c r="AD56" s="300"/>
      <c r="AE56" s="300"/>
      <c r="AF56" s="300"/>
      <c r="AG56" s="300"/>
      <c r="AH56" s="300"/>
      <c r="AI56" s="300"/>
      <c r="AJ56" s="300"/>
    </row>
    <row r="57" spans="2:41" ht="13" x14ac:dyDescent="0.3">
      <c r="B57" s="172" t="s">
        <v>511</v>
      </c>
      <c r="C57" s="172"/>
      <c r="D57" s="172"/>
      <c r="E57" s="172" t="str">
        <f>IF(SUM(E6:E56)&gt;0,SUM(E6:E56),"")</f>
        <v/>
      </c>
      <c r="F57" s="172" t="str">
        <f t="shared" ref="F57:AJ57" si="1">IF(SUM(F6:F56)&gt;0,SUM(F6:F56),"")</f>
        <v/>
      </c>
      <c r="G57" s="172" t="str">
        <f t="shared" si="1"/>
        <v/>
      </c>
      <c r="H57" s="172" t="str">
        <f t="shared" si="1"/>
        <v/>
      </c>
      <c r="I57" s="172" t="str">
        <f t="shared" si="1"/>
        <v/>
      </c>
      <c r="J57" s="172" t="str">
        <f t="shared" si="1"/>
        <v/>
      </c>
      <c r="K57" s="172" t="str">
        <f t="shared" si="1"/>
        <v/>
      </c>
      <c r="L57" s="172" t="str">
        <f t="shared" si="1"/>
        <v/>
      </c>
      <c r="M57" s="172" t="str">
        <f t="shared" si="1"/>
        <v/>
      </c>
      <c r="N57" s="172" t="str">
        <f t="shared" si="1"/>
        <v/>
      </c>
      <c r="O57" s="172" t="str">
        <f t="shared" si="1"/>
        <v/>
      </c>
      <c r="P57" s="172" t="str">
        <f t="shared" si="1"/>
        <v/>
      </c>
      <c r="Q57" s="172" t="str">
        <f t="shared" si="1"/>
        <v/>
      </c>
      <c r="R57" s="172" t="str">
        <f t="shared" si="1"/>
        <v/>
      </c>
      <c r="S57" s="172" t="str">
        <f t="shared" si="1"/>
        <v/>
      </c>
      <c r="T57" s="172" t="str">
        <f t="shared" si="1"/>
        <v/>
      </c>
      <c r="U57" s="172" t="str">
        <f t="shared" si="1"/>
        <v/>
      </c>
      <c r="V57" s="172" t="str">
        <f t="shared" si="1"/>
        <v/>
      </c>
      <c r="W57" s="172" t="str">
        <f t="shared" si="1"/>
        <v/>
      </c>
      <c r="X57" s="172" t="str">
        <f t="shared" si="1"/>
        <v/>
      </c>
      <c r="Y57" s="172" t="str">
        <f t="shared" si="1"/>
        <v/>
      </c>
      <c r="Z57" s="172" t="str">
        <f t="shared" si="1"/>
        <v/>
      </c>
      <c r="AA57" s="172" t="str">
        <f t="shared" si="1"/>
        <v/>
      </c>
      <c r="AB57" s="172" t="str">
        <f t="shared" si="1"/>
        <v/>
      </c>
      <c r="AC57" s="172" t="str">
        <f t="shared" si="1"/>
        <v/>
      </c>
      <c r="AD57" s="172" t="str">
        <f t="shared" si="1"/>
        <v/>
      </c>
      <c r="AE57" s="172" t="str">
        <f t="shared" si="1"/>
        <v/>
      </c>
      <c r="AF57" s="172" t="str">
        <f t="shared" si="1"/>
        <v/>
      </c>
      <c r="AG57" s="172" t="str">
        <f t="shared" si="1"/>
        <v/>
      </c>
      <c r="AH57" s="172" t="str">
        <f t="shared" si="1"/>
        <v/>
      </c>
      <c r="AI57" s="172" t="str">
        <f t="shared" si="1"/>
        <v/>
      </c>
      <c r="AJ57" s="172" t="str">
        <f t="shared" si="1"/>
        <v/>
      </c>
    </row>
    <row r="58" spans="2:41" ht="13" x14ac:dyDescent="0.3">
      <c r="B58" s="2" t="s">
        <v>512</v>
      </c>
      <c r="C58" s="2">
        <f>COUNT(E57:AJ57)</f>
        <v>0</v>
      </c>
    </row>
    <row r="61" spans="2:41" ht="14" x14ac:dyDescent="0.25">
      <c r="B61" s="39" t="s">
        <v>513</v>
      </c>
    </row>
    <row r="62" spans="2:41" ht="28" x14ac:dyDescent="0.3">
      <c r="B62" s="122" t="s">
        <v>513</v>
      </c>
      <c r="C62" s="123" t="s">
        <v>514</v>
      </c>
      <c r="D62" s="122" t="s">
        <v>109</v>
      </c>
      <c r="E62" s="122" t="s">
        <v>110</v>
      </c>
      <c r="F62" s="123" t="s">
        <v>111</v>
      </c>
      <c r="G62" s="122" t="s">
        <v>112</v>
      </c>
      <c r="H62" s="123" t="s">
        <v>113</v>
      </c>
      <c r="I62" s="122" t="s">
        <v>114</v>
      </c>
      <c r="J62" s="123" t="s">
        <v>115</v>
      </c>
      <c r="K62" s="122" t="s">
        <v>116</v>
      </c>
      <c r="L62" s="123" t="s">
        <v>117</v>
      </c>
      <c r="M62" s="122" t="s">
        <v>118</v>
      </c>
      <c r="N62" s="123" t="s">
        <v>119</v>
      </c>
      <c r="O62" s="122" t="s">
        <v>120</v>
      </c>
      <c r="P62" s="123" t="s">
        <v>121</v>
      </c>
      <c r="Q62" s="122" t="s">
        <v>122</v>
      </c>
      <c r="R62" s="123" t="s">
        <v>123</v>
      </c>
      <c r="S62" s="122" t="s">
        <v>124</v>
      </c>
      <c r="T62" s="123" t="s">
        <v>125</v>
      </c>
      <c r="U62" s="122" t="s">
        <v>126</v>
      </c>
      <c r="V62" s="123" t="s">
        <v>127</v>
      </c>
      <c r="W62" s="122" t="s">
        <v>128</v>
      </c>
      <c r="X62" s="123" t="s">
        <v>129</v>
      </c>
      <c r="Y62" s="122" t="s">
        <v>130</v>
      </c>
      <c r="Z62" s="123" t="s">
        <v>131</v>
      </c>
      <c r="AA62" s="122" t="s">
        <v>132</v>
      </c>
      <c r="AB62" s="123" t="s">
        <v>133</v>
      </c>
      <c r="AC62" s="122" t="s">
        <v>134</v>
      </c>
      <c r="AD62" s="123" t="s">
        <v>135</v>
      </c>
      <c r="AE62" s="122" t="s">
        <v>136</v>
      </c>
      <c r="AF62" s="123" t="s">
        <v>137</v>
      </c>
      <c r="AG62" s="122" t="s">
        <v>138</v>
      </c>
      <c r="AH62" s="123" t="s">
        <v>139</v>
      </c>
      <c r="AI62" s="122" t="s">
        <v>140</v>
      </c>
      <c r="AJ62" s="123" t="s">
        <v>141</v>
      </c>
      <c r="AK62" s="3"/>
      <c r="AM62" s="4"/>
      <c r="AN62" s="4"/>
      <c r="AO62" s="4"/>
    </row>
    <row r="63" spans="2:41" ht="14" x14ac:dyDescent="0.3">
      <c r="B63" s="173" t="s">
        <v>515</v>
      </c>
      <c r="C63" s="174" t="s">
        <v>514</v>
      </c>
      <c r="D63" s="175">
        <f>SUM(E63:AJ63)</f>
        <v>0</v>
      </c>
      <c r="E63" s="175"/>
      <c r="F63" s="175"/>
      <c r="G63" s="175"/>
      <c r="H63" s="175"/>
      <c r="I63" s="175"/>
      <c r="J63" s="175"/>
      <c r="K63" s="175"/>
      <c r="L63" s="175"/>
      <c r="M63" s="175"/>
      <c r="N63" s="175"/>
      <c r="O63" s="175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  <c r="AA63" s="175"/>
      <c r="AB63" s="175"/>
      <c r="AC63" s="175"/>
      <c r="AD63" s="175"/>
      <c r="AE63" s="175"/>
      <c r="AF63" s="175"/>
      <c r="AG63" s="175"/>
      <c r="AH63" s="175"/>
      <c r="AI63" s="175"/>
      <c r="AJ63" s="176"/>
    </row>
    <row r="64" spans="2:41" ht="14" x14ac:dyDescent="0.3">
      <c r="B64" s="173" t="s">
        <v>515</v>
      </c>
      <c r="C64" s="174" t="s">
        <v>516</v>
      </c>
      <c r="D64" s="175">
        <f t="shared" ref="D64" si="2">SUM(E64:AJ64)</f>
        <v>0</v>
      </c>
      <c r="E64" s="175"/>
      <c r="F64" s="175"/>
      <c r="G64" s="175"/>
      <c r="H64" s="175"/>
      <c r="I64" s="175"/>
      <c r="J64" s="175"/>
      <c r="K64" s="175"/>
      <c r="L64" s="175"/>
      <c r="M64" s="175"/>
      <c r="N64" s="175"/>
      <c r="O64" s="175"/>
      <c r="P64" s="175"/>
      <c r="Q64" s="175"/>
      <c r="R64" s="175"/>
      <c r="S64" s="175"/>
      <c r="T64" s="175"/>
      <c r="U64" s="175"/>
      <c r="V64" s="175"/>
      <c r="W64" s="175"/>
      <c r="X64" s="175"/>
      <c r="Y64" s="175"/>
      <c r="Z64" s="175"/>
      <c r="AA64" s="175"/>
      <c r="AB64" s="175"/>
      <c r="AC64" s="175"/>
      <c r="AD64" s="175"/>
      <c r="AE64" s="175"/>
      <c r="AF64" s="175"/>
      <c r="AG64" s="175"/>
      <c r="AH64" s="175"/>
      <c r="AI64" s="175"/>
      <c r="AJ64" s="176"/>
    </row>
    <row r="65" spans="2:36" ht="13" x14ac:dyDescent="0.3">
      <c r="B65" s="2" t="s">
        <v>511</v>
      </c>
      <c r="D65">
        <f>SUM(D63:D64)</f>
        <v>0</v>
      </c>
    </row>
    <row r="66" spans="2:36" x14ac:dyDescent="0.25">
      <c r="D66" s="13" t="e">
        <f>D63/D65</f>
        <v>#DIV/0!</v>
      </c>
      <c r="E66" s="12" t="s">
        <v>517</v>
      </c>
    </row>
    <row r="68" spans="2:36" ht="14" x14ac:dyDescent="0.25">
      <c r="B68" s="39" t="s">
        <v>518</v>
      </c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220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</row>
    <row r="69" spans="2:36" ht="28" x14ac:dyDescent="0.25">
      <c r="B69" s="122" t="s">
        <v>518</v>
      </c>
      <c r="C69" s="123" t="s">
        <v>514</v>
      </c>
      <c r="D69" s="122" t="s">
        <v>109</v>
      </c>
      <c r="E69" s="122" t="s">
        <v>110</v>
      </c>
      <c r="F69" s="123" t="s">
        <v>111</v>
      </c>
      <c r="G69" s="122" t="s">
        <v>112</v>
      </c>
      <c r="H69" s="123" t="s">
        <v>113</v>
      </c>
      <c r="I69" s="122" t="s">
        <v>114</v>
      </c>
      <c r="J69" s="123" t="s">
        <v>115</v>
      </c>
      <c r="K69" s="122" t="s">
        <v>116</v>
      </c>
      <c r="L69" s="123" t="s">
        <v>117</v>
      </c>
      <c r="M69" s="122" t="s">
        <v>118</v>
      </c>
      <c r="N69" s="123" t="s">
        <v>119</v>
      </c>
      <c r="O69" s="122" t="s">
        <v>120</v>
      </c>
      <c r="P69" s="123" t="s">
        <v>121</v>
      </c>
      <c r="Q69" s="122" t="s">
        <v>122</v>
      </c>
      <c r="R69" s="123" t="s">
        <v>123</v>
      </c>
      <c r="S69" s="122" t="s">
        <v>124</v>
      </c>
      <c r="T69" s="123" t="s">
        <v>125</v>
      </c>
      <c r="U69" s="122" t="s">
        <v>126</v>
      </c>
      <c r="V69" s="123" t="s">
        <v>127</v>
      </c>
      <c r="W69" s="122" t="s">
        <v>128</v>
      </c>
      <c r="X69" s="123" t="s">
        <v>129</v>
      </c>
      <c r="Y69" s="122" t="s">
        <v>130</v>
      </c>
      <c r="Z69" s="123" t="s">
        <v>131</v>
      </c>
      <c r="AA69" s="122" t="s">
        <v>132</v>
      </c>
      <c r="AB69" s="123" t="s">
        <v>133</v>
      </c>
      <c r="AC69" s="122" t="s">
        <v>134</v>
      </c>
      <c r="AD69" s="123" t="s">
        <v>135</v>
      </c>
      <c r="AE69" s="122" t="s">
        <v>136</v>
      </c>
      <c r="AF69" s="123" t="s">
        <v>137</v>
      </c>
      <c r="AG69" s="122" t="s">
        <v>138</v>
      </c>
      <c r="AH69" s="123" t="s">
        <v>139</v>
      </c>
      <c r="AI69" s="122" t="s">
        <v>140</v>
      </c>
      <c r="AJ69" s="123" t="s">
        <v>141</v>
      </c>
    </row>
    <row r="70" spans="2:36" ht="14" x14ac:dyDescent="0.3">
      <c r="B70" s="173" t="s">
        <v>519</v>
      </c>
      <c r="C70" s="174"/>
      <c r="D70" s="175">
        <f>SUM(E70:AJ70)</f>
        <v>0</v>
      </c>
      <c r="E70" s="175"/>
      <c r="F70" s="175"/>
      <c r="G70" s="175"/>
      <c r="H70" s="175"/>
      <c r="I70" s="175"/>
      <c r="J70" s="175"/>
      <c r="K70" s="175"/>
      <c r="L70" s="175"/>
      <c r="M70" s="175"/>
      <c r="N70" s="175"/>
      <c r="O70" s="175"/>
      <c r="P70" s="175"/>
      <c r="Q70" s="175"/>
      <c r="R70" s="175"/>
      <c r="S70" s="175"/>
      <c r="T70" s="175"/>
      <c r="U70" s="175"/>
      <c r="V70" s="175"/>
      <c r="W70" s="175"/>
      <c r="X70" s="175"/>
      <c r="Y70" s="175"/>
      <c r="Z70" s="175"/>
      <c r="AA70" s="175"/>
      <c r="AB70" s="175"/>
      <c r="AC70" s="175"/>
      <c r="AD70" s="175"/>
      <c r="AE70" s="175"/>
      <c r="AF70" s="175"/>
      <c r="AG70" s="175"/>
      <c r="AH70" s="175"/>
      <c r="AI70" s="175"/>
      <c r="AJ70" s="176"/>
    </row>
    <row r="71" spans="2:36" ht="14" x14ac:dyDescent="0.3">
      <c r="B71" s="173" t="s">
        <v>520</v>
      </c>
      <c r="C71" s="174"/>
      <c r="D71" s="175">
        <f>SUM(E71:AJ71)</f>
        <v>0</v>
      </c>
      <c r="E71" s="175"/>
      <c r="F71" s="175"/>
      <c r="G71" s="175"/>
      <c r="H71" s="175"/>
      <c r="I71" s="175"/>
      <c r="J71" s="175"/>
      <c r="K71" s="175"/>
      <c r="L71" s="175"/>
      <c r="M71" s="175"/>
      <c r="N71" s="175"/>
      <c r="O71" s="175"/>
      <c r="P71" s="175"/>
      <c r="Q71" s="175"/>
      <c r="R71" s="175"/>
      <c r="S71" s="175"/>
      <c r="T71" s="175"/>
      <c r="U71" s="175"/>
      <c r="V71" s="175"/>
      <c r="W71" s="175"/>
      <c r="X71" s="175"/>
      <c r="Y71" s="175"/>
      <c r="Z71" s="175"/>
      <c r="AA71" s="175"/>
      <c r="AB71" s="175"/>
      <c r="AC71" s="175"/>
      <c r="AD71" s="175"/>
      <c r="AE71" s="175"/>
      <c r="AF71" s="175"/>
      <c r="AG71" s="175"/>
      <c r="AH71" s="175"/>
      <c r="AI71" s="175"/>
      <c r="AJ71" s="176"/>
    </row>
    <row r="72" spans="2:36" ht="13" x14ac:dyDescent="0.3">
      <c r="B72" s="2" t="s">
        <v>511</v>
      </c>
      <c r="D72">
        <f>SUM(D70:D71)</f>
        <v>0</v>
      </c>
    </row>
    <row r="73" spans="2:36" x14ac:dyDescent="0.25">
      <c r="D73" s="13" t="e">
        <f>D70/D72</f>
        <v>#DIV/0!</v>
      </c>
      <c r="E73" s="12" t="s">
        <v>521</v>
      </c>
    </row>
    <row r="76" spans="2:36" ht="14" x14ac:dyDescent="0.25">
      <c r="B76" s="39" t="s">
        <v>522</v>
      </c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220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</row>
    <row r="77" spans="2:36" ht="70" x14ac:dyDescent="0.25">
      <c r="B77" s="122" t="s">
        <v>523</v>
      </c>
      <c r="C77" s="123" t="s">
        <v>514</v>
      </c>
      <c r="D77" s="122" t="s">
        <v>109</v>
      </c>
      <c r="E77" s="122" t="s">
        <v>110</v>
      </c>
      <c r="F77" s="123" t="s">
        <v>111</v>
      </c>
      <c r="G77" s="122" t="s">
        <v>112</v>
      </c>
      <c r="H77" s="123" t="s">
        <v>113</v>
      </c>
      <c r="I77" s="122" t="s">
        <v>114</v>
      </c>
      <c r="J77" s="123" t="s">
        <v>115</v>
      </c>
      <c r="K77" s="122" t="s">
        <v>116</v>
      </c>
      <c r="L77" s="123" t="s">
        <v>117</v>
      </c>
      <c r="M77" s="122" t="s">
        <v>118</v>
      </c>
      <c r="N77" s="123" t="s">
        <v>119</v>
      </c>
      <c r="O77" s="122" t="s">
        <v>120</v>
      </c>
      <c r="P77" s="123" t="s">
        <v>121</v>
      </c>
      <c r="Q77" s="122" t="s">
        <v>122</v>
      </c>
      <c r="R77" s="123" t="s">
        <v>123</v>
      </c>
      <c r="S77" s="122" t="s">
        <v>124</v>
      </c>
      <c r="T77" s="123" t="s">
        <v>125</v>
      </c>
      <c r="U77" s="122" t="s">
        <v>126</v>
      </c>
      <c r="V77" s="123" t="s">
        <v>127</v>
      </c>
      <c r="W77" s="122" t="s">
        <v>128</v>
      </c>
      <c r="X77" s="123" t="s">
        <v>129</v>
      </c>
      <c r="Y77" s="122" t="s">
        <v>130</v>
      </c>
      <c r="Z77" s="123" t="s">
        <v>131</v>
      </c>
      <c r="AA77" s="122" t="s">
        <v>132</v>
      </c>
      <c r="AB77" s="123" t="s">
        <v>133</v>
      </c>
      <c r="AC77" s="122" t="s">
        <v>134</v>
      </c>
      <c r="AD77" s="123" t="s">
        <v>135</v>
      </c>
      <c r="AE77" s="122" t="s">
        <v>136</v>
      </c>
      <c r="AF77" s="123" t="s">
        <v>137</v>
      </c>
      <c r="AG77" s="122" t="s">
        <v>138</v>
      </c>
      <c r="AH77" s="123" t="s">
        <v>139</v>
      </c>
      <c r="AI77" s="122" t="s">
        <v>140</v>
      </c>
      <c r="AJ77" s="123" t="s">
        <v>141</v>
      </c>
    </row>
    <row r="78" spans="2:36" ht="14" x14ac:dyDescent="0.3">
      <c r="B78" s="173" t="s">
        <v>519</v>
      </c>
      <c r="C78" s="174"/>
      <c r="D78" s="175">
        <f>SUM(E78:AJ78)</f>
        <v>0</v>
      </c>
      <c r="E78" s="175"/>
      <c r="F78" s="175"/>
      <c r="G78" s="175"/>
      <c r="H78" s="175"/>
      <c r="I78" s="175"/>
      <c r="J78" s="175"/>
      <c r="K78" s="175"/>
      <c r="L78" s="175"/>
      <c r="M78" s="175"/>
      <c r="N78" s="175"/>
      <c r="O78" s="175"/>
      <c r="P78" s="175"/>
      <c r="Q78" s="175"/>
      <c r="R78" s="175"/>
      <c r="S78" s="175"/>
      <c r="T78" s="175"/>
      <c r="U78" s="175"/>
      <c r="V78" s="175"/>
      <c r="W78" s="175"/>
      <c r="X78" s="175"/>
      <c r="Y78" s="175"/>
      <c r="Z78" s="175"/>
      <c r="AA78" s="175"/>
      <c r="AB78" s="175"/>
      <c r="AC78" s="175"/>
      <c r="AD78" s="175"/>
      <c r="AE78" s="175"/>
      <c r="AF78" s="175"/>
      <c r="AG78" s="175"/>
      <c r="AH78" s="175"/>
      <c r="AI78" s="175"/>
      <c r="AJ78" s="176"/>
    </row>
    <row r="79" spans="2:36" ht="14" x14ac:dyDescent="0.3">
      <c r="B79" s="173" t="s">
        <v>520</v>
      </c>
      <c r="C79" s="174"/>
      <c r="D79" s="175">
        <f>SUM(E79:AJ79)</f>
        <v>0</v>
      </c>
      <c r="E79" s="175"/>
      <c r="F79" s="175"/>
      <c r="G79" s="175"/>
      <c r="H79" s="175"/>
      <c r="I79" s="175"/>
      <c r="J79" s="175"/>
      <c r="K79" s="175"/>
      <c r="L79" s="175"/>
      <c r="M79" s="175"/>
      <c r="N79" s="175"/>
      <c r="O79" s="175"/>
      <c r="P79" s="175"/>
      <c r="Q79" s="175"/>
      <c r="R79" s="175"/>
      <c r="S79" s="175"/>
      <c r="T79" s="175"/>
      <c r="U79" s="175"/>
      <c r="V79" s="175"/>
      <c r="W79" s="175"/>
      <c r="X79" s="175"/>
      <c r="Y79" s="175"/>
      <c r="Z79" s="175"/>
      <c r="AA79" s="175"/>
      <c r="AB79" s="175"/>
      <c r="AC79" s="175"/>
      <c r="AD79" s="175"/>
      <c r="AE79" s="175"/>
      <c r="AF79" s="175"/>
      <c r="AG79" s="175"/>
      <c r="AH79" s="175"/>
      <c r="AI79" s="175"/>
      <c r="AJ79" s="176"/>
    </row>
    <row r="80" spans="2:36" ht="13" x14ac:dyDescent="0.3">
      <c r="B80" s="2" t="s">
        <v>511</v>
      </c>
      <c r="D80">
        <f>SUM(D78:D79)</f>
        <v>0</v>
      </c>
    </row>
    <row r="81" spans="2:36" x14ac:dyDescent="0.25">
      <c r="D81" s="13" t="e">
        <f>D78/D80</f>
        <v>#DIV/0!</v>
      </c>
      <c r="E81" s="12" t="s">
        <v>524</v>
      </c>
    </row>
    <row r="83" spans="2:36" ht="14" x14ac:dyDescent="0.25">
      <c r="B83" s="39" t="s">
        <v>525</v>
      </c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220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</row>
    <row r="84" spans="2:36" ht="28" x14ac:dyDescent="0.25">
      <c r="B84" s="122" t="s">
        <v>526</v>
      </c>
      <c r="C84" s="123" t="s">
        <v>514</v>
      </c>
      <c r="D84" s="122" t="s">
        <v>109</v>
      </c>
      <c r="E84" s="122" t="s">
        <v>110</v>
      </c>
      <c r="F84" s="123" t="s">
        <v>111</v>
      </c>
      <c r="G84" s="122" t="s">
        <v>112</v>
      </c>
      <c r="H84" s="123" t="s">
        <v>113</v>
      </c>
      <c r="I84" s="122" t="s">
        <v>114</v>
      </c>
      <c r="J84" s="123" t="s">
        <v>115</v>
      </c>
      <c r="K84" s="122" t="s">
        <v>116</v>
      </c>
      <c r="L84" s="123" t="s">
        <v>117</v>
      </c>
      <c r="M84" s="122" t="s">
        <v>118</v>
      </c>
      <c r="N84" s="123" t="s">
        <v>119</v>
      </c>
      <c r="O84" s="122" t="s">
        <v>120</v>
      </c>
      <c r="P84" s="123" t="s">
        <v>121</v>
      </c>
      <c r="Q84" s="122" t="s">
        <v>122</v>
      </c>
      <c r="R84" s="123" t="s">
        <v>123</v>
      </c>
      <c r="S84" s="122" t="s">
        <v>124</v>
      </c>
      <c r="T84" s="123" t="s">
        <v>125</v>
      </c>
      <c r="U84" s="122" t="s">
        <v>126</v>
      </c>
      <c r="V84" s="123" t="s">
        <v>127</v>
      </c>
      <c r="W84" s="122" t="s">
        <v>128</v>
      </c>
      <c r="X84" s="123" t="s">
        <v>129</v>
      </c>
      <c r="Y84" s="122" t="s">
        <v>130</v>
      </c>
      <c r="Z84" s="123" t="s">
        <v>131</v>
      </c>
      <c r="AA84" s="122" t="s">
        <v>132</v>
      </c>
      <c r="AB84" s="123" t="s">
        <v>133</v>
      </c>
      <c r="AC84" s="122" t="s">
        <v>134</v>
      </c>
      <c r="AD84" s="123" t="s">
        <v>135</v>
      </c>
      <c r="AE84" s="122" t="s">
        <v>136</v>
      </c>
      <c r="AF84" s="123" t="s">
        <v>137</v>
      </c>
      <c r="AG84" s="122" t="s">
        <v>138</v>
      </c>
      <c r="AH84" s="123" t="s">
        <v>139</v>
      </c>
      <c r="AI84" s="122" t="s">
        <v>140</v>
      </c>
      <c r="AJ84" s="123" t="s">
        <v>141</v>
      </c>
    </row>
    <row r="85" spans="2:36" ht="14" x14ac:dyDescent="0.3">
      <c r="B85" s="173" t="s">
        <v>519</v>
      </c>
      <c r="C85" s="174"/>
      <c r="D85" s="175">
        <f>SUM(E85:AJ85)</f>
        <v>0</v>
      </c>
      <c r="E85" s="175"/>
      <c r="F85" s="175"/>
      <c r="G85" s="175"/>
      <c r="H85" s="175"/>
      <c r="I85" s="175"/>
      <c r="J85" s="175"/>
      <c r="K85" s="175"/>
      <c r="L85" s="175"/>
      <c r="M85" s="175"/>
      <c r="N85" s="175"/>
      <c r="O85" s="175"/>
      <c r="P85" s="175"/>
      <c r="Q85" s="175"/>
      <c r="R85" s="175"/>
      <c r="S85" s="175"/>
      <c r="T85" s="175"/>
      <c r="U85" s="175"/>
      <c r="V85" s="175"/>
      <c r="W85" s="175"/>
      <c r="X85" s="175"/>
      <c r="Y85" s="175"/>
      <c r="Z85" s="175"/>
      <c r="AA85" s="175"/>
      <c r="AB85" s="175"/>
      <c r="AC85" s="175"/>
      <c r="AD85" s="175"/>
      <c r="AE85" s="175"/>
      <c r="AF85" s="175"/>
      <c r="AG85" s="175"/>
      <c r="AH85" s="175"/>
      <c r="AI85" s="175"/>
      <c r="AJ85" s="176"/>
    </row>
    <row r="86" spans="2:36" ht="14" x14ac:dyDescent="0.3">
      <c r="B86" s="173" t="s">
        <v>520</v>
      </c>
      <c r="C86" s="174"/>
      <c r="D86" s="175">
        <f>SUM(E86:AJ86)</f>
        <v>0</v>
      </c>
      <c r="E86" s="175"/>
      <c r="F86" s="175"/>
      <c r="G86" s="175"/>
      <c r="H86" s="175"/>
      <c r="I86" s="175"/>
      <c r="J86" s="175"/>
      <c r="K86" s="175"/>
      <c r="L86" s="175"/>
      <c r="M86" s="175"/>
      <c r="N86" s="175"/>
      <c r="O86" s="175"/>
      <c r="P86" s="175"/>
      <c r="Q86" s="175"/>
      <c r="R86" s="175"/>
      <c r="S86" s="175"/>
      <c r="T86" s="175"/>
      <c r="U86" s="175"/>
      <c r="V86" s="175"/>
      <c r="W86" s="175"/>
      <c r="X86" s="175"/>
      <c r="Y86" s="175"/>
      <c r="Z86" s="175"/>
      <c r="AA86" s="175"/>
      <c r="AB86" s="175"/>
      <c r="AC86" s="175"/>
      <c r="AD86" s="175"/>
      <c r="AE86" s="175"/>
      <c r="AF86" s="175"/>
      <c r="AG86" s="175"/>
      <c r="AH86" s="175"/>
      <c r="AI86" s="175"/>
      <c r="AJ86" s="176"/>
    </row>
    <row r="87" spans="2:36" ht="13" x14ac:dyDescent="0.3">
      <c r="B87" s="2" t="s">
        <v>511</v>
      </c>
      <c r="D87">
        <f>SUM(D85:D86)</f>
        <v>0</v>
      </c>
    </row>
    <row r="88" spans="2:36" x14ac:dyDescent="0.25">
      <c r="D88" s="13" t="e">
        <f>D85/D87</f>
        <v>#DIV/0!</v>
      </c>
      <c r="E88" s="12" t="s">
        <v>527</v>
      </c>
    </row>
    <row r="90" spans="2:36" ht="14" x14ac:dyDescent="0.25">
      <c r="B90" s="39" t="s">
        <v>528</v>
      </c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220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</row>
    <row r="91" spans="2:36" ht="70" x14ac:dyDescent="0.25">
      <c r="B91" s="122" t="s">
        <v>529</v>
      </c>
      <c r="C91" s="123" t="s">
        <v>514</v>
      </c>
      <c r="D91" s="122" t="s">
        <v>109</v>
      </c>
      <c r="E91" s="122" t="s">
        <v>110</v>
      </c>
      <c r="F91" s="123" t="s">
        <v>111</v>
      </c>
      <c r="G91" s="122" t="s">
        <v>112</v>
      </c>
      <c r="H91" s="123" t="s">
        <v>113</v>
      </c>
      <c r="I91" s="122" t="s">
        <v>114</v>
      </c>
      <c r="J91" s="123" t="s">
        <v>115</v>
      </c>
      <c r="K91" s="122" t="s">
        <v>116</v>
      </c>
      <c r="L91" s="123" t="s">
        <v>117</v>
      </c>
      <c r="M91" s="122" t="s">
        <v>118</v>
      </c>
      <c r="N91" s="123" t="s">
        <v>119</v>
      </c>
      <c r="O91" s="122" t="s">
        <v>120</v>
      </c>
      <c r="P91" s="123" t="s">
        <v>121</v>
      </c>
      <c r="Q91" s="122" t="s">
        <v>122</v>
      </c>
      <c r="R91" s="123" t="s">
        <v>123</v>
      </c>
      <c r="S91" s="122" t="s">
        <v>124</v>
      </c>
      <c r="T91" s="123" t="s">
        <v>125</v>
      </c>
      <c r="U91" s="122" t="s">
        <v>126</v>
      </c>
      <c r="V91" s="123" t="s">
        <v>127</v>
      </c>
      <c r="W91" s="122" t="s">
        <v>128</v>
      </c>
      <c r="X91" s="123" t="s">
        <v>129</v>
      </c>
      <c r="Y91" s="122" t="s">
        <v>130</v>
      </c>
      <c r="Z91" s="123" t="s">
        <v>131</v>
      </c>
      <c r="AA91" s="122" t="s">
        <v>132</v>
      </c>
      <c r="AB91" s="123" t="s">
        <v>133</v>
      </c>
      <c r="AC91" s="122" t="s">
        <v>134</v>
      </c>
      <c r="AD91" s="123" t="s">
        <v>135</v>
      </c>
      <c r="AE91" s="122" t="s">
        <v>136</v>
      </c>
      <c r="AF91" s="123" t="s">
        <v>137</v>
      </c>
      <c r="AG91" s="122" t="s">
        <v>138</v>
      </c>
      <c r="AH91" s="123" t="s">
        <v>139</v>
      </c>
      <c r="AI91" s="122" t="s">
        <v>140</v>
      </c>
      <c r="AJ91" s="123" t="s">
        <v>141</v>
      </c>
    </row>
    <row r="92" spans="2:36" ht="14" x14ac:dyDescent="0.3">
      <c r="B92" s="173" t="s">
        <v>519</v>
      </c>
      <c r="C92" s="174"/>
      <c r="D92" s="175">
        <f>SUM(E92:AJ92)</f>
        <v>0</v>
      </c>
      <c r="E92" s="175"/>
      <c r="F92" s="175"/>
      <c r="G92" s="175"/>
      <c r="H92" s="175"/>
      <c r="I92" s="175"/>
      <c r="J92" s="175"/>
      <c r="K92" s="175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5"/>
      <c r="AA92" s="175"/>
      <c r="AB92" s="175"/>
      <c r="AC92" s="175"/>
      <c r="AD92" s="175"/>
      <c r="AE92" s="175"/>
      <c r="AF92" s="175"/>
      <c r="AG92" s="175"/>
      <c r="AH92" s="175"/>
      <c r="AI92" s="175"/>
      <c r="AJ92" s="176"/>
    </row>
    <row r="93" spans="2:36" ht="14" x14ac:dyDescent="0.3">
      <c r="B93" s="173" t="s">
        <v>520</v>
      </c>
      <c r="C93" s="174"/>
      <c r="D93" s="175">
        <f>SUM(E93:AJ93)</f>
        <v>0</v>
      </c>
      <c r="E93" s="175"/>
      <c r="F93" s="175"/>
      <c r="G93" s="175"/>
      <c r="H93" s="175"/>
      <c r="I93" s="175"/>
      <c r="J93" s="175"/>
      <c r="K93" s="175"/>
      <c r="L93" s="175"/>
      <c r="M93" s="175"/>
      <c r="N93" s="175"/>
      <c r="O93" s="175"/>
      <c r="P93" s="175"/>
      <c r="Q93" s="175"/>
      <c r="R93" s="175"/>
      <c r="S93" s="175"/>
      <c r="T93" s="175"/>
      <c r="U93" s="175"/>
      <c r="V93" s="175"/>
      <c r="W93" s="175"/>
      <c r="X93" s="175"/>
      <c r="Y93" s="175"/>
      <c r="Z93" s="175"/>
      <c r="AA93" s="175"/>
      <c r="AB93" s="175"/>
      <c r="AC93" s="175"/>
      <c r="AD93" s="175"/>
      <c r="AE93" s="175"/>
      <c r="AF93" s="175"/>
      <c r="AG93" s="175"/>
      <c r="AH93" s="175"/>
      <c r="AI93" s="175"/>
      <c r="AJ93" s="176"/>
    </row>
    <row r="94" spans="2:36" ht="13" x14ac:dyDescent="0.3">
      <c r="B94" s="2" t="s">
        <v>511</v>
      </c>
      <c r="D94">
        <f>SUM(D92:D93)</f>
        <v>0</v>
      </c>
    </row>
    <row r="95" spans="2:36" x14ac:dyDescent="0.25">
      <c r="D95" s="13" t="e">
        <f>D92/D94</f>
        <v>#DIV/0!</v>
      </c>
      <c r="E95" s="12" t="s">
        <v>530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>
    <tabColor rgb="FF00B050"/>
  </sheetPr>
  <dimension ref="A1:AP16"/>
  <sheetViews>
    <sheetView showGridLines="0" zoomScaleNormal="100" workbookViewId="0">
      <selection activeCell="A2" sqref="A2"/>
    </sheetView>
  </sheetViews>
  <sheetFormatPr defaultColWidth="0" defaultRowHeight="12.5" zeroHeight="1" x14ac:dyDescent="0.25"/>
  <cols>
    <col min="1" max="1" width="3.6328125" customWidth="1"/>
    <col min="2" max="2" width="14.453125" customWidth="1"/>
    <col min="3" max="3" width="41.6328125" customWidth="1"/>
    <col min="4" max="5" width="12" customWidth="1"/>
    <col min="6" max="7" width="18.6328125" customWidth="1"/>
    <col min="8" max="10" width="12" customWidth="1"/>
    <col min="11" max="11" width="3.6328125" customWidth="1"/>
    <col min="12" max="12" width="31.6328125" hidden="1" customWidth="1"/>
    <col min="13" max="13" width="43.6328125" hidden="1" customWidth="1"/>
    <col min="14" max="16384" width="9.36328125" hidden="1"/>
  </cols>
  <sheetData>
    <row r="1" spans="2:42" ht="21" customHeight="1" x14ac:dyDescent="0.3">
      <c r="B1" s="39" t="s">
        <v>8</v>
      </c>
      <c r="E1" s="53"/>
      <c r="F1" s="53"/>
      <c r="G1" s="12"/>
      <c r="H1" s="12"/>
      <c r="I1" s="54"/>
      <c r="K1" s="11"/>
      <c r="L1" s="11"/>
      <c r="M1" s="11"/>
      <c r="N1" s="11"/>
      <c r="O1" s="11"/>
      <c r="P1" s="11"/>
      <c r="Q1" s="11"/>
      <c r="R1" s="15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P1" s="53"/>
    </row>
    <row r="2" spans="2:42" ht="21" customHeight="1" x14ac:dyDescent="0.3">
      <c r="B2" s="33" t="s">
        <v>28</v>
      </c>
      <c r="E2" s="42"/>
      <c r="F2" s="42"/>
      <c r="H2" s="12"/>
      <c r="I2" s="55"/>
      <c r="AP2" s="42"/>
    </row>
    <row r="3" spans="2:42" ht="15.5" x14ac:dyDescent="0.35">
      <c r="B3" s="5" t="s">
        <v>534</v>
      </c>
      <c r="C3" s="5"/>
    </row>
    <row r="4" spans="2:42" ht="14" x14ac:dyDescent="0.25">
      <c r="B4" s="204"/>
      <c r="C4" s="204"/>
      <c r="D4" s="426">
        <v>2023</v>
      </c>
      <c r="E4" s="427"/>
      <c r="F4" s="427"/>
      <c r="G4" s="428"/>
      <c r="H4" s="426">
        <v>2024</v>
      </c>
      <c r="I4" s="427"/>
      <c r="J4" s="427"/>
    </row>
    <row r="5" spans="2:42" ht="55.5" customHeight="1" x14ac:dyDescent="0.25">
      <c r="B5" s="204" t="s">
        <v>29</v>
      </c>
      <c r="C5" s="204" t="s">
        <v>11</v>
      </c>
      <c r="D5" s="185" t="s">
        <v>30</v>
      </c>
      <c r="E5" s="185" t="s">
        <v>31</v>
      </c>
      <c r="F5" s="185" t="s">
        <v>32</v>
      </c>
      <c r="G5" s="185" t="s">
        <v>33</v>
      </c>
      <c r="H5" s="185" t="s">
        <v>34</v>
      </c>
      <c r="I5" s="185" t="s">
        <v>35</v>
      </c>
      <c r="J5" s="205" t="s">
        <v>36</v>
      </c>
    </row>
    <row r="6" spans="2:42" ht="20.25" customHeight="1" x14ac:dyDescent="0.25">
      <c r="B6" s="203" t="s">
        <v>37</v>
      </c>
      <c r="C6" s="206" t="str">
        <f>'Charges Data'!$B$105</f>
        <v>Gym and swim - Sports Centre</v>
      </c>
      <c r="D6" s="354">
        <v>272.92</v>
      </c>
      <c r="E6" s="87">
        <f>'Charges Data'!H105</f>
        <v>285.976</v>
      </c>
      <c r="F6" s="87">
        <f t="shared" ref="F6:F7" si="0">E6-D6</f>
        <v>13.055999999999983</v>
      </c>
      <c r="G6" s="282">
        <f t="shared" ref="G6:G7" si="1">F6/D6</f>
        <v>4.7838194342664453E-2</v>
      </c>
      <c r="H6" s="100">
        <f>'Charges Data'!G105</f>
        <v>203.88</v>
      </c>
      <c r="I6" s="100">
        <f>'Charges Data'!I105</f>
        <v>346</v>
      </c>
      <c r="J6" s="283">
        <f>'Charges Data'!F105</f>
        <v>5</v>
      </c>
    </row>
    <row r="7" spans="2:42" ht="20.25" customHeight="1" x14ac:dyDescent="0.25">
      <c r="B7" s="203"/>
      <c r="C7" s="206" t="str">
        <f>'Charges Data'!$B$117</f>
        <v>Gym, swim and health suite Sports Centre</v>
      </c>
      <c r="D7" s="354">
        <v>272.52</v>
      </c>
      <c r="E7" s="87">
        <f>'Charges Data'!H117</f>
        <v>309.3966666666667</v>
      </c>
      <c r="F7" s="87">
        <f t="shared" si="0"/>
        <v>36.876666666666722</v>
      </c>
      <c r="G7" s="282">
        <f t="shared" si="1"/>
        <v>0.13531728558148659</v>
      </c>
      <c r="H7" s="100">
        <f>'Charges Data'!G117</f>
        <v>20.5</v>
      </c>
      <c r="I7" s="100">
        <f>'Charges Data'!I117</f>
        <v>462</v>
      </c>
      <c r="J7" s="283">
        <f>'Charges Data'!F117</f>
        <v>6</v>
      </c>
    </row>
    <row r="8" spans="2:42" ht="20.25" customHeight="1" x14ac:dyDescent="0.25">
      <c r="B8" s="203"/>
      <c r="C8" s="206" t="str">
        <f>'Charges Data'!$B$129</f>
        <v>Gym, swim and fitness classes - Sports Centre</v>
      </c>
      <c r="D8" s="354">
        <v>351.35</v>
      </c>
      <c r="E8" s="87">
        <f>'Charges Data'!H129</f>
        <v>345.875</v>
      </c>
      <c r="F8" s="87">
        <f>E8-D8</f>
        <v>-5.4750000000000227</v>
      </c>
      <c r="G8" s="282">
        <f>F8/D8</f>
        <v>-1.5582752241354839E-2</v>
      </c>
      <c r="H8" s="87">
        <f>'Charges Data'!G129</f>
        <v>300</v>
      </c>
      <c r="I8" s="87">
        <f>'Charges Data'!I129</f>
        <v>429</v>
      </c>
      <c r="J8" s="283">
        <f>'Charges Data'!F129</f>
        <v>8</v>
      </c>
    </row>
    <row r="9" spans="2:42" ht="31.5" customHeight="1" x14ac:dyDescent="0.25">
      <c r="B9" s="203"/>
      <c r="C9" s="206" t="str">
        <f>'Charges Data'!$B$141</f>
        <v>Gym, swim, health suite and fitness classes - Sports Centre</v>
      </c>
      <c r="D9" s="354">
        <v>373.25</v>
      </c>
      <c r="E9" s="87">
        <f>'Charges Data'!H141</f>
        <v>375.37666666666667</v>
      </c>
      <c r="F9" s="87">
        <f>E9-D9</f>
        <v>2.1266666666666652</v>
      </c>
      <c r="G9" s="282">
        <f>F9/D9</f>
        <v>5.6977003795490025E-3</v>
      </c>
      <c r="H9" s="87">
        <f>'Charges Data'!G141</f>
        <v>288</v>
      </c>
      <c r="I9" s="87">
        <f>'Charges Data'!I141</f>
        <v>720</v>
      </c>
      <c r="J9" s="283">
        <f>'Charges Data'!F141</f>
        <v>18</v>
      </c>
    </row>
    <row r="10" spans="2:42" ht="26.25" customHeight="1" x14ac:dyDescent="0.25">
      <c r="B10" s="203" t="s">
        <v>38</v>
      </c>
      <c r="C10" s="206" t="str">
        <f>'Charges Data'!$B$109</f>
        <v>Gym and swim</v>
      </c>
      <c r="D10" s="354">
        <v>25.81</v>
      </c>
      <c r="E10" s="87">
        <f>'Charges Data'!H109</f>
        <v>27.954444444444444</v>
      </c>
      <c r="F10" s="87">
        <f t="shared" ref="F10:F11" si="2">E10-D10</f>
        <v>2.1444444444444457</v>
      </c>
      <c r="G10" s="282">
        <f t="shared" ref="G10:G11" si="3">F10/D10</f>
        <v>8.3085797925007587E-2</v>
      </c>
      <c r="H10" s="100">
        <f>'Charges Data'!G109</f>
        <v>16.989999999999998</v>
      </c>
      <c r="I10" s="100">
        <f>'Charges Data'!I109</f>
        <v>35</v>
      </c>
      <c r="J10" s="283">
        <f>'Charges Data'!F109</f>
        <v>9</v>
      </c>
    </row>
    <row r="11" spans="2:42" ht="20.25" customHeight="1" x14ac:dyDescent="0.25">
      <c r="B11" s="203"/>
      <c r="C11" s="206" t="str">
        <f>'Charges Data'!$B$121</f>
        <v>Gym, swim and health suite</v>
      </c>
      <c r="D11" s="354">
        <v>28.78</v>
      </c>
      <c r="E11" s="87">
        <f>'Charges Data'!H121</f>
        <v>30.427142857142858</v>
      </c>
      <c r="F11" s="87">
        <f t="shared" si="2"/>
        <v>1.6471428571428568</v>
      </c>
      <c r="G11" s="282">
        <f t="shared" si="3"/>
        <v>5.7232204904199328E-2</v>
      </c>
      <c r="H11" s="100">
        <f>'Charges Data'!G121</f>
        <v>16.989999999999998</v>
      </c>
      <c r="I11" s="100">
        <f>'Charges Data'!I121</f>
        <v>44.5</v>
      </c>
      <c r="J11" s="283">
        <f>'Charges Data'!F121</f>
        <v>7</v>
      </c>
    </row>
    <row r="12" spans="2:42" ht="20.25" customHeight="1" x14ac:dyDescent="0.25">
      <c r="B12" s="203"/>
      <c r="C12" s="206" t="str">
        <f>'Charges Data'!$B$133</f>
        <v>Gym, swim and fitness classes</v>
      </c>
      <c r="D12" s="354">
        <v>30.2</v>
      </c>
      <c r="E12" s="87">
        <f>'Charges Data'!H133</f>
        <v>29.691538461538464</v>
      </c>
      <c r="F12" s="87">
        <f>E12-D12</f>
        <v>-0.50846153846153541</v>
      </c>
      <c r="G12" s="282">
        <f>F12/D12</f>
        <v>-1.6836474783494551E-2</v>
      </c>
      <c r="H12" s="87">
        <f>'Charges Data'!G133</f>
        <v>20.5</v>
      </c>
      <c r="I12" s="87">
        <f>'Charges Data'!I133</f>
        <v>39</v>
      </c>
      <c r="J12" s="283">
        <f>'Charges Data'!F133</f>
        <v>13</v>
      </c>
    </row>
    <row r="13" spans="2:42" ht="20.25" customHeight="1" x14ac:dyDescent="0.25">
      <c r="B13" s="203"/>
      <c r="C13" s="206" t="str">
        <f>'Charges Data'!$B$145</f>
        <v>Gym, swim, health suite and fitness classes</v>
      </c>
      <c r="D13" s="354">
        <v>33.35</v>
      </c>
      <c r="E13" s="87">
        <f>'Charges Data'!H145</f>
        <v>33.279523809523816</v>
      </c>
      <c r="F13" s="87">
        <f>E13-D13</f>
        <v>-7.0476190476185252E-2</v>
      </c>
      <c r="G13" s="282">
        <f>F13/D13</f>
        <v>-2.1132290997356896E-3</v>
      </c>
      <c r="H13" s="87">
        <f>'Charges Data'!G145</f>
        <v>20.5</v>
      </c>
      <c r="I13" s="87">
        <f>'Charges Data'!I145</f>
        <v>59.99</v>
      </c>
      <c r="J13" s="283">
        <f>'Charges Data'!F145</f>
        <v>21</v>
      </c>
    </row>
    <row r="14" spans="2:42" x14ac:dyDescent="0.25"/>
    <row r="15" spans="2:42" x14ac:dyDescent="0.25"/>
    <row r="16" spans="2:42" x14ac:dyDescent="0.25"/>
  </sheetData>
  <mergeCells count="2">
    <mergeCell ref="D4:G4"/>
    <mergeCell ref="H4:J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176AD-54D9-423B-AAC9-378C2A9E95A0}">
  <sheetPr codeName="Sheet5">
    <tabColor rgb="FF00B050"/>
  </sheetPr>
  <dimension ref="A1:AP25"/>
  <sheetViews>
    <sheetView showGridLines="0" showRowColHeaders="0" zoomScale="68" zoomScaleNormal="100" workbookViewId="0">
      <selection activeCell="B4" sqref="B4"/>
    </sheetView>
  </sheetViews>
  <sheetFormatPr defaultColWidth="0" defaultRowHeight="12.5" zeroHeight="1" x14ac:dyDescent="0.25"/>
  <cols>
    <col min="1" max="1" width="3.54296875" customWidth="1"/>
    <col min="2" max="2" width="33.6328125" customWidth="1"/>
    <col min="3" max="3" width="14.54296875" customWidth="1"/>
    <col min="4" max="8" width="13" customWidth="1"/>
    <col min="9" max="9" width="3.453125" customWidth="1"/>
    <col min="10" max="16384" width="9.36328125" hidden="1"/>
  </cols>
  <sheetData>
    <row r="1" spans="1:42" ht="21" customHeight="1" x14ac:dyDescent="0.3">
      <c r="B1" s="39" t="s">
        <v>8</v>
      </c>
      <c r="F1" s="12"/>
      <c r="G1" s="53"/>
      <c r="H1" s="54"/>
      <c r="I1" s="53"/>
      <c r="J1" s="12"/>
      <c r="K1" s="11"/>
      <c r="L1" s="11"/>
      <c r="M1" s="11"/>
      <c r="N1" s="11"/>
      <c r="O1" s="11"/>
      <c r="P1" s="11"/>
      <c r="Q1" s="11"/>
      <c r="R1" s="15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P1" s="53"/>
    </row>
    <row r="2" spans="1:42" ht="21" customHeight="1" x14ac:dyDescent="0.3">
      <c r="B2" s="33" t="s">
        <v>28</v>
      </c>
      <c r="F2" s="12"/>
      <c r="G2" s="42"/>
      <c r="H2" s="55"/>
      <c r="I2" s="42"/>
      <c r="AP2" s="42"/>
    </row>
    <row r="3" spans="1:42" x14ac:dyDescent="0.25"/>
    <row r="4" spans="1:42" ht="15.5" x14ac:dyDescent="0.35">
      <c r="B4" s="5" t="s">
        <v>39</v>
      </c>
    </row>
    <row r="5" spans="1:42" ht="20.25" customHeight="1" x14ac:dyDescent="0.3">
      <c r="A5" s="4"/>
      <c r="B5" s="56" t="s">
        <v>11</v>
      </c>
      <c r="C5" s="169" t="s">
        <v>12</v>
      </c>
      <c r="D5" s="57">
        <v>2020</v>
      </c>
      <c r="E5" s="57">
        <v>2021</v>
      </c>
      <c r="F5" s="57">
        <v>2022</v>
      </c>
      <c r="G5" s="58">
        <v>2023</v>
      </c>
      <c r="H5" s="58">
        <v>2024</v>
      </c>
    </row>
    <row r="6" spans="1:42" ht="20.25" customHeight="1" x14ac:dyDescent="0.3">
      <c r="B6" s="420" t="s">
        <v>15</v>
      </c>
      <c r="C6" s="69" t="s">
        <v>16</v>
      </c>
      <c r="D6" s="355">
        <v>43.68</v>
      </c>
      <c r="E6" s="355">
        <v>43.76</v>
      </c>
      <c r="F6" s="355">
        <v>45.33</v>
      </c>
      <c r="G6" s="356">
        <v>47.65</v>
      </c>
      <c r="H6" s="284">
        <f>'Charges Data'!H5</f>
        <v>48.063749999999999</v>
      </c>
      <c r="I6" s="82"/>
    </row>
    <row r="7" spans="1:42" ht="20.25" customHeight="1" x14ac:dyDescent="0.3">
      <c r="B7" s="421"/>
      <c r="C7" s="59" t="s">
        <v>17</v>
      </c>
      <c r="D7" s="355">
        <v>25.18</v>
      </c>
      <c r="E7" s="355">
        <v>25.16</v>
      </c>
      <c r="F7" s="355">
        <v>25.93</v>
      </c>
      <c r="G7" s="356">
        <v>28.27</v>
      </c>
      <c r="H7" s="284">
        <f>'Charges Data'!H6</f>
        <v>29.372380952380954</v>
      </c>
    </row>
    <row r="8" spans="1:42" ht="20.25" customHeight="1" x14ac:dyDescent="0.3">
      <c r="B8" s="420" t="s">
        <v>18</v>
      </c>
      <c r="C8" s="59" t="s">
        <v>16</v>
      </c>
      <c r="D8" s="355">
        <v>10.1</v>
      </c>
      <c r="E8" s="355">
        <v>10.87</v>
      </c>
      <c r="F8" s="355">
        <v>11.21</v>
      </c>
      <c r="G8" s="356">
        <v>11.8</v>
      </c>
      <c r="H8" s="284">
        <f>'Charges Data'!H37</f>
        <v>11.876451612903226</v>
      </c>
    </row>
    <row r="9" spans="1:42" ht="20.25" customHeight="1" x14ac:dyDescent="0.3">
      <c r="B9" s="421"/>
      <c r="C9" s="59" t="s">
        <v>17</v>
      </c>
      <c r="D9" s="355">
        <v>6.2</v>
      </c>
      <c r="E9" s="355">
        <v>7</v>
      </c>
      <c r="F9" s="355">
        <v>7.18</v>
      </c>
      <c r="G9" s="356">
        <v>7.81</v>
      </c>
      <c r="H9" s="284">
        <f>'Charges Data'!H38</f>
        <v>7.9187096774193515</v>
      </c>
    </row>
    <row r="10" spans="1:42" ht="20.25" customHeight="1" x14ac:dyDescent="0.3">
      <c r="B10" s="420" t="s">
        <v>19</v>
      </c>
      <c r="C10" s="59" t="s">
        <v>16</v>
      </c>
      <c r="D10" s="355">
        <v>7.97</v>
      </c>
      <c r="E10" s="355">
        <v>8.6199999999999992</v>
      </c>
      <c r="F10" s="355">
        <v>8.57</v>
      </c>
      <c r="G10" s="356">
        <v>9.8699999999999992</v>
      </c>
      <c r="H10" s="284">
        <f>'Charges Data'!H41</f>
        <v>10.381000000000002</v>
      </c>
    </row>
    <row r="11" spans="1:42" ht="20.25" customHeight="1" x14ac:dyDescent="0.3">
      <c r="B11" s="421"/>
      <c r="C11" s="59" t="s">
        <v>17</v>
      </c>
      <c r="D11" s="355">
        <v>4.66</v>
      </c>
      <c r="E11" s="355">
        <v>5.07</v>
      </c>
      <c r="F11" s="355">
        <v>5.01</v>
      </c>
      <c r="G11" s="356">
        <v>5.93</v>
      </c>
      <c r="H11" s="284">
        <f>'Charges Data'!H42</f>
        <v>6.2965000000000009</v>
      </c>
    </row>
    <row r="12" spans="1:42" ht="20.25" customHeight="1" x14ac:dyDescent="0.3">
      <c r="B12" s="420" t="s">
        <v>20</v>
      </c>
      <c r="C12" s="59" t="s">
        <v>16</v>
      </c>
      <c r="D12" s="355">
        <v>7.29</v>
      </c>
      <c r="E12" s="355">
        <v>7.48</v>
      </c>
      <c r="F12" s="355">
        <v>7.88</v>
      </c>
      <c r="G12" s="356">
        <v>8.8699999999999992</v>
      </c>
      <c r="H12" s="284">
        <f>'Charges Data'!H45</f>
        <v>8.9042307692307681</v>
      </c>
    </row>
    <row r="13" spans="1:42" ht="20.25" customHeight="1" x14ac:dyDescent="0.3">
      <c r="B13" s="421"/>
      <c r="C13" s="59" t="s">
        <v>17</v>
      </c>
      <c r="D13" s="355">
        <v>4.8</v>
      </c>
      <c r="E13" s="355">
        <v>4.9800000000000004</v>
      </c>
      <c r="F13" s="355">
        <v>5.12</v>
      </c>
      <c r="G13" s="356">
        <v>5.76</v>
      </c>
      <c r="H13" s="284">
        <f>'Charges Data'!H46</f>
        <v>5.9146153846153835</v>
      </c>
    </row>
    <row r="14" spans="1:42" ht="20.25" customHeight="1" x14ac:dyDescent="0.3">
      <c r="B14" s="61" t="s">
        <v>21</v>
      </c>
      <c r="C14" s="59" t="s">
        <v>16</v>
      </c>
      <c r="D14" s="355">
        <v>5.79</v>
      </c>
      <c r="E14" s="355">
        <v>6.05</v>
      </c>
      <c r="F14" s="355">
        <v>6.18</v>
      </c>
      <c r="G14" s="356">
        <v>6.47</v>
      </c>
      <c r="H14" s="284">
        <f>'Charges Data'!$H$57</f>
        <v>6.7331250000000002</v>
      </c>
    </row>
    <row r="15" spans="1:42" ht="20.25" customHeight="1" x14ac:dyDescent="0.3">
      <c r="B15" s="420" t="s">
        <v>22</v>
      </c>
      <c r="C15" s="59" t="s">
        <v>16</v>
      </c>
      <c r="D15" s="355">
        <v>55.03</v>
      </c>
      <c r="E15" s="355">
        <v>62.08</v>
      </c>
      <c r="F15" s="355">
        <v>62.76</v>
      </c>
      <c r="G15" s="356">
        <v>62.89</v>
      </c>
      <c r="H15" s="284">
        <f>'Charges Data'!$H$322</f>
        <v>64.762500000000003</v>
      </c>
    </row>
    <row r="16" spans="1:42" ht="20.25" customHeight="1" x14ac:dyDescent="0.3">
      <c r="B16" s="421"/>
      <c r="C16" s="59" t="s">
        <v>23</v>
      </c>
      <c r="D16" s="355">
        <v>28.36</v>
      </c>
      <c r="E16" s="355">
        <v>30.28</v>
      </c>
      <c r="F16" s="355">
        <v>30.74</v>
      </c>
      <c r="G16" s="356">
        <v>34.61</v>
      </c>
      <c r="H16" s="284">
        <f>'Charges Data'!$H$324</f>
        <v>37.112499999999997</v>
      </c>
    </row>
    <row r="17" spans="2:8" ht="20.25" customHeight="1" x14ac:dyDescent="0.3">
      <c r="B17" s="420" t="s">
        <v>24</v>
      </c>
      <c r="C17" s="59" t="s">
        <v>16</v>
      </c>
      <c r="D17" s="355">
        <v>23.46</v>
      </c>
      <c r="E17" s="355">
        <v>23.02</v>
      </c>
      <c r="F17" s="355">
        <v>22.4</v>
      </c>
      <c r="G17" s="356">
        <v>24.53</v>
      </c>
      <c r="H17" s="284">
        <f>'Charges Data'!H326</f>
        <v>24.653571428571428</v>
      </c>
    </row>
    <row r="18" spans="2:8" ht="20.25" customHeight="1" x14ac:dyDescent="0.3">
      <c r="B18" s="422"/>
      <c r="C18" s="59" t="s">
        <v>17</v>
      </c>
      <c r="D18" s="355">
        <v>9.6199999999999992</v>
      </c>
      <c r="E18" s="355">
        <v>9.33</v>
      </c>
      <c r="F18" s="355">
        <v>9.06</v>
      </c>
      <c r="G18" s="356">
        <v>10.5</v>
      </c>
      <c r="H18" s="284">
        <f>'Charges Data'!H327</f>
        <v>10.239285714285712</v>
      </c>
    </row>
    <row r="19" spans="2:8" ht="20.25" customHeight="1" x14ac:dyDescent="0.3">
      <c r="B19" s="421"/>
      <c r="C19" s="59" t="s">
        <v>23</v>
      </c>
      <c r="D19" s="355">
        <v>14.97</v>
      </c>
      <c r="E19" s="355">
        <v>15.61</v>
      </c>
      <c r="F19" s="355">
        <v>14.19</v>
      </c>
      <c r="G19" s="356">
        <v>16</v>
      </c>
      <c r="H19" s="284">
        <f>'Charges Data'!H328</f>
        <v>17.115384615384617</v>
      </c>
    </row>
    <row r="20" spans="2:8" ht="20.25" customHeight="1" x14ac:dyDescent="0.3">
      <c r="B20" s="420" t="s">
        <v>25</v>
      </c>
      <c r="C20" s="59" t="s">
        <v>16</v>
      </c>
      <c r="D20" s="355">
        <v>4.42</v>
      </c>
      <c r="E20" s="355">
        <v>4.66</v>
      </c>
      <c r="F20" s="355">
        <v>4.6900000000000004</v>
      </c>
      <c r="G20" s="356">
        <v>5.12</v>
      </c>
      <c r="H20" s="284">
        <f>'Charges Data'!H463</f>
        <v>5.5127999999999995</v>
      </c>
    </row>
    <row r="21" spans="2:8" ht="20.25" customHeight="1" x14ac:dyDescent="0.3">
      <c r="B21" s="421"/>
      <c r="C21" s="59" t="s">
        <v>17</v>
      </c>
      <c r="D21" s="355">
        <v>2.69</v>
      </c>
      <c r="E21" s="355">
        <v>2.8</v>
      </c>
      <c r="F21" s="355">
        <v>2.82</v>
      </c>
      <c r="G21" s="356">
        <v>3.14</v>
      </c>
      <c r="H21" s="284">
        <f>'Charges Data'!H464</f>
        <v>3.3549999999999991</v>
      </c>
    </row>
    <row r="22" spans="2:8" ht="20.25" customHeight="1" x14ac:dyDescent="0.3">
      <c r="B22" s="420" t="s">
        <v>26</v>
      </c>
      <c r="C22" s="59" t="s">
        <v>16</v>
      </c>
      <c r="D22" s="355">
        <v>6.85</v>
      </c>
      <c r="E22" s="355">
        <v>7.17</v>
      </c>
      <c r="F22" s="355">
        <v>7.3</v>
      </c>
      <c r="G22" s="356">
        <v>6.83</v>
      </c>
      <c r="H22" s="284">
        <f>'Charges Data'!H467</f>
        <v>7.493333333333335</v>
      </c>
    </row>
    <row r="23" spans="2:8" ht="20.25" customHeight="1" x14ac:dyDescent="0.3">
      <c r="B23" s="421"/>
      <c r="C23" s="59" t="s">
        <v>17</v>
      </c>
      <c r="D23" s="355">
        <v>5.22</v>
      </c>
      <c r="E23" s="355">
        <v>5.72</v>
      </c>
      <c r="F23" s="355">
        <v>6.1</v>
      </c>
      <c r="G23" s="356">
        <v>5.82</v>
      </c>
      <c r="H23" s="284">
        <f>'Charges Data'!H468</f>
        <v>5.9011764705882355</v>
      </c>
    </row>
    <row r="24" spans="2:8" ht="20.25" customHeight="1" x14ac:dyDescent="0.3">
      <c r="B24" s="62" t="s">
        <v>27</v>
      </c>
      <c r="C24" s="59" t="s">
        <v>16</v>
      </c>
      <c r="D24" s="355">
        <v>5.89</v>
      </c>
      <c r="E24" s="355">
        <v>6.27</v>
      </c>
      <c r="F24" s="355">
        <v>6.28</v>
      </c>
      <c r="G24" s="356">
        <v>6.74</v>
      </c>
      <c r="H24" s="284">
        <f>'Charges Data'!$H$535</f>
        <v>7.2350000000000012</v>
      </c>
    </row>
    <row r="25" spans="2:8" x14ac:dyDescent="0.25">
      <c r="G25" s="82"/>
      <c r="H25" s="82"/>
    </row>
  </sheetData>
  <mergeCells count="8">
    <mergeCell ref="B20:B21"/>
    <mergeCell ref="B22:B23"/>
    <mergeCell ref="B6:B7"/>
    <mergeCell ref="B8:B9"/>
    <mergeCell ref="B10:B11"/>
    <mergeCell ref="B12:B13"/>
    <mergeCell ref="B15:B16"/>
    <mergeCell ref="B17:B1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127E2-01A4-4634-BAEF-98B29F03D23C}">
  <sheetPr codeName="Sheet6">
    <tabColor rgb="FF00B050"/>
  </sheetPr>
  <dimension ref="A1:V38"/>
  <sheetViews>
    <sheetView showGridLines="0" showRowColHeaders="0" zoomScaleNormal="100" workbookViewId="0">
      <selection activeCell="H24" sqref="H24"/>
    </sheetView>
  </sheetViews>
  <sheetFormatPr defaultColWidth="0" defaultRowHeight="12.5" zeroHeight="1" x14ac:dyDescent="0.25"/>
  <cols>
    <col min="1" max="1" width="3.6328125" customWidth="1"/>
    <col min="2" max="2" width="32.36328125" customWidth="1"/>
    <col min="3" max="3" width="12.6328125" customWidth="1"/>
    <col min="4" max="8" width="15.6328125" customWidth="1"/>
    <col min="9" max="9" width="4" customWidth="1"/>
    <col min="10" max="16384" width="9.36328125" hidden="1"/>
  </cols>
  <sheetData>
    <row r="1" spans="2:22" ht="21" customHeight="1" x14ac:dyDescent="0.3">
      <c r="B1" s="39" t="s">
        <v>8</v>
      </c>
      <c r="F1" s="12"/>
      <c r="G1" s="53"/>
      <c r="H1" s="54"/>
      <c r="I1" s="53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V1" s="53"/>
    </row>
    <row r="2" spans="2:22" ht="21" customHeight="1" x14ac:dyDescent="0.3">
      <c r="B2" s="33" t="s">
        <v>28</v>
      </c>
      <c r="F2" s="12"/>
      <c r="G2" s="42"/>
      <c r="H2" s="55"/>
      <c r="I2" s="42"/>
      <c r="V2" s="42"/>
    </row>
    <row r="3" spans="2:22" x14ac:dyDescent="0.25"/>
    <row r="4" spans="2:22" ht="15.5" x14ac:dyDescent="0.35">
      <c r="B4" s="5" t="s">
        <v>40</v>
      </c>
    </row>
    <row r="5" spans="2:22" ht="48" customHeight="1" x14ac:dyDescent="0.25">
      <c r="B5" s="72" t="s">
        <v>11</v>
      </c>
      <c r="C5" s="73" t="s">
        <v>12</v>
      </c>
      <c r="D5" s="207" t="s">
        <v>41</v>
      </c>
      <c r="E5" s="207" t="s">
        <v>42</v>
      </c>
      <c r="F5" s="207" t="s">
        <v>43</v>
      </c>
      <c r="G5" s="207" t="s">
        <v>44</v>
      </c>
      <c r="H5" s="75" t="s">
        <v>45</v>
      </c>
    </row>
    <row r="6" spans="2:22" ht="20.25" customHeight="1" x14ac:dyDescent="0.25">
      <c r="B6" s="425" t="s">
        <v>15</v>
      </c>
      <c r="C6" s="67" t="s">
        <v>16</v>
      </c>
      <c r="D6" s="68">
        <v>0.08</v>
      </c>
      <c r="E6" s="68">
        <v>1.57</v>
      </c>
      <c r="F6" s="68">
        <v>2.3199999999999998</v>
      </c>
      <c r="G6" s="279">
        <f>'Table 3'!H6-'Table 3'!G6</f>
        <v>0.41375000000000028</v>
      </c>
      <c r="H6" s="285">
        <f t="shared" ref="H6:H24" si="0">SUM(D6:G6)/4</f>
        <v>1.0959375</v>
      </c>
    </row>
    <row r="7" spans="2:22" ht="20.25" customHeight="1" x14ac:dyDescent="0.25">
      <c r="B7" s="421"/>
      <c r="C7" s="67" t="s">
        <v>17</v>
      </c>
      <c r="D7" s="68">
        <v>-0.02</v>
      </c>
      <c r="E7" s="68">
        <v>0.77</v>
      </c>
      <c r="F7" s="68">
        <v>2.34</v>
      </c>
      <c r="G7" s="279">
        <f>'Table 3'!H7-'Table 3'!G7</f>
        <v>1.1023809523809547</v>
      </c>
      <c r="H7" s="285">
        <f t="shared" si="0"/>
        <v>1.0480952380952386</v>
      </c>
    </row>
    <row r="8" spans="2:22" ht="20.25" customHeight="1" x14ac:dyDescent="0.25">
      <c r="B8" s="420" t="s">
        <v>18</v>
      </c>
      <c r="C8" s="69" t="s">
        <v>16</v>
      </c>
      <c r="D8" s="70">
        <v>0.77</v>
      </c>
      <c r="E8" s="70">
        <v>0.34</v>
      </c>
      <c r="F8" s="70">
        <v>0.59</v>
      </c>
      <c r="G8" s="279">
        <f>'Table 3'!H8-'Table 3'!G8</f>
        <v>7.6451612903225552E-2</v>
      </c>
      <c r="H8" s="158">
        <f t="shared" si="0"/>
        <v>0.44411290322580643</v>
      </c>
    </row>
    <row r="9" spans="2:22" ht="20.25" customHeight="1" x14ac:dyDescent="0.25">
      <c r="B9" s="421"/>
      <c r="C9" s="67" t="s">
        <v>17</v>
      </c>
      <c r="D9" s="68">
        <v>0.8</v>
      </c>
      <c r="E9" s="68">
        <v>0.18</v>
      </c>
      <c r="F9" s="68">
        <v>0.63</v>
      </c>
      <c r="G9" s="279">
        <f>'Table 3'!H9-'Table 3'!G9</f>
        <v>0.10870967741935189</v>
      </c>
      <c r="H9" s="285">
        <f t="shared" si="0"/>
        <v>0.42967741935483794</v>
      </c>
    </row>
    <row r="10" spans="2:22" ht="20.25" customHeight="1" x14ac:dyDescent="0.25">
      <c r="B10" s="420" t="s">
        <v>19</v>
      </c>
      <c r="C10" s="67" t="s">
        <v>16</v>
      </c>
      <c r="D10" s="68">
        <v>0.65</v>
      </c>
      <c r="E10" s="68">
        <v>-0.06</v>
      </c>
      <c r="F10" s="68">
        <v>1.3</v>
      </c>
      <c r="G10" s="279">
        <f>'Table 3'!H10-'Table 3'!G10</f>
        <v>0.51100000000000279</v>
      </c>
      <c r="H10" s="285">
        <f t="shared" si="0"/>
        <v>0.60025000000000073</v>
      </c>
    </row>
    <row r="11" spans="2:22" ht="20.25" customHeight="1" x14ac:dyDescent="0.25">
      <c r="B11" s="421"/>
      <c r="C11" s="67" t="s">
        <v>17</v>
      </c>
      <c r="D11" s="68">
        <v>0.41</v>
      </c>
      <c r="E11" s="68">
        <v>-0.06</v>
      </c>
      <c r="F11" s="68">
        <v>0.92</v>
      </c>
      <c r="G11" s="279">
        <f>'Table 3'!H11-'Table 3'!G11</f>
        <v>0.36650000000000116</v>
      </c>
      <c r="H11" s="285">
        <f t="shared" si="0"/>
        <v>0.40912500000000029</v>
      </c>
    </row>
    <row r="12" spans="2:22" ht="20.25" customHeight="1" x14ac:dyDescent="0.25">
      <c r="B12" s="420" t="s">
        <v>20</v>
      </c>
      <c r="C12" s="67" t="s">
        <v>16</v>
      </c>
      <c r="D12" s="68">
        <v>0.18</v>
      </c>
      <c r="E12" s="68">
        <v>0.4</v>
      </c>
      <c r="F12" s="68">
        <v>1</v>
      </c>
      <c r="G12" s="279">
        <f>'Table 3'!H12-'Table 3'!G12</f>
        <v>3.4230769230768843E-2</v>
      </c>
      <c r="H12" s="285">
        <f t="shared" si="0"/>
        <v>0.40355769230769223</v>
      </c>
    </row>
    <row r="13" spans="2:22" ht="20.25" customHeight="1" x14ac:dyDescent="0.25">
      <c r="B13" s="421"/>
      <c r="C13" s="67" t="s">
        <v>17</v>
      </c>
      <c r="D13" s="68">
        <v>0.18</v>
      </c>
      <c r="E13" s="68">
        <v>0.14000000000000001</v>
      </c>
      <c r="F13" s="68">
        <v>0.64</v>
      </c>
      <c r="G13" s="279">
        <f>'Table 3'!H13-'Table 3'!G13</f>
        <v>0.15461538461538371</v>
      </c>
      <c r="H13" s="285">
        <f t="shared" si="0"/>
        <v>0.27865384615384592</v>
      </c>
    </row>
    <row r="14" spans="2:22" ht="20.25" customHeight="1" x14ac:dyDescent="0.25">
      <c r="B14" s="61" t="s">
        <v>21</v>
      </c>
      <c r="C14" s="67" t="s">
        <v>16</v>
      </c>
      <c r="D14" s="68">
        <v>0.26</v>
      </c>
      <c r="E14" s="68">
        <v>0.14000000000000001</v>
      </c>
      <c r="F14" s="68">
        <v>0.28999999999999998</v>
      </c>
      <c r="G14" s="279">
        <f>'Table 3'!H14-'Table 3'!G14</f>
        <v>0.2631250000000005</v>
      </c>
      <c r="H14" s="285">
        <f t="shared" si="0"/>
        <v>0.23828125000000011</v>
      </c>
    </row>
    <row r="15" spans="2:22" ht="20.25" customHeight="1" x14ac:dyDescent="0.25">
      <c r="B15" s="420" t="s">
        <v>22</v>
      </c>
      <c r="C15" s="67" t="s">
        <v>16</v>
      </c>
      <c r="D15" s="68">
        <v>7.04</v>
      </c>
      <c r="E15" s="68">
        <v>0.68</v>
      </c>
      <c r="F15" s="68">
        <v>0.13</v>
      </c>
      <c r="G15" s="279">
        <f>'Table 3'!H15-'Table 3'!G15</f>
        <v>1.8725000000000023</v>
      </c>
      <c r="H15" s="285">
        <f t="shared" si="0"/>
        <v>2.4306250000000005</v>
      </c>
    </row>
    <row r="16" spans="2:22" ht="20.25" customHeight="1" x14ac:dyDescent="0.25">
      <c r="B16" s="421"/>
      <c r="C16" s="67" t="s">
        <v>23</v>
      </c>
      <c r="D16" s="68">
        <v>1.92</v>
      </c>
      <c r="E16" s="68">
        <v>0.46</v>
      </c>
      <c r="F16" s="68">
        <v>3.87</v>
      </c>
      <c r="G16" s="279">
        <f>'Table 3'!H16-'Table 3'!G16</f>
        <v>2.5024999999999977</v>
      </c>
      <c r="H16" s="285">
        <f t="shared" si="0"/>
        <v>2.1881249999999994</v>
      </c>
    </row>
    <row r="17" spans="2:8" ht="20.25" customHeight="1" x14ac:dyDescent="0.25">
      <c r="B17" s="420" t="s">
        <v>24</v>
      </c>
      <c r="C17" s="67" t="s">
        <v>16</v>
      </c>
      <c r="D17" s="68">
        <v>-0.44</v>
      </c>
      <c r="E17" s="68">
        <v>-0.62</v>
      </c>
      <c r="F17" s="68">
        <v>2.13</v>
      </c>
      <c r="G17" s="279">
        <f>'Table 3'!H17-'Table 3'!G17</f>
        <v>0.12357142857142733</v>
      </c>
      <c r="H17" s="285">
        <f t="shared" si="0"/>
        <v>0.29839285714285679</v>
      </c>
    </row>
    <row r="18" spans="2:8" ht="20.25" customHeight="1" x14ac:dyDescent="0.25">
      <c r="B18" s="422"/>
      <c r="C18" s="67" t="s">
        <v>17</v>
      </c>
      <c r="D18" s="68">
        <v>-0.3</v>
      </c>
      <c r="E18" s="68">
        <v>-0.26</v>
      </c>
      <c r="F18" s="68">
        <v>1.44</v>
      </c>
      <c r="G18" s="279">
        <f>'Table 3'!H18-'Table 3'!G18</f>
        <v>-0.2607142857142879</v>
      </c>
      <c r="H18" s="285">
        <f t="shared" si="0"/>
        <v>0.154821428571428</v>
      </c>
    </row>
    <row r="19" spans="2:8" ht="20.25" customHeight="1" x14ac:dyDescent="0.25">
      <c r="B19" s="421"/>
      <c r="C19" s="67" t="s">
        <v>23</v>
      </c>
      <c r="D19" s="68">
        <v>0.64</v>
      </c>
      <c r="E19" s="68">
        <v>-1.42</v>
      </c>
      <c r="F19" s="68">
        <v>1.81</v>
      </c>
      <c r="G19" s="279">
        <f>'Table 3'!H19-'Table 3'!G19</f>
        <v>1.1153846153846168</v>
      </c>
      <c r="H19" s="285">
        <f t="shared" si="0"/>
        <v>0.53634615384615425</v>
      </c>
    </row>
    <row r="20" spans="2:8" ht="20.25" customHeight="1" x14ac:dyDescent="0.25">
      <c r="B20" s="420" t="s">
        <v>25</v>
      </c>
      <c r="C20" s="67" t="s">
        <v>16</v>
      </c>
      <c r="D20" s="68">
        <v>0.25</v>
      </c>
      <c r="E20" s="68">
        <v>0.02</v>
      </c>
      <c r="F20" s="68">
        <v>0.43</v>
      </c>
      <c r="G20" s="279">
        <f>'Table 3'!H20-'Table 3'!G20</f>
        <v>0.39279999999999937</v>
      </c>
      <c r="H20" s="285">
        <f t="shared" si="0"/>
        <v>0.27319999999999983</v>
      </c>
    </row>
    <row r="21" spans="2:8" ht="20.25" customHeight="1" x14ac:dyDescent="0.25">
      <c r="B21" s="421"/>
      <c r="C21" s="67" t="s">
        <v>17</v>
      </c>
      <c r="D21" s="68">
        <v>0.12</v>
      </c>
      <c r="E21" s="68">
        <v>0.02</v>
      </c>
      <c r="F21" s="68">
        <v>0.32</v>
      </c>
      <c r="G21" s="279">
        <f>'Table 3'!H21-'Table 3'!G21</f>
        <v>0.21499999999999897</v>
      </c>
      <c r="H21" s="285">
        <f t="shared" si="0"/>
        <v>0.16874999999999973</v>
      </c>
    </row>
    <row r="22" spans="2:8" ht="20.25" customHeight="1" x14ac:dyDescent="0.25">
      <c r="B22" s="420" t="s">
        <v>26</v>
      </c>
      <c r="C22" s="67" t="s">
        <v>16</v>
      </c>
      <c r="D22" s="68">
        <v>0.32</v>
      </c>
      <c r="E22" s="68">
        <v>0.13</v>
      </c>
      <c r="F22" s="68">
        <v>-0.48</v>
      </c>
      <c r="G22" s="279">
        <f>'Table 3'!H22-'Table 3'!G22</f>
        <v>0.66333333333333488</v>
      </c>
      <c r="H22" s="285">
        <f t="shared" si="0"/>
        <v>0.15833333333333371</v>
      </c>
    </row>
    <row r="23" spans="2:8" ht="20.25" customHeight="1" x14ac:dyDescent="0.25">
      <c r="B23" s="421"/>
      <c r="C23" s="67" t="s">
        <v>17</v>
      </c>
      <c r="D23" s="68">
        <v>0.49</v>
      </c>
      <c r="E23" s="68">
        <v>0.38</v>
      </c>
      <c r="F23" s="68">
        <v>-0.28000000000000003</v>
      </c>
      <c r="G23" s="279">
        <f>'Table 3'!H23-'Table 3'!G23</f>
        <v>8.1176470588235183E-2</v>
      </c>
      <c r="H23" s="285">
        <f t="shared" si="0"/>
        <v>0.16779411764705879</v>
      </c>
    </row>
    <row r="24" spans="2:8" ht="20.25" customHeight="1" x14ac:dyDescent="0.25">
      <c r="B24" s="71" t="s">
        <v>27</v>
      </c>
      <c r="C24" s="67" t="s">
        <v>16</v>
      </c>
      <c r="D24" s="68">
        <v>0.37</v>
      </c>
      <c r="E24" s="68">
        <v>0.01</v>
      </c>
      <c r="F24" s="68">
        <v>0.46</v>
      </c>
      <c r="G24" s="279">
        <f>'Table 3'!H24-'Table 3'!G24</f>
        <v>0.49500000000000099</v>
      </c>
      <c r="H24" s="285">
        <f t="shared" si="0"/>
        <v>0.33375000000000027</v>
      </c>
    </row>
    <row r="25" spans="2:8" x14ac:dyDescent="0.25"/>
    <row r="27" spans="2:8" ht="12.75" hidden="1" customHeight="1" x14ac:dyDescent="0.25"/>
    <row r="28" spans="2:8" ht="12.75" hidden="1" customHeight="1" x14ac:dyDescent="0.25"/>
    <row r="29" spans="2:8" ht="12.75" hidden="1" customHeight="1" x14ac:dyDescent="0.25"/>
    <row r="30" spans="2:8" ht="12.75" hidden="1" customHeight="1" x14ac:dyDescent="0.25"/>
    <row r="31" spans="2:8" ht="12.75" hidden="1" customHeight="1" x14ac:dyDescent="0.25"/>
    <row r="32" spans="2:8" ht="12.75" hidden="1" customHeight="1" x14ac:dyDescent="0.25"/>
    <row r="33" ht="12.75" hidden="1" customHeight="1" x14ac:dyDescent="0.25"/>
    <row r="34" ht="12.75" hidden="1" customHeight="1" x14ac:dyDescent="0.25"/>
    <row r="35" ht="12.75" hidden="1" customHeight="1" x14ac:dyDescent="0.25"/>
    <row r="36" ht="12.75" hidden="1" customHeight="1" x14ac:dyDescent="0.25"/>
    <row r="37" ht="12.75" hidden="1" customHeight="1" x14ac:dyDescent="0.25"/>
    <row r="38" ht="12.75" hidden="1" customHeight="1" x14ac:dyDescent="0.25"/>
  </sheetData>
  <mergeCells count="8">
    <mergeCell ref="B22:B23"/>
    <mergeCell ref="B6:B7"/>
    <mergeCell ref="B8:B9"/>
    <mergeCell ref="B10:B11"/>
    <mergeCell ref="B12:B13"/>
    <mergeCell ref="B15:B16"/>
    <mergeCell ref="B17:B19"/>
    <mergeCell ref="B20:B2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D69D4-B945-4E93-BE9F-BE5BE2135ADA}">
  <sheetPr codeName="Sheet8">
    <tabColor rgb="FF00B050"/>
  </sheetPr>
  <dimension ref="A1:AP50"/>
  <sheetViews>
    <sheetView showGridLines="0" showRowColHeaders="0" zoomScaleNormal="100" workbookViewId="0">
      <selection activeCell="H25" sqref="H25"/>
    </sheetView>
  </sheetViews>
  <sheetFormatPr defaultColWidth="0" defaultRowHeight="12.5" zeroHeight="1" x14ac:dyDescent="0.25"/>
  <cols>
    <col min="1" max="1" width="4.6328125" customWidth="1"/>
    <col min="2" max="2" width="34.453125" customWidth="1"/>
    <col min="3" max="7" width="9.36328125" customWidth="1"/>
    <col min="8" max="8" width="17.54296875" customWidth="1"/>
    <col min="9" max="9" width="4.36328125" customWidth="1"/>
    <col min="10" max="18" width="0" hidden="1" customWidth="1"/>
    <col min="19" max="16384" width="9.36328125" hidden="1"/>
  </cols>
  <sheetData>
    <row r="1" spans="2:42" ht="21" customHeight="1" x14ac:dyDescent="0.3">
      <c r="B1" s="39" t="s">
        <v>8</v>
      </c>
      <c r="F1" s="12"/>
      <c r="G1" s="53"/>
      <c r="H1" s="54"/>
      <c r="I1" s="53"/>
      <c r="J1" s="12"/>
      <c r="K1" s="11"/>
      <c r="L1" s="11"/>
      <c r="M1" s="11"/>
      <c r="N1" s="11"/>
      <c r="O1" s="11"/>
      <c r="P1" s="11"/>
      <c r="Q1" s="11"/>
      <c r="R1" s="15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P1" s="53"/>
    </row>
    <row r="2" spans="2:42" ht="21" customHeight="1" x14ac:dyDescent="0.3">
      <c r="B2" s="33" t="s">
        <v>28</v>
      </c>
      <c r="F2" s="12"/>
      <c r="G2" s="42"/>
      <c r="H2" s="55"/>
      <c r="I2" s="42"/>
      <c r="AP2" s="42"/>
    </row>
    <row r="3" spans="2:42" x14ac:dyDescent="0.25"/>
    <row r="4" spans="2:42" ht="15.5" x14ac:dyDescent="0.35">
      <c r="B4" s="5" t="s">
        <v>46</v>
      </c>
    </row>
    <row r="5" spans="2:42" ht="30" customHeight="1" x14ac:dyDescent="0.25">
      <c r="B5" s="95" t="s">
        <v>11</v>
      </c>
      <c r="C5" s="96" t="s">
        <v>12</v>
      </c>
      <c r="D5" s="207" t="s">
        <v>41</v>
      </c>
      <c r="E5" s="207" t="s">
        <v>47</v>
      </c>
      <c r="F5" s="207" t="s">
        <v>43</v>
      </c>
      <c r="G5" s="207" t="s">
        <v>44</v>
      </c>
      <c r="H5" s="98" t="s">
        <v>48</v>
      </c>
    </row>
    <row r="6" spans="2:42" ht="20.25" customHeight="1" x14ac:dyDescent="0.25">
      <c r="B6" s="420" t="s">
        <v>15</v>
      </c>
      <c r="C6" s="91" t="s">
        <v>16</v>
      </c>
      <c r="D6" s="357">
        <v>2E-3</v>
      </c>
      <c r="E6" s="357">
        <v>3.5999999999999997E-2</v>
      </c>
      <c r="F6" s="357">
        <v>5.0999999999999997E-2</v>
      </c>
      <c r="G6" s="358">
        <f>'Table 4'!G6/'Table 3'!G6</f>
        <v>8.6831059811122834E-3</v>
      </c>
      <c r="H6" s="286">
        <f>AVERAGE(D6:G6)</f>
        <v>2.442077649527807E-2</v>
      </c>
    </row>
    <row r="7" spans="2:42" ht="20.25" customHeight="1" x14ac:dyDescent="0.25">
      <c r="B7" s="421"/>
      <c r="C7" s="91" t="s">
        <v>17</v>
      </c>
      <c r="D7" s="357">
        <v>-1E-3</v>
      </c>
      <c r="E7" s="357">
        <v>0.03</v>
      </c>
      <c r="F7" s="357">
        <v>0.09</v>
      </c>
      <c r="G7" s="358">
        <f>'Table 4'!G7/'Table 3'!G7</f>
        <v>3.8994727710681097E-2</v>
      </c>
      <c r="H7" s="286">
        <f t="shared" ref="H7:H24" si="0">AVERAGE(D7:G7)</f>
        <v>3.9498681927670275E-2</v>
      </c>
    </row>
    <row r="8" spans="2:42" ht="20.25" customHeight="1" x14ac:dyDescent="0.25">
      <c r="B8" s="420" t="s">
        <v>18</v>
      </c>
      <c r="C8" s="91" t="s">
        <v>16</v>
      </c>
      <c r="D8" s="357">
        <v>7.5999999999999998E-2</v>
      </c>
      <c r="E8" s="357">
        <v>3.1E-2</v>
      </c>
      <c r="F8" s="357">
        <v>5.2999999999999999E-2</v>
      </c>
      <c r="G8" s="358">
        <f>'Table 4'!G8/'Table 3'!G8</f>
        <v>6.4789502460360637E-3</v>
      </c>
      <c r="H8" s="286">
        <f t="shared" si="0"/>
        <v>4.1619737561509017E-2</v>
      </c>
    </row>
    <row r="9" spans="2:42" ht="20.25" customHeight="1" x14ac:dyDescent="0.25">
      <c r="B9" s="421"/>
      <c r="C9" s="91" t="s">
        <v>17</v>
      </c>
      <c r="D9" s="357">
        <v>0.13</v>
      </c>
      <c r="E9" s="357">
        <v>2.5999999999999999E-2</v>
      </c>
      <c r="F9" s="357">
        <v>8.7999999999999995E-2</v>
      </c>
      <c r="G9" s="358">
        <f>'Table 4'!G9/'Table 3'!G9</f>
        <v>1.391929288339973E-2</v>
      </c>
      <c r="H9" s="286">
        <f t="shared" si="0"/>
        <v>6.4479823220849927E-2</v>
      </c>
    </row>
    <row r="10" spans="2:42" ht="20.25" customHeight="1" x14ac:dyDescent="0.25">
      <c r="B10" s="420" t="s">
        <v>19</v>
      </c>
      <c r="C10" s="91" t="s">
        <v>16</v>
      </c>
      <c r="D10" s="357">
        <v>8.2000000000000003E-2</v>
      </c>
      <c r="E10" s="357">
        <v>-6.0000000000000001E-3</v>
      </c>
      <c r="F10" s="357">
        <v>0.152</v>
      </c>
      <c r="G10" s="358">
        <f>'Table 4'!G10/'Table 3'!G10</f>
        <v>5.1773049645390354E-2</v>
      </c>
      <c r="H10" s="286">
        <f t="shared" si="0"/>
        <v>6.9943262411347587E-2</v>
      </c>
    </row>
    <row r="11" spans="2:42" ht="20.25" customHeight="1" x14ac:dyDescent="0.25">
      <c r="B11" s="421"/>
      <c r="C11" s="91" t="s">
        <v>17</v>
      </c>
      <c r="D11" s="357">
        <v>8.6999999999999994E-2</v>
      </c>
      <c r="E11" s="357">
        <v>-1.0999999999999999E-2</v>
      </c>
      <c r="F11" s="357">
        <v>0.184</v>
      </c>
      <c r="G11" s="358">
        <f>'Table 4'!G11/'Table 3'!G11</f>
        <v>6.1804384485666303E-2</v>
      </c>
      <c r="H11" s="286">
        <f t="shared" si="0"/>
        <v>8.0451096121416571E-2</v>
      </c>
    </row>
    <row r="12" spans="2:42" ht="20.25" customHeight="1" x14ac:dyDescent="0.25">
      <c r="B12" s="420" t="s">
        <v>20</v>
      </c>
      <c r="C12" s="91" t="s">
        <v>16</v>
      </c>
      <c r="D12" s="357">
        <v>2.5000000000000001E-2</v>
      </c>
      <c r="E12" s="357">
        <v>5.3999999999999999E-2</v>
      </c>
      <c r="F12" s="357">
        <v>0.126</v>
      </c>
      <c r="G12" s="358">
        <f>'Table 4'!G12/'Table 3'!G12</f>
        <v>3.8591622582602983E-3</v>
      </c>
      <c r="H12" s="286">
        <f t="shared" si="0"/>
        <v>5.2214790564565079E-2</v>
      </c>
    </row>
    <row r="13" spans="2:42" ht="20.25" customHeight="1" x14ac:dyDescent="0.25">
      <c r="B13" s="421"/>
      <c r="C13" s="91" t="s">
        <v>17</v>
      </c>
      <c r="D13" s="357">
        <v>3.7999999999999999E-2</v>
      </c>
      <c r="E13" s="357">
        <v>2.8000000000000001E-2</v>
      </c>
      <c r="F13" s="357">
        <v>0.126</v>
      </c>
      <c r="G13" s="358">
        <f>'Table 4'!G13/'Table 3'!G13</f>
        <v>2.6842948717948564E-2</v>
      </c>
      <c r="H13" s="286">
        <f t="shared" si="0"/>
        <v>5.4710737179487143E-2</v>
      </c>
    </row>
    <row r="14" spans="2:42" ht="20.25" customHeight="1" x14ac:dyDescent="0.25">
      <c r="B14" s="61" t="s">
        <v>21</v>
      </c>
      <c r="C14" s="91" t="s">
        <v>16</v>
      </c>
      <c r="D14" s="357">
        <v>4.4999999999999998E-2</v>
      </c>
      <c r="E14" s="357">
        <v>2.1999999999999999E-2</v>
      </c>
      <c r="F14" s="357">
        <v>4.7E-2</v>
      </c>
      <c r="G14" s="358">
        <f>'Table 4'!G14/'Table 3'!G14</f>
        <v>4.0668469860896526E-2</v>
      </c>
      <c r="H14" s="286">
        <f t="shared" si="0"/>
        <v>3.8667117465224131E-2</v>
      </c>
    </row>
    <row r="15" spans="2:42" ht="20.25" customHeight="1" x14ac:dyDescent="0.25">
      <c r="B15" s="420" t="s">
        <v>22</v>
      </c>
      <c r="C15" s="91" t="s">
        <v>16</v>
      </c>
      <c r="D15" s="357">
        <v>0.128</v>
      </c>
      <c r="E15" s="357">
        <v>1.0999999999999999E-2</v>
      </c>
      <c r="F15" s="357">
        <v>2E-3</v>
      </c>
      <c r="G15" s="358">
        <f>'Table 4'!G15/'Table 3'!G15</f>
        <v>2.977420893623791E-2</v>
      </c>
      <c r="H15" s="286">
        <f t="shared" si="0"/>
        <v>4.2693552234059483E-2</v>
      </c>
    </row>
    <row r="16" spans="2:42" ht="20.25" customHeight="1" x14ac:dyDescent="0.25">
      <c r="B16" s="421"/>
      <c r="C16" s="91" t="s">
        <v>23</v>
      </c>
      <c r="D16" s="357">
        <v>6.8000000000000005E-2</v>
      </c>
      <c r="E16" s="357">
        <v>1.4999999999999999E-2</v>
      </c>
      <c r="F16" s="357">
        <v>0.126</v>
      </c>
      <c r="G16" s="358">
        <f>'Table 4'!G16/'Table 3'!G16</f>
        <v>7.2305691996532723E-2</v>
      </c>
      <c r="H16" s="286">
        <f t="shared" si="0"/>
        <v>7.0326422999133192E-2</v>
      </c>
    </row>
    <row r="17" spans="2:8" ht="20.25" customHeight="1" x14ac:dyDescent="0.25">
      <c r="B17" s="420" t="s">
        <v>24</v>
      </c>
      <c r="C17" s="91" t="s">
        <v>16</v>
      </c>
      <c r="D17" s="357">
        <v>-1.9E-2</v>
      </c>
      <c r="E17" s="357">
        <v>-2.7E-2</v>
      </c>
      <c r="F17" s="357">
        <v>9.5000000000000001E-2</v>
      </c>
      <c r="G17" s="358">
        <f>'Table 4'!G17/'Table 3'!G17</f>
        <v>5.0375633335274081E-3</v>
      </c>
      <c r="H17" s="286">
        <f t="shared" si="0"/>
        <v>1.3509390833381853E-2</v>
      </c>
    </row>
    <row r="18" spans="2:8" ht="20.25" customHeight="1" x14ac:dyDescent="0.25">
      <c r="B18" s="422"/>
      <c r="C18" s="91" t="s">
        <v>17</v>
      </c>
      <c r="D18" s="357">
        <v>-3.1E-2</v>
      </c>
      <c r="E18" s="357">
        <v>-2.8000000000000001E-2</v>
      </c>
      <c r="F18" s="357">
        <v>0.159</v>
      </c>
      <c r="G18" s="358">
        <f>'Table 4'!G18/'Table 3'!G18</f>
        <v>-2.4829931972789324E-2</v>
      </c>
      <c r="H18" s="286">
        <f t="shared" si="0"/>
        <v>1.8792517006802671E-2</v>
      </c>
    </row>
    <row r="19" spans="2:8" ht="20.25" customHeight="1" x14ac:dyDescent="0.25">
      <c r="B19" s="421"/>
      <c r="C19" s="91" t="s">
        <v>23</v>
      </c>
      <c r="D19" s="357">
        <v>4.2999999999999997E-2</v>
      </c>
      <c r="E19" s="357">
        <v>-9.0999999999999998E-2</v>
      </c>
      <c r="F19" s="357">
        <v>0.128</v>
      </c>
      <c r="G19" s="358">
        <f>'Table 4'!G19/'Table 3'!G19</f>
        <v>6.9711538461538547E-2</v>
      </c>
      <c r="H19" s="286">
        <f t="shared" si="0"/>
        <v>3.7427884615384641E-2</v>
      </c>
    </row>
    <row r="20" spans="2:8" ht="20.25" customHeight="1" x14ac:dyDescent="0.25">
      <c r="B20" s="420" t="s">
        <v>25</v>
      </c>
      <c r="C20" s="91" t="s">
        <v>16</v>
      </c>
      <c r="D20" s="357">
        <v>5.6000000000000001E-2</v>
      </c>
      <c r="E20" s="357">
        <v>5.0000000000000001E-3</v>
      </c>
      <c r="F20" s="357">
        <v>9.0999999999999998E-2</v>
      </c>
      <c r="G20" s="358">
        <f>'Table 4'!G20/'Table 3'!G20</f>
        <v>7.6718749999999877E-2</v>
      </c>
      <c r="H20" s="286">
        <f t="shared" si="0"/>
        <v>5.7179687499999965E-2</v>
      </c>
    </row>
    <row r="21" spans="2:8" ht="20.25" customHeight="1" x14ac:dyDescent="0.25">
      <c r="B21" s="421"/>
      <c r="C21" s="91" t="s">
        <v>17</v>
      </c>
      <c r="D21" s="357">
        <v>4.2999999999999997E-2</v>
      </c>
      <c r="E21" s="357">
        <v>8.0000000000000002E-3</v>
      </c>
      <c r="F21" s="357">
        <v>0.112</v>
      </c>
      <c r="G21" s="358">
        <f>'Table 4'!G21/'Table 3'!G21</f>
        <v>6.84713375796175E-2</v>
      </c>
      <c r="H21" s="286">
        <f t="shared" si="0"/>
        <v>5.786783439490438E-2</v>
      </c>
    </row>
    <row r="22" spans="2:8" ht="20.25" customHeight="1" x14ac:dyDescent="0.25">
      <c r="B22" s="420" t="s">
        <v>26</v>
      </c>
      <c r="C22" s="91" t="s">
        <v>16</v>
      </c>
      <c r="D22" s="357">
        <v>4.7E-2</v>
      </c>
      <c r="E22" s="357">
        <v>1.7999999999999999E-2</v>
      </c>
      <c r="F22" s="357">
        <v>-6.5000000000000002E-2</v>
      </c>
      <c r="G22" s="358">
        <f>'Table 4'!G22/'Table 3'!G22</f>
        <v>9.7120546608101738E-2</v>
      </c>
      <c r="H22" s="286">
        <f t="shared" si="0"/>
        <v>2.4280136652025434E-2</v>
      </c>
    </row>
    <row r="23" spans="2:8" ht="20.25" customHeight="1" x14ac:dyDescent="0.25">
      <c r="B23" s="421"/>
      <c r="C23" s="91" t="s">
        <v>17</v>
      </c>
      <c r="D23" s="357">
        <v>9.5000000000000001E-2</v>
      </c>
      <c r="E23" s="357">
        <v>6.7000000000000004E-2</v>
      </c>
      <c r="F23" s="357">
        <v>-4.5999999999999999E-2</v>
      </c>
      <c r="G23" s="358">
        <f>'Table 4'!G23/'Table 3'!G23</f>
        <v>1.3947847180109137E-2</v>
      </c>
      <c r="H23" s="286">
        <f t="shared" si="0"/>
        <v>3.2486961795027289E-2</v>
      </c>
    </row>
    <row r="24" spans="2:8" ht="20.25" customHeight="1" x14ac:dyDescent="0.25">
      <c r="B24" s="62" t="s">
        <v>27</v>
      </c>
      <c r="C24" s="91" t="s">
        <v>16</v>
      </c>
      <c r="D24" s="357">
        <v>6.4000000000000001E-2</v>
      </c>
      <c r="E24" s="357">
        <v>2E-3</v>
      </c>
      <c r="F24" s="357">
        <v>7.2999999999999995E-2</v>
      </c>
      <c r="G24" s="358">
        <f>'Table 4'!G24/'Table 3'!G24</f>
        <v>7.3442136498516469E-2</v>
      </c>
      <c r="H24" s="286">
        <f t="shared" si="0"/>
        <v>5.311053412462912E-2</v>
      </c>
    </row>
    <row r="25" spans="2:8" ht="27.75" customHeight="1" x14ac:dyDescent="0.25">
      <c r="B25" s="101" t="s">
        <v>49</v>
      </c>
      <c r="C25" s="102"/>
      <c r="D25" s="359">
        <v>5.1499999999999997E-2</v>
      </c>
      <c r="E25" s="359">
        <v>1.01E-2</v>
      </c>
      <c r="F25" s="359">
        <v>8.3699999999999997E-2</v>
      </c>
      <c r="G25" s="360">
        <f>SUM(G6:G24)/19</f>
        <v>3.8669672653199115E-2</v>
      </c>
      <c r="H25" s="309">
        <f>SUM(D25:G25)/4</f>
        <v>4.5992418163299777E-2</v>
      </c>
    </row>
    <row r="26" spans="2:8" ht="20.25" customHeight="1" x14ac:dyDescent="0.25">
      <c r="B26" s="103" t="s">
        <v>50</v>
      </c>
      <c r="C26" s="104"/>
      <c r="D26" s="361">
        <v>4.9000000000000002E-2</v>
      </c>
      <c r="E26" s="361">
        <v>0.126</v>
      </c>
      <c r="F26" s="361">
        <v>8.8999999999999996E-2</v>
      </c>
      <c r="G26" s="362">
        <f>'RPI Data'!D222/100</f>
        <v>2.7000000000000003E-2</v>
      </c>
      <c r="H26" s="99">
        <f>AVERAGE(D26:G26)</f>
        <v>7.2750000000000009E-2</v>
      </c>
    </row>
    <row r="27" spans="2:8" ht="20.25" customHeight="1" x14ac:dyDescent="0.3">
      <c r="B27" s="21" t="s">
        <v>51</v>
      </c>
    </row>
    <row r="28" spans="2:8" ht="20.25" customHeight="1" x14ac:dyDescent="0.25">
      <c r="H28" s="7"/>
    </row>
    <row r="29" spans="2:8" ht="20.25" hidden="1" customHeight="1" x14ac:dyDescent="0.25"/>
    <row r="30" spans="2:8" ht="20.25" hidden="1" customHeight="1" x14ac:dyDescent="0.25"/>
    <row r="31" spans="2:8" ht="20.25" hidden="1" customHeight="1" x14ac:dyDescent="0.25"/>
    <row r="32" spans="2:8" ht="20.25" hidden="1" customHeight="1" x14ac:dyDescent="0.25"/>
    <row r="33" ht="20.25" hidden="1" customHeight="1" x14ac:dyDescent="0.25"/>
    <row r="34" ht="20.25" hidden="1" customHeight="1" x14ac:dyDescent="0.25"/>
    <row r="35" ht="20.25" hidden="1" customHeight="1" x14ac:dyDescent="0.25"/>
    <row r="36" ht="20.25" hidden="1" customHeight="1" x14ac:dyDescent="0.25"/>
    <row r="37" ht="20.25" hidden="1" customHeight="1" x14ac:dyDescent="0.25"/>
    <row r="38" ht="20.25" hidden="1" customHeight="1" x14ac:dyDescent="0.25"/>
    <row r="39" ht="20.25" hidden="1" customHeight="1" x14ac:dyDescent="0.25"/>
    <row r="40" ht="20.25" hidden="1" customHeight="1" x14ac:dyDescent="0.25"/>
    <row r="41" ht="20.25" hidden="1" customHeight="1" x14ac:dyDescent="0.25"/>
    <row r="42" ht="20.25" hidden="1" customHeight="1" x14ac:dyDescent="0.25"/>
    <row r="43" ht="20.25" hidden="1" customHeight="1" x14ac:dyDescent="0.25"/>
    <row r="44" ht="20.25" hidden="1" customHeight="1" x14ac:dyDescent="0.25"/>
    <row r="45" ht="20.25" hidden="1" customHeight="1" x14ac:dyDescent="0.25"/>
    <row r="46" ht="20.25" hidden="1" customHeight="1" x14ac:dyDescent="0.25"/>
    <row r="47" ht="20.25" hidden="1" customHeight="1" x14ac:dyDescent="0.25"/>
    <row r="48" ht="20.25" hidden="1" customHeight="1" x14ac:dyDescent="0.25"/>
    <row r="49" spans="2:8" ht="20.25" hidden="1" customHeight="1" x14ac:dyDescent="0.25"/>
    <row r="50" spans="2:8" hidden="1" x14ac:dyDescent="0.25">
      <c r="B50" s="20"/>
      <c r="C50" s="16"/>
      <c r="D50" s="18"/>
      <c r="E50" s="18"/>
      <c r="F50" s="18"/>
      <c r="G50" s="18"/>
      <c r="H50" s="19"/>
    </row>
  </sheetData>
  <mergeCells count="8">
    <mergeCell ref="B20:B21"/>
    <mergeCell ref="B22:B23"/>
    <mergeCell ref="B17:B19"/>
    <mergeCell ref="B6:B7"/>
    <mergeCell ref="B8:B9"/>
    <mergeCell ref="B10:B11"/>
    <mergeCell ref="B12:B13"/>
    <mergeCell ref="B15:B16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706D8-8900-4DDE-B420-6B36C29CA872}">
  <sheetPr codeName="Sheet9">
    <tabColor rgb="FF00B050"/>
  </sheetPr>
  <dimension ref="B1:AQ48"/>
  <sheetViews>
    <sheetView showGridLines="0" zoomScaleNormal="100" workbookViewId="0"/>
  </sheetViews>
  <sheetFormatPr defaultColWidth="9.36328125" defaultRowHeight="12.5" zeroHeight="1" x14ac:dyDescent="0.25"/>
  <cols>
    <col min="1" max="1" width="4.36328125" customWidth="1"/>
    <col min="2" max="2" width="20.6328125" customWidth="1"/>
    <col min="3" max="3" width="13.36328125" customWidth="1"/>
    <col min="4" max="8" width="16.36328125" customWidth="1"/>
    <col min="9" max="20" width="15.54296875" customWidth="1"/>
    <col min="21" max="25" width="9.36328125" customWidth="1"/>
  </cols>
  <sheetData>
    <row r="1" spans="2:43" ht="21" customHeight="1" x14ac:dyDescent="0.3">
      <c r="B1" s="39" t="s">
        <v>8</v>
      </c>
      <c r="F1" s="12"/>
      <c r="G1" s="53"/>
      <c r="H1" s="54"/>
      <c r="I1" s="53"/>
      <c r="J1" s="12"/>
      <c r="K1" s="11"/>
      <c r="L1" s="11"/>
      <c r="M1" s="11"/>
      <c r="N1" s="11"/>
      <c r="O1" s="11"/>
      <c r="P1" s="11"/>
      <c r="Q1" s="11"/>
      <c r="R1" s="15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Q1" s="53"/>
    </row>
    <row r="2" spans="2:43" ht="21" customHeight="1" x14ac:dyDescent="0.3">
      <c r="B2" s="33" t="s">
        <v>28</v>
      </c>
      <c r="F2" s="12"/>
      <c r="G2" s="42"/>
      <c r="H2" s="55"/>
      <c r="I2" s="42"/>
      <c r="AQ2" s="42"/>
    </row>
    <row r="3" spans="2:43" x14ac:dyDescent="0.25"/>
    <row r="4" spans="2:43" ht="15.5" x14ac:dyDescent="0.35">
      <c r="B4" s="5" t="s">
        <v>52</v>
      </c>
    </row>
    <row r="5" spans="2:43" ht="20.25" customHeight="1" x14ac:dyDescent="0.25">
      <c r="B5" s="95" t="s">
        <v>11</v>
      </c>
      <c r="C5" s="96" t="s">
        <v>12</v>
      </c>
      <c r="D5" s="207" t="s">
        <v>53</v>
      </c>
      <c r="E5" s="207" t="s">
        <v>42</v>
      </c>
      <c r="F5" s="207" t="s">
        <v>43</v>
      </c>
      <c r="G5" s="207" t="s">
        <v>44</v>
      </c>
      <c r="H5" s="98" t="s">
        <v>54</v>
      </c>
    </row>
    <row r="6" spans="2:43" ht="20.25" customHeight="1" x14ac:dyDescent="0.25">
      <c r="B6" s="420" t="s">
        <v>15</v>
      </c>
      <c r="C6" s="91" t="s">
        <v>16</v>
      </c>
      <c r="D6" s="313">
        <v>-4.4999999999999998E-2</v>
      </c>
      <c r="E6" s="313">
        <v>-0.08</v>
      </c>
      <c r="F6" s="313">
        <v>-6.6000000000000003E-2</v>
      </c>
      <c r="G6" s="92">
        <f t="shared" ref="G6:G24" si="0">T29</f>
        <v>-1.7835339843123351E-2</v>
      </c>
      <c r="H6" s="99">
        <f t="shared" ref="H6:H24" si="1">X29</f>
        <v>-0.18099963347171558</v>
      </c>
    </row>
    <row r="7" spans="2:43" ht="20.25" customHeight="1" x14ac:dyDescent="0.25">
      <c r="B7" s="421"/>
      <c r="C7" s="91" t="s">
        <v>17</v>
      </c>
      <c r="D7" s="313">
        <v>-4.8000000000000001E-2</v>
      </c>
      <c r="E7" s="313">
        <v>-8.5000000000000006E-2</v>
      </c>
      <c r="F7" s="313">
        <v>-3.2000000000000001E-2</v>
      </c>
      <c r="G7" s="92">
        <f t="shared" si="0"/>
        <v>1.1679384333672034E-2</v>
      </c>
      <c r="H7" s="99">
        <f t="shared" si="1"/>
        <v>-0.13177457349562272</v>
      </c>
    </row>
    <row r="8" spans="2:43" ht="20.25" customHeight="1" x14ac:dyDescent="0.25">
      <c r="B8" s="420" t="s">
        <v>18</v>
      </c>
      <c r="C8" s="91" t="s">
        <v>16</v>
      </c>
      <c r="D8" s="313">
        <v>2.5999999999999999E-2</v>
      </c>
      <c r="E8" s="313">
        <v>-8.4000000000000005E-2</v>
      </c>
      <c r="F8" s="313">
        <v>-6.5000000000000002E-2</v>
      </c>
      <c r="G8" s="92">
        <f t="shared" si="0"/>
        <v>-1.9981547959068927E-2</v>
      </c>
      <c r="H8" s="99">
        <f t="shared" si="1"/>
        <v>-0.1247857025174488</v>
      </c>
    </row>
    <row r="9" spans="2:43" ht="20.25" customHeight="1" x14ac:dyDescent="0.25">
      <c r="B9" s="421"/>
      <c r="C9" s="91" t="s">
        <v>17</v>
      </c>
      <c r="D9" s="313">
        <v>7.6999999999999999E-2</v>
      </c>
      <c r="E9" s="313">
        <v>-8.8999999999999996E-2</v>
      </c>
      <c r="F9" s="313">
        <v>-3.4000000000000002E-2</v>
      </c>
      <c r="G9" s="92">
        <f t="shared" si="0"/>
        <v>-1.273681316124649E-2</v>
      </c>
      <c r="H9" s="99">
        <f t="shared" si="1"/>
        <v>-4.9369366520389382E-2</v>
      </c>
    </row>
    <row r="10" spans="2:43" ht="20.25" customHeight="1" x14ac:dyDescent="0.25">
      <c r="B10" s="420" t="s">
        <v>19</v>
      </c>
      <c r="C10" s="91" t="s">
        <v>16</v>
      </c>
      <c r="D10" s="313">
        <v>3.1E-2</v>
      </c>
      <c r="E10" s="313">
        <v>-0.11799999999999999</v>
      </c>
      <c r="F10" s="313">
        <v>2.3E-2</v>
      </c>
      <c r="G10" s="92">
        <f t="shared" si="0"/>
        <v>2.412176206951357E-2</v>
      </c>
      <c r="H10" s="99">
        <f t="shared" si="1"/>
        <v>-3.0539891372841726E-2</v>
      </c>
    </row>
    <row r="11" spans="2:43" ht="20.25" customHeight="1" x14ac:dyDescent="0.25">
      <c r="B11" s="421"/>
      <c r="C11" s="91" t="s">
        <v>17</v>
      </c>
      <c r="D11" s="313">
        <v>3.5999999999999997E-2</v>
      </c>
      <c r="E11" s="313">
        <v>-0.122</v>
      </c>
      <c r="F11" s="313">
        <v>5.0999999999999997E-2</v>
      </c>
      <c r="G11" s="92">
        <f t="shared" si="0"/>
        <v>3.3889371456345067E-2</v>
      </c>
      <c r="H11" s="99">
        <f t="shared" si="1"/>
        <v>5.6859081970089438E-3</v>
      </c>
    </row>
    <row r="12" spans="2:43" ht="20.25" customHeight="1" x14ac:dyDescent="0.25">
      <c r="B12" s="420" t="s">
        <v>20</v>
      </c>
      <c r="C12" s="91" t="s">
        <v>16</v>
      </c>
      <c r="D12" s="313">
        <v>-2.3E-2</v>
      </c>
      <c r="E12" s="313">
        <v>-6.4000000000000001E-2</v>
      </c>
      <c r="F12" s="313">
        <v>0</v>
      </c>
      <c r="G12" s="92">
        <f t="shared" si="0"/>
        <v>-2.2532461286990945E-2</v>
      </c>
      <c r="H12" s="99">
        <f t="shared" si="1"/>
        <v>-9.0886823355603538E-2</v>
      </c>
    </row>
    <row r="13" spans="2:43" ht="20.25" customHeight="1" x14ac:dyDescent="0.25">
      <c r="B13" s="421"/>
      <c r="C13" s="91" t="s">
        <v>17</v>
      </c>
      <c r="D13" s="313">
        <v>-1.0999999999999999E-2</v>
      </c>
      <c r="E13" s="313">
        <v>-8.6999999999999994E-2</v>
      </c>
      <c r="F13" s="313">
        <v>0</v>
      </c>
      <c r="G13" s="92">
        <f t="shared" si="0"/>
        <v>-1.5292237784936976E-4</v>
      </c>
      <c r="H13" s="99">
        <f t="shared" si="1"/>
        <v>-8.2862724451341352E-2</v>
      </c>
    </row>
    <row r="14" spans="2:43" ht="32.25" customHeight="1" x14ac:dyDescent="0.25">
      <c r="B14" s="61" t="s">
        <v>21</v>
      </c>
      <c r="C14" s="91" t="s">
        <v>16</v>
      </c>
      <c r="D14" s="313">
        <v>-4.0000000000000001E-3</v>
      </c>
      <c r="E14" s="313">
        <v>-9.1999999999999998E-2</v>
      </c>
      <c r="F14" s="313">
        <v>-7.0000000000000007E-2</v>
      </c>
      <c r="G14" s="92">
        <f t="shared" si="0"/>
        <v>1.3309123525702687E-2</v>
      </c>
      <c r="H14" s="99">
        <f t="shared" si="1"/>
        <v>-0.13445991209220812</v>
      </c>
    </row>
    <row r="15" spans="2:43" ht="20.25" customHeight="1" x14ac:dyDescent="0.25">
      <c r="B15" s="420" t="s">
        <v>22</v>
      </c>
      <c r="C15" s="91" t="s">
        <v>16</v>
      </c>
      <c r="D15" s="313">
        <v>7.4999999999999997E-2</v>
      </c>
      <c r="E15" s="313">
        <v>-0.10199999999999999</v>
      </c>
      <c r="F15" s="313">
        <v>-0.11</v>
      </c>
      <c r="G15" s="92">
        <f t="shared" si="0"/>
        <v>2.7012745240877251E-3</v>
      </c>
      <c r="H15" s="99">
        <f t="shared" si="1"/>
        <v>-0.12406240557285757</v>
      </c>
    </row>
    <row r="16" spans="2:43" ht="20.25" customHeight="1" x14ac:dyDescent="0.25">
      <c r="B16" s="421"/>
      <c r="C16" s="91" t="s">
        <v>23</v>
      </c>
      <c r="D16" s="313">
        <v>1.7999999999999999E-2</v>
      </c>
      <c r="E16" s="313">
        <v>-9.8000000000000004E-2</v>
      </c>
      <c r="F16" s="313">
        <v>0</v>
      </c>
      <c r="G16" s="92">
        <f t="shared" si="0"/>
        <v>4.4114597854462326E-2</v>
      </c>
      <c r="H16" s="99">
        <f t="shared" si="1"/>
        <v>-2.5990802596800824E-2</v>
      </c>
    </row>
    <row r="17" spans="2:24" ht="20.25" customHeight="1" x14ac:dyDescent="0.25">
      <c r="B17" s="420" t="s">
        <v>24</v>
      </c>
      <c r="C17" s="91" t="s">
        <v>16</v>
      </c>
      <c r="D17" s="313">
        <v>-6.4000000000000001E-2</v>
      </c>
      <c r="E17" s="313">
        <v>-0.13600000000000001</v>
      </c>
      <c r="F17" s="313">
        <v>-2.7E-2</v>
      </c>
      <c r="G17" s="92">
        <f t="shared" si="0"/>
        <v>-2.1385040571054049E-2</v>
      </c>
      <c r="H17" s="99">
        <f t="shared" si="1"/>
        <v>-0.21783044413446029</v>
      </c>
    </row>
    <row r="18" spans="2:24" ht="20.25" customHeight="1" x14ac:dyDescent="0.25">
      <c r="B18" s="422"/>
      <c r="C18" s="91" t="s">
        <v>17</v>
      </c>
      <c r="D18" s="313">
        <v>-7.5999999999999998E-2</v>
      </c>
      <c r="E18" s="313">
        <v>-0.13700000000000001</v>
      </c>
      <c r="F18" s="313">
        <v>2.9000000000000001E-2</v>
      </c>
      <c r="G18" s="92">
        <f t="shared" si="0"/>
        <v>-5.046731448178108E-2</v>
      </c>
      <c r="H18" s="99">
        <f t="shared" si="1"/>
        <v>-0.20778390158793622</v>
      </c>
    </row>
    <row r="19" spans="2:24" ht="20.25" customHeight="1" x14ac:dyDescent="0.25">
      <c r="B19" s="421"/>
      <c r="C19" s="91" t="s">
        <v>23</v>
      </c>
      <c r="D19" s="313">
        <v>-6.0000000000000001E-3</v>
      </c>
      <c r="E19" s="313">
        <v>-0.193</v>
      </c>
      <c r="F19" s="313">
        <v>2E-3</v>
      </c>
      <c r="G19" s="92">
        <f t="shared" si="0"/>
        <v>4.1588645045315127E-2</v>
      </c>
      <c r="H19" s="99">
        <f t="shared" si="1"/>
        <v>-0.14903061397779943</v>
      </c>
    </row>
    <row r="20" spans="2:24" ht="20.25" customHeight="1" x14ac:dyDescent="0.25">
      <c r="B20" s="420" t="s">
        <v>25</v>
      </c>
      <c r="C20" s="91" t="s">
        <v>16</v>
      </c>
      <c r="D20" s="313">
        <v>7.0000000000000001E-3</v>
      </c>
      <c r="E20" s="313">
        <v>-0.107</v>
      </c>
      <c r="F20" s="313">
        <v>-3.1E-2</v>
      </c>
      <c r="G20" s="92">
        <f t="shared" si="0"/>
        <v>4.8411635832521852E-2</v>
      </c>
      <c r="H20" s="99">
        <f t="shared" si="1"/>
        <v>-7.1677148076537897E-2</v>
      </c>
    </row>
    <row r="21" spans="2:24" ht="20.25" customHeight="1" x14ac:dyDescent="0.25">
      <c r="B21" s="421"/>
      <c r="C21" s="91" t="s">
        <v>17</v>
      </c>
      <c r="D21" s="313">
        <v>-6.0000000000000001E-3</v>
      </c>
      <c r="E21" s="313">
        <v>-0.105</v>
      </c>
      <c r="F21" s="313">
        <v>-1.2E-2</v>
      </c>
      <c r="G21" s="92">
        <f t="shared" si="0"/>
        <v>4.0381049249871036E-2</v>
      </c>
      <c r="H21" s="99">
        <f t="shared" si="1"/>
        <v>-7.1697931285688465E-2</v>
      </c>
    </row>
    <row r="22" spans="2:24" ht="20.25" customHeight="1" x14ac:dyDescent="0.25">
      <c r="B22" s="420" t="s">
        <v>26</v>
      </c>
      <c r="C22" s="91" t="s">
        <v>16</v>
      </c>
      <c r="D22" s="313">
        <v>-2E-3</v>
      </c>
      <c r="E22" s="313">
        <v>-9.6000000000000002E-2</v>
      </c>
      <c r="F22" s="313">
        <v>-0.17</v>
      </c>
      <c r="G22" s="92">
        <f t="shared" si="0"/>
        <v>6.8277065830673597E-2</v>
      </c>
      <c r="H22" s="99">
        <f t="shared" si="1"/>
        <v>-0.18579539478590756</v>
      </c>
    </row>
    <row r="23" spans="2:24" ht="20.25" customHeight="1" x14ac:dyDescent="0.25">
      <c r="B23" s="421"/>
      <c r="C23" s="91" t="s">
        <v>17</v>
      </c>
      <c r="D23" s="313">
        <v>4.3999999999999997E-2</v>
      </c>
      <c r="E23" s="313">
        <v>-5.1999999999999998E-2</v>
      </c>
      <c r="F23" s="313">
        <v>-0.153</v>
      </c>
      <c r="G23" s="92">
        <f t="shared" si="0"/>
        <v>-1.2709009561724167E-2</v>
      </c>
      <c r="H23" s="99">
        <f t="shared" si="1"/>
        <v>-0.15857158723570905</v>
      </c>
    </row>
    <row r="24" spans="2:24" ht="20.25" customHeight="1" x14ac:dyDescent="0.25">
      <c r="B24" s="62" t="s">
        <v>27</v>
      </c>
      <c r="C24" s="91" t="s">
        <v>16</v>
      </c>
      <c r="D24" s="313">
        <v>1.4E-2</v>
      </c>
      <c r="E24" s="313">
        <v>-0.11</v>
      </c>
      <c r="F24" s="313">
        <v>-4.7E-2</v>
      </c>
      <c r="G24" s="92">
        <f t="shared" si="0"/>
        <v>4.5221165042372509E-2</v>
      </c>
      <c r="H24" s="99">
        <f t="shared" si="1"/>
        <v>-8.5734536718718168E-2</v>
      </c>
      <c r="I24" s="262"/>
      <c r="J24" s="262"/>
      <c r="K24" s="262"/>
      <c r="L24" s="262"/>
      <c r="M24" s="262"/>
      <c r="N24" s="262"/>
      <c r="O24" s="262"/>
      <c r="P24" s="262"/>
      <c r="Q24" s="262"/>
      <c r="R24" s="262"/>
      <c r="S24" s="262"/>
      <c r="T24" s="262"/>
      <c r="U24" s="262"/>
      <c r="V24" s="262"/>
      <c r="W24" s="262"/>
      <c r="X24" s="262"/>
    </row>
    <row r="25" spans="2:24" x14ac:dyDescent="0.25">
      <c r="I25" s="262"/>
      <c r="J25" s="262"/>
      <c r="K25" s="262"/>
      <c r="L25" s="262"/>
      <c r="M25" s="262"/>
      <c r="N25" s="262"/>
      <c r="O25" s="262"/>
      <c r="P25" s="262"/>
      <c r="Q25" s="262"/>
      <c r="R25" s="262"/>
      <c r="S25" s="262"/>
      <c r="T25" s="262"/>
      <c r="U25" s="262"/>
      <c r="V25" s="262"/>
      <c r="W25" s="262"/>
      <c r="X25" s="262"/>
    </row>
    <row r="26" spans="2:24" x14ac:dyDescent="0.25">
      <c r="I26" s="262"/>
      <c r="J26" s="262"/>
      <c r="K26" s="262"/>
      <c r="L26" s="262"/>
      <c r="M26" s="262"/>
      <c r="N26" s="262"/>
      <c r="O26" s="262"/>
      <c r="P26" s="262"/>
      <c r="Q26" s="262"/>
      <c r="R26" s="262"/>
      <c r="S26" s="262"/>
      <c r="T26" s="262"/>
      <c r="U26" s="262"/>
      <c r="V26" s="262"/>
      <c r="W26" s="262"/>
      <c r="X26" s="262"/>
    </row>
    <row r="27" spans="2:24" ht="15.5" x14ac:dyDescent="0.35">
      <c r="B27" s="5" t="s">
        <v>55</v>
      </c>
      <c r="V27" s="82"/>
      <c r="W27" s="82"/>
    </row>
    <row r="28" spans="2:24" ht="84" x14ac:dyDescent="0.25">
      <c r="B28" s="88" t="str">
        <f>'Table 3'!B5</f>
        <v>Facility</v>
      </c>
      <c r="C28" s="89" t="str">
        <f>'Table 3'!C5</f>
        <v>User</v>
      </c>
      <c r="D28" s="259">
        <f>'Table 3'!D5</f>
        <v>2020</v>
      </c>
      <c r="E28" s="259">
        <f>'Table 3'!E5</f>
        <v>2021</v>
      </c>
      <c r="F28" s="259">
        <f>'Table 3'!F5</f>
        <v>2022</v>
      </c>
      <c r="G28" s="259">
        <f>'Table 3'!G5</f>
        <v>2023</v>
      </c>
      <c r="H28" s="259">
        <f>'Table 3'!H5</f>
        <v>2024</v>
      </c>
      <c r="I28" s="89" t="s">
        <v>56</v>
      </c>
      <c r="J28" s="89" t="s">
        <v>57</v>
      </c>
      <c r="K28" s="89" t="s">
        <v>58</v>
      </c>
      <c r="L28" s="89" t="s">
        <v>59</v>
      </c>
      <c r="M28" s="89" t="s">
        <v>60</v>
      </c>
      <c r="N28" s="89" t="s">
        <v>61</v>
      </c>
      <c r="O28" s="89" t="s">
        <v>62</v>
      </c>
      <c r="P28" s="89" t="s">
        <v>63</v>
      </c>
      <c r="Q28" s="89" t="s">
        <v>64</v>
      </c>
      <c r="R28" s="89" t="s">
        <v>65</v>
      </c>
      <c r="S28" s="89" t="s">
        <v>66</v>
      </c>
      <c r="T28" s="89" t="s">
        <v>67</v>
      </c>
      <c r="U28" s="89" t="s">
        <v>68</v>
      </c>
      <c r="V28" s="89" t="s">
        <v>69</v>
      </c>
      <c r="W28" s="89" t="s">
        <v>70</v>
      </c>
      <c r="X28" s="90" t="s">
        <v>71</v>
      </c>
    </row>
    <row r="29" spans="2:24" ht="20.25" customHeight="1" x14ac:dyDescent="0.25">
      <c r="B29" s="429" t="str">
        <f>'Table 3'!B6</f>
        <v>5-a-side Football (hall hire per hour)</v>
      </c>
      <c r="C29" s="91" t="str">
        <f>'Table 3'!C6</f>
        <v>Adult</v>
      </c>
      <c r="D29" s="270">
        <f>'Table 3'!D6</f>
        <v>43.68</v>
      </c>
      <c r="E29" s="270">
        <f>'Table 3'!E6</f>
        <v>43.76</v>
      </c>
      <c r="F29" s="270">
        <f>'Table 3'!F6</f>
        <v>45.33</v>
      </c>
      <c r="G29" s="270">
        <f>'Table 3'!G6</f>
        <v>47.65</v>
      </c>
      <c r="H29" s="271">
        <f>'Table 3'!H6</f>
        <v>48.063749999999999</v>
      </c>
      <c r="I29" s="270">
        <f>D29*'RPI Data'!$F$179</f>
        <v>44.160479999999993</v>
      </c>
      <c r="J29" s="270">
        <f>E29*'RPI Data'!$F$191</f>
        <v>45.904239999999994</v>
      </c>
      <c r="K29" s="270">
        <f>F29*'RPI Data'!$F$215</f>
        <v>49.364369999999994</v>
      </c>
      <c r="L29" s="270">
        <f>G29*'RPI Data'!$F$222</f>
        <v>48.936549999999997</v>
      </c>
      <c r="M29" s="270">
        <f>E29-I29</f>
        <v>-0.40047999999999462</v>
      </c>
      <c r="N29" s="270">
        <f>F29-J29</f>
        <v>-0.57423999999999609</v>
      </c>
      <c r="O29" s="270">
        <f>G29-K29</f>
        <v>-1.7143699999999953</v>
      </c>
      <c r="P29" s="270">
        <f>H29-L29</f>
        <v>-0.87279999999999802</v>
      </c>
      <c r="Q29" s="272">
        <f>M29/I29</f>
        <v>-9.0687420064273459E-3</v>
      </c>
      <c r="R29" s="272">
        <f t="shared" ref="R29:R47" si="2">N29/J29</f>
        <v>-1.2509519817777098E-2</v>
      </c>
      <c r="S29" s="272">
        <f t="shared" ref="S29:S47" si="3">O29/K29</f>
        <v>-3.4728894544790008E-2</v>
      </c>
      <c r="T29" s="272">
        <f t="shared" ref="T29:T47" si="4">P29/L29</f>
        <v>-1.7835339843123351E-2</v>
      </c>
      <c r="U29" s="271">
        <f>D29*'RPI Data'!$I$222</f>
        <v>58.685871172122489</v>
      </c>
      <c r="V29" s="271">
        <f>H29-U29</f>
        <v>-10.62212117212249</v>
      </c>
      <c r="W29" s="271">
        <f>V29/4</f>
        <v>-2.6555302930306226</v>
      </c>
      <c r="X29" s="277">
        <f>V29/U29</f>
        <v>-0.18099963347171558</v>
      </c>
    </row>
    <row r="30" spans="2:24" ht="20.25" customHeight="1" x14ac:dyDescent="0.25">
      <c r="B30" s="430">
        <f>'Table 3'!B7</f>
        <v>0</v>
      </c>
      <c r="C30" s="91" t="str">
        <f>'Table 3'!C7</f>
        <v>Juvenile</v>
      </c>
      <c r="D30" s="270">
        <f>'Table 3'!D7</f>
        <v>25.18</v>
      </c>
      <c r="E30" s="270">
        <f>'Table 3'!E7</f>
        <v>25.16</v>
      </c>
      <c r="F30" s="270">
        <f>'Table 3'!F7</f>
        <v>25.93</v>
      </c>
      <c r="G30" s="270">
        <f>'Table 3'!G7</f>
        <v>28.27</v>
      </c>
      <c r="H30" s="271">
        <f>'Table 3'!H7</f>
        <v>29.372380952380954</v>
      </c>
      <c r="I30" s="270">
        <f>D30*'RPI Data'!$F$179</f>
        <v>25.456979999999998</v>
      </c>
      <c r="J30" s="270">
        <f>E30*'RPI Data'!$F$191</f>
        <v>26.39284</v>
      </c>
      <c r="K30" s="270">
        <f>F30*'RPI Data'!$F$215</f>
        <v>28.237769999999998</v>
      </c>
      <c r="L30" s="270">
        <f>G30*'RPI Data'!$F$222</f>
        <v>29.033289999999997</v>
      </c>
      <c r="M30" s="270">
        <f t="shared" ref="M30:M47" si="5">E30-I30</f>
        <v>-0.2969799999999978</v>
      </c>
      <c r="N30" s="270">
        <f t="shared" ref="N30:N47" si="6">F30-J30</f>
        <v>-0.46283999999999992</v>
      </c>
      <c r="O30" s="270">
        <f t="shared" ref="O30:O47" si="7">G30-K30</f>
        <v>3.2230000000001979E-2</v>
      </c>
      <c r="P30" s="270">
        <f t="shared" ref="P30:P47" si="8">H30-L30</f>
        <v>0.33909095238095688</v>
      </c>
      <c r="Q30" s="272">
        <f t="shared" ref="Q30:Q47" si="9">M30/I30</f>
        <v>-1.1665955663240409E-2</v>
      </c>
      <c r="R30" s="272">
        <f t="shared" si="2"/>
        <v>-1.7536574313336491E-2</v>
      </c>
      <c r="S30" s="272">
        <f t="shared" si="3"/>
        <v>1.1413790819884851E-3</v>
      </c>
      <c r="T30" s="272">
        <f t="shared" si="4"/>
        <v>1.1679384333672034E-2</v>
      </c>
      <c r="U30" s="271">
        <f>D30*'RPI Data'!$I$222</f>
        <v>33.830362548398448</v>
      </c>
      <c r="V30" s="271">
        <f t="shared" ref="V30:V47" si="10">H30-U30</f>
        <v>-4.4579815960174933</v>
      </c>
      <c r="W30" s="271">
        <f t="shared" ref="W30:W47" si="11">V30/4</f>
        <v>-1.1144953990043733</v>
      </c>
      <c r="X30" s="277">
        <f t="shared" ref="X30:X47" si="12">V30/U30</f>
        <v>-0.13177457349562272</v>
      </c>
    </row>
    <row r="31" spans="2:24" ht="20.25" customHeight="1" x14ac:dyDescent="0.25">
      <c r="B31" s="429" t="str">
        <f>'Table 3'!B8</f>
        <v>Badminton (per court per hour)</v>
      </c>
      <c r="C31" s="91" t="str">
        <f>'Table 3'!C8</f>
        <v>Adult</v>
      </c>
      <c r="D31" s="270">
        <f>'Table 3'!D8</f>
        <v>10.1</v>
      </c>
      <c r="E31" s="270">
        <f>'Table 3'!E8</f>
        <v>10.87</v>
      </c>
      <c r="F31" s="270">
        <f>'Table 3'!F8</f>
        <v>11.21</v>
      </c>
      <c r="G31" s="270">
        <f>'Table 3'!G8</f>
        <v>11.8</v>
      </c>
      <c r="H31" s="271">
        <f>'Table 3'!H8</f>
        <v>11.876451612903226</v>
      </c>
      <c r="I31" s="270">
        <f>D31*'RPI Data'!$F$179</f>
        <v>10.211099999999998</v>
      </c>
      <c r="J31" s="270">
        <f>E31*'RPI Data'!$F$191</f>
        <v>11.402629999999998</v>
      </c>
      <c r="K31" s="270">
        <f>F31*'RPI Data'!$F$215</f>
        <v>12.207690000000001</v>
      </c>
      <c r="L31" s="270">
        <f>G31*'RPI Data'!$F$222</f>
        <v>12.118599999999999</v>
      </c>
      <c r="M31" s="270">
        <f t="shared" si="5"/>
        <v>0.65890000000000093</v>
      </c>
      <c r="N31" s="270">
        <f t="shared" si="6"/>
        <v>-0.19262999999999764</v>
      </c>
      <c r="O31" s="270">
        <f t="shared" si="7"/>
        <v>-0.40769000000000055</v>
      </c>
      <c r="P31" s="270">
        <f t="shared" si="8"/>
        <v>-0.24214838709677267</v>
      </c>
      <c r="Q31" s="272">
        <f t="shared" si="9"/>
        <v>6.4527817766939999E-2</v>
      </c>
      <c r="R31" s="272">
        <f t="shared" si="2"/>
        <v>-1.6893471067639453E-2</v>
      </c>
      <c r="S31" s="272">
        <f t="shared" si="3"/>
        <v>-3.3396162582765496E-2</v>
      </c>
      <c r="T31" s="272">
        <f t="shared" si="4"/>
        <v>-1.9981547959068927E-2</v>
      </c>
      <c r="U31" s="271">
        <f>D31*'RPI Data'!$I$222</f>
        <v>13.569764167546637</v>
      </c>
      <c r="V31" s="271">
        <f t="shared" si="10"/>
        <v>-1.6933125546434109</v>
      </c>
      <c r="W31" s="271">
        <f t="shared" si="11"/>
        <v>-0.42332813866085273</v>
      </c>
      <c r="X31" s="277">
        <f t="shared" si="12"/>
        <v>-0.1247857025174488</v>
      </c>
    </row>
    <row r="32" spans="2:24" ht="20.25" customHeight="1" x14ac:dyDescent="0.25">
      <c r="B32" s="430">
        <f>'Table 3'!B9</f>
        <v>0</v>
      </c>
      <c r="C32" s="91" t="str">
        <f>'Table 3'!C9</f>
        <v>Juvenile</v>
      </c>
      <c r="D32" s="270">
        <f>'Table 3'!D9</f>
        <v>6.2</v>
      </c>
      <c r="E32" s="270">
        <f>'Table 3'!E9</f>
        <v>7</v>
      </c>
      <c r="F32" s="270">
        <f>'Table 3'!F9</f>
        <v>7.18</v>
      </c>
      <c r="G32" s="270">
        <f>'Table 3'!G9</f>
        <v>7.81</v>
      </c>
      <c r="H32" s="271">
        <f>'Table 3'!H9</f>
        <v>7.9187096774193515</v>
      </c>
      <c r="I32" s="270">
        <f>D32*'RPI Data'!$F$179</f>
        <v>6.2681999999999993</v>
      </c>
      <c r="J32" s="270">
        <f>E32*'RPI Data'!$F$191</f>
        <v>7.343</v>
      </c>
      <c r="K32" s="270">
        <f>F32*'RPI Data'!$F$215</f>
        <v>7.8190199999999992</v>
      </c>
      <c r="L32" s="270">
        <f>G32*'RPI Data'!$F$222</f>
        <v>8.0208699999999986</v>
      </c>
      <c r="M32" s="270">
        <f t="shared" si="5"/>
        <v>0.73180000000000067</v>
      </c>
      <c r="N32" s="270">
        <f t="shared" si="6"/>
        <v>-0.16300000000000026</v>
      </c>
      <c r="O32" s="270">
        <f t="shared" si="7"/>
        <v>-9.0199999999995839E-3</v>
      </c>
      <c r="P32" s="270">
        <f t="shared" si="8"/>
        <v>-0.10216032258064711</v>
      </c>
      <c r="Q32" s="272">
        <f t="shared" si="9"/>
        <v>0.11674802973740479</v>
      </c>
      <c r="R32" s="272">
        <f t="shared" si="2"/>
        <v>-2.2198011711834435E-2</v>
      </c>
      <c r="S32" s="272">
        <f t="shared" si="3"/>
        <v>-1.1535972538757524E-3</v>
      </c>
      <c r="T32" s="272">
        <f t="shared" si="4"/>
        <v>-1.273681316124649E-2</v>
      </c>
      <c r="U32" s="271">
        <f>D32*'RPI Data'!$I$222</f>
        <v>8.3299542414642733</v>
      </c>
      <c r="V32" s="271">
        <f t="shared" si="10"/>
        <v>-0.41124456404492182</v>
      </c>
      <c r="W32" s="271">
        <f t="shared" si="11"/>
        <v>-0.10281114101123046</v>
      </c>
      <c r="X32" s="277">
        <f t="shared" si="12"/>
        <v>-4.9369366520389382E-2</v>
      </c>
    </row>
    <row r="33" spans="2:24" ht="20.25" customHeight="1" x14ac:dyDescent="0.25">
      <c r="B33" s="429" t="str">
        <f>'Table 3'!B10</f>
        <v>Squash (per court per 40 minutes)</v>
      </c>
      <c r="C33" s="91" t="str">
        <f>'Table 3'!C10</f>
        <v>Adult</v>
      </c>
      <c r="D33" s="270">
        <f>'Table 3'!D10</f>
        <v>7.97</v>
      </c>
      <c r="E33" s="270">
        <f>'Table 3'!E10</f>
        <v>8.6199999999999992</v>
      </c>
      <c r="F33" s="270">
        <f>'Table 3'!F10</f>
        <v>8.57</v>
      </c>
      <c r="G33" s="270">
        <f>'Table 3'!G10</f>
        <v>9.8699999999999992</v>
      </c>
      <c r="H33" s="271">
        <f>'Table 3'!H10</f>
        <v>10.381000000000002</v>
      </c>
      <c r="I33" s="270">
        <f>D33*'RPI Data'!$F$179</f>
        <v>8.0576699999999981</v>
      </c>
      <c r="J33" s="270">
        <f>E33*'RPI Data'!$F$191</f>
        <v>9.0423799999999979</v>
      </c>
      <c r="K33" s="270">
        <f>F33*'RPI Data'!$F$215</f>
        <v>9.3327299999999997</v>
      </c>
      <c r="L33" s="270">
        <f>G33*'RPI Data'!$F$222</f>
        <v>10.136489999999998</v>
      </c>
      <c r="M33" s="270">
        <f t="shared" si="5"/>
        <v>0.56233000000000111</v>
      </c>
      <c r="N33" s="270">
        <f t="shared" si="6"/>
        <v>-0.47237999999999758</v>
      </c>
      <c r="O33" s="270">
        <f t="shared" si="7"/>
        <v>0.53726999999999947</v>
      </c>
      <c r="P33" s="270">
        <f t="shared" si="8"/>
        <v>0.24451000000000356</v>
      </c>
      <c r="Q33" s="272">
        <f t="shared" si="9"/>
        <v>6.9788164568665781E-2</v>
      </c>
      <c r="R33" s="272">
        <f t="shared" si="2"/>
        <v>-5.2240671150736606E-2</v>
      </c>
      <c r="S33" s="272">
        <f t="shared" si="3"/>
        <v>5.7568364240688362E-2</v>
      </c>
      <c r="T33" s="272">
        <f t="shared" si="4"/>
        <v>2.412176206951357E-2</v>
      </c>
      <c r="U33" s="271">
        <f>D33*'RPI Data'!$I$222</f>
        <v>10.708021823301653</v>
      </c>
      <c r="V33" s="271">
        <f t="shared" si="10"/>
        <v>-0.32702182330165108</v>
      </c>
      <c r="W33" s="271">
        <f t="shared" si="11"/>
        <v>-8.1755455825412771E-2</v>
      </c>
      <c r="X33" s="277">
        <f t="shared" si="12"/>
        <v>-3.0539891372841726E-2</v>
      </c>
    </row>
    <row r="34" spans="2:24" ht="20.25" customHeight="1" x14ac:dyDescent="0.25">
      <c r="B34" s="430">
        <f>'Table 3'!B11</f>
        <v>0</v>
      </c>
      <c r="C34" s="91" t="str">
        <f>'Table 3'!C11</f>
        <v>Juvenile</v>
      </c>
      <c r="D34" s="270">
        <f>'Table 3'!D11</f>
        <v>4.66</v>
      </c>
      <c r="E34" s="270">
        <f>'Table 3'!E11</f>
        <v>5.07</v>
      </c>
      <c r="F34" s="270">
        <f>'Table 3'!F11</f>
        <v>5.01</v>
      </c>
      <c r="G34" s="270">
        <f>'Table 3'!G11</f>
        <v>5.93</v>
      </c>
      <c r="H34" s="271">
        <f>'Table 3'!H11</f>
        <v>6.2965000000000009</v>
      </c>
      <c r="I34" s="270">
        <f>D34*'RPI Data'!$F$179</f>
        <v>4.7112599999999993</v>
      </c>
      <c r="J34" s="270">
        <f>E34*'RPI Data'!$F$191</f>
        <v>5.3184300000000002</v>
      </c>
      <c r="K34" s="270">
        <f>F34*'RPI Data'!$F$215</f>
        <v>5.4558899999999992</v>
      </c>
      <c r="L34" s="270">
        <f>G34*'RPI Data'!$F$222</f>
        <v>6.0901099999999992</v>
      </c>
      <c r="M34" s="270">
        <f t="shared" si="5"/>
        <v>0.35874000000000095</v>
      </c>
      <c r="N34" s="270">
        <f t="shared" si="6"/>
        <v>-0.30843000000000043</v>
      </c>
      <c r="O34" s="270">
        <f t="shared" si="7"/>
        <v>0.47411000000000048</v>
      </c>
      <c r="P34" s="270">
        <f t="shared" si="8"/>
        <v>0.20639000000000163</v>
      </c>
      <c r="Q34" s="272">
        <f t="shared" si="9"/>
        <v>7.6145235032666639E-2</v>
      </c>
      <c r="R34" s="272">
        <f t="shared" si="2"/>
        <v>-5.7992678290397809E-2</v>
      </c>
      <c r="S34" s="272">
        <f t="shared" si="3"/>
        <v>8.6898746125746773E-2</v>
      </c>
      <c r="T34" s="272">
        <f t="shared" si="4"/>
        <v>3.3889371456345067E-2</v>
      </c>
      <c r="U34" s="271">
        <f>D34*'RPI Data'!$I$222</f>
        <v>6.2609010911650831</v>
      </c>
      <c r="V34" s="271">
        <f t="shared" si="10"/>
        <v>3.5598908834917786E-2</v>
      </c>
      <c r="W34" s="271">
        <f t="shared" si="11"/>
        <v>8.8997272087294466E-3</v>
      </c>
      <c r="X34" s="277">
        <f t="shared" si="12"/>
        <v>5.6859081970089438E-3</v>
      </c>
    </row>
    <row r="35" spans="2:24" ht="20.25" customHeight="1" x14ac:dyDescent="0.25">
      <c r="B35" s="429" t="str">
        <f>'Table 3'!B12</f>
        <v>Table tennis (per table per hour)</v>
      </c>
      <c r="C35" s="91" t="str">
        <f>'Table 3'!C12</f>
        <v>Adult</v>
      </c>
      <c r="D35" s="270">
        <f>'Table 3'!D12</f>
        <v>7.29</v>
      </c>
      <c r="E35" s="270">
        <f>'Table 3'!E12</f>
        <v>7.48</v>
      </c>
      <c r="F35" s="270">
        <f>'Table 3'!F12</f>
        <v>7.88</v>
      </c>
      <c r="G35" s="270">
        <f>'Table 3'!G12</f>
        <v>8.8699999999999992</v>
      </c>
      <c r="H35" s="271">
        <f>'Table 3'!H12</f>
        <v>8.9042307692307681</v>
      </c>
      <c r="I35" s="270">
        <f>D35*'RPI Data'!$F$179</f>
        <v>7.3701899999999991</v>
      </c>
      <c r="J35" s="270">
        <f>E35*'RPI Data'!$F$191</f>
        <v>7.8465199999999999</v>
      </c>
      <c r="K35" s="270">
        <f>F35*'RPI Data'!$F$215</f>
        <v>8.5813199999999998</v>
      </c>
      <c r="L35" s="270">
        <f>G35*'RPI Data'!$F$222</f>
        <v>9.1094899999999992</v>
      </c>
      <c r="M35" s="270">
        <f t="shared" si="5"/>
        <v>0.1098100000000013</v>
      </c>
      <c r="N35" s="270">
        <f t="shared" si="6"/>
        <v>3.3479999999999954E-2</v>
      </c>
      <c r="O35" s="270">
        <f t="shared" si="7"/>
        <v>0.28867999999999938</v>
      </c>
      <c r="P35" s="270">
        <f t="shared" si="8"/>
        <v>-0.20525923076923114</v>
      </c>
      <c r="Q35" s="272">
        <f t="shared" si="9"/>
        <v>1.4899208839935105E-2</v>
      </c>
      <c r="R35" s="272">
        <f t="shared" si="2"/>
        <v>4.2668597034099132E-3</v>
      </c>
      <c r="S35" s="272">
        <f t="shared" si="3"/>
        <v>3.3640512182274915E-2</v>
      </c>
      <c r="T35" s="272">
        <f t="shared" si="4"/>
        <v>-2.2532461286990945E-2</v>
      </c>
      <c r="U35" s="271">
        <f>D35*'RPI Data'!$I$222</f>
        <v>9.7944139387539604</v>
      </c>
      <c r="V35" s="271">
        <f t="shared" si="10"/>
        <v>-0.89018316952319232</v>
      </c>
      <c r="W35" s="271">
        <f t="shared" si="11"/>
        <v>-0.22254579238079808</v>
      </c>
      <c r="X35" s="277">
        <f t="shared" si="12"/>
        <v>-9.0886823355603538E-2</v>
      </c>
    </row>
    <row r="36" spans="2:24" ht="20.25" customHeight="1" x14ac:dyDescent="0.25">
      <c r="B36" s="430">
        <f>'Table 3'!B13</f>
        <v>0</v>
      </c>
      <c r="C36" s="91" t="str">
        <f>'Table 3'!C13</f>
        <v>Juvenile</v>
      </c>
      <c r="D36" s="270">
        <f>'Table 3'!D13</f>
        <v>4.8</v>
      </c>
      <c r="E36" s="270">
        <f>'Table 3'!E13</f>
        <v>4.9800000000000004</v>
      </c>
      <c r="F36" s="270">
        <f>'Table 3'!F13</f>
        <v>5.12</v>
      </c>
      <c r="G36" s="270">
        <f>'Table 3'!G13</f>
        <v>5.76</v>
      </c>
      <c r="H36" s="271">
        <f>'Table 3'!H13</f>
        <v>5.9146153846153835</v>
      </c>
      <c r="I36" s="270">
        <f>D36*'RPI Data'!$F$179</f>
        <v>4.8527999999999993</v>
      </c>
      <c r="J36" s="270">
        <f>E36*'RPI Data'!$F$191</f>
        <v>5.2240200000000003</v>
      </c>
      <c r="K36" s="270">
        <f>F36*'RPI Data'!$F$215</f>
        <v>5.5756800000000002</v>
      </c>
      <c r="L36" s="270">
        <f>G36*'RPI Data'!$F$222</f>
        <v>5.915519999999999</v>
      </c>
      <c r="M36" s="270">
        <f t="shared" si="5"/>
        <v>0.12720000000000109</v>
      </c>
      <c r="N36" s="270">
        <f t="shared" si="6"/>
        <v>-0.10402000000000022</v>
      </c>
      <c r="O36" s="270">
        <f t="shared" si="7"/>
        <v>0.1843199999999996</v>
      </c>
      <c r="P36" s="270">
        <f t="shared" si="8"/>
        <v>-9.0461538461550361E-4</v>
      </c>
      <c r="Q36" s="272">
        <f t="shared" si="9"/>
        <v>2.6211671612265314E-2</v>
      </c>
      <c r="R36" s="272">
        <f t="shared" si="2"/>
        <v>-1.9911868637562686E-2</v>
      </c>
      <c r="S36" s="272">
        <f t="shared" si="3"/>
        <v>3.3057851239669346E-2</v>
      </c>
      <c r="T36" s="272">
        <f t="shared" si="4"/>
        <v>-1.5292237784936976E-4</v>
      </c>
      <c r="U36" s="271">
        <f>D36*'RPI Data'!$I$222</f>
        <v>6.4489968321013729</v>
      </c>
      <c r="V36" s="271">
        <f t="shared" si="10"/>
        <v>-0.53438144748598937</v>
      </c>
      <c r="W36" s="271">
        <f t="shared" si="11"/>
        <v>-0.13359536187149734</v>
      </c>
      <c r="X36" s="277">
        <f t="shared" si="12"/>
        <v>-8.2862724451341352E-2</v>
      </c>
    </row>
    <row r="37" spans="2:24" ht="20.25" customHeight="1" x14ac:dyDescent="0.25">
      <c r="B37" s="93" t="str">
        <f>'Table 3'!B14</f>
        <v>Aerobics/keep fit (per session)</v>
      </c>
      <c r="C37" s="91" t="str">
        <f>'Table 3'!C14</f>
        <v>Adult</v>
      </c>
      <c r="D37" s="270">
        <f>'Table 3'!D14</f>
        <v>5.79</v>
      </c>
      <c r="E37" s="270">
        <f>'Table 3'!E14</f>
        <v>6.05</v>
      </c>
      <c r="F37" s="270">
        <f>'Table 3'!F14</f>
        <v>6.18</v>
      </c>
      <c r="G37" s="270">
        <f>'Table 3'!G14</f>
        <v>6.47</v>
      </c>
      <c r="H37" s="271">
        <f>'Table 3'!H14</f>
        <v>6.7331250000000002</v>
      </c>
      <c r="I37" s="270">
        <f>D37*'RPI Data'!$F$179</f>
        <v>5.8536899999999994</v>
      </c>
      <c r="J37" s="270">
        <f>E37*'RPI Data'!$F$191</f>
        <v>6.346449999999999</v>
      </c>
      <c r="K37" s="270">
        <f>F37*'RPI Data'!$F$215</f>
        <v>6.7300199999999997</v>
      </c>
      <c r="L37" s="270">
        <f>G37*'RPI Data'!$F$222</f>
        <v>6.6446899999999989</v>
      </c>
      <c r="M37" s="270">
        <f t="shared" si="5"/>
        <v>0.19631000000000043</v>
      </c>
      <c r="N37" s="270">
        <f t="shared" si="6"/>
        <v>-0.16644999999999932</v>
      </c>
      <c r="O37" s="270">
        <f t="shared" si="7"/>
        <v>-0.26001999999999992</v>
      </c>
      <c r="P37" s="270">
        <f t="shared" si="8"/>
        <v>8.8435000000001374E-2</v>
      </c>
      <c r="Q37" s="272">
        <f t="shared" si="9"/>
        <v>3.3536111410067918E-2</v>
      </c>
      <c r="R37" s="272">
        <f t="shared" si="2"/>
        <v>-2.6227260909642294E-2</v>
      </c>
      <c r="S37" s="272">
        <f t="shared" si="3"/>
        <v>-3.8635843578473751E-2</v>
      </c>
      <c r="T37" s="272">
        <f t="shared" si="4"/>
        <v>1.3309123525702687E-2</v>
      </c>
      <c r="U37" s="271">
        <f>D37*'RPI Data'!$I$222</f>
        <v>7.7791024287222807</v>
      </c>
      <c r="V37" s="271">
        <f t="shared" si="10"/>
        <v>-1.0459774287222805</v>
      </c>
      <c r="W37" s="271">
        <f t="shared" si="11"/>
        <v>-0.26149435718057013</v>
      </c>
      <c r="X37" s="277">
        <f t="shared" si="12"/>
        <v>-0.13445991209220812</v>
      </c>
    </row>
    <row r="38" spans="2:24" ht="20.25" customHeight="1" x14ac:dyDescent="0.25">
      <c r="B38" s="429" t="str">
        <f>'Table 3'!B15</f>
        <v>Bowls Season Ticket (per person)</v>
      </c>
      <c r="C38" s="91" t="str">
        <f>'Table 3'!C15</f>
        <v>Adult</v>
      </c>
      <c r="D38" s="270">
        <f>'Table 3'!D15</f>
        <v>55.03</v>
      </c>
      <c r="E38" s="270">
        <f>'Table 3'!E15</f>
        <v>62.08</v>
      </c>
      <c r="F38" s="270">
        <f>'Table 3'!F15</f>
        <v>62.76</v>
      </c>
      <c r="G38" s="270">
        <f>'Table 3'!G15</f>
        <v>62.89</v>
      </c>
      <c r="H38" s="271">
        <f>'Table 3'!H15</f>
        <v>64.762500000000003</v>
      </c>
      <c r="I38" s="270">
        <f>D38*'RPI Data'!$F$179</f>
        <v>55.635329999999996</v>
      </c>
      <c r="J38" s="270">
        <f>E38*'RPI Data'!$F$191</f>
        <v>65.121919999999989</v>
      </c>
      <c r="K38" s="270">
        <f>F38*'RPI Data'!$F$215</f>
        <v>68.345639999999989</v>
      </c>
      <c r="L38" s="270">
        <f>G38*'RPI Data'!$F$222</f>
        <v>64.588029999999989</v>
      </c>
      <c r="M38" s="270">
        <f t="shared" si="5"/>
        <v>6.4446700000000021</v>
      </c>
      <c r="N38" s="270">
        <f t="shared" si="6"/>
        <v>-2.3619199999999907</v>
      </c>
      <c r="O38" s="270">
        <f t="shared" si="7"/>
        <v>-5.4556399999999883</v>
      </c>
      <c r="P38" s="270">
        <f t="shared" si="8"/>
        <v>0.17447000000001367</v>
      </c>
      <c r="Q38" s="272">
        <f t="shared" si="9"/>
        <v>0.11583772397863017</v>
      </c>
      <c r="R38" s="272">
        <f t="shared" si="2"/>
        <v>-3.6269200908081195E-2</v>
      </c>
      <c r="S38" s="272">
        <f t="shared" si="3"/>
        <v>-7.9824257992170231E-2</v>
      </c>
      <c r="T38" s="272">
        <f t="shared" si="4"/>
        <v>2.7012745240877251E-3</v>
      </c>
      <c r="U38" s="271">
        <f>D38*'RPI Data'!$I$222</f>
        <v>73.935061598028867</v>
      </c>
      <c r="V38" s="271">
        <f t="shared" si="10"/>
        <v>-9.1725615980288637</v>
      </c>
      <c r="W38" s="271">
        <f t="shared" si="11"/>
        <v>-2.2931403995072159</v>
      </c>
      <c r="X38" s="277">
        <f t="shared" si="12"/>
        <v>-0.12406240557285757</v>
      </c>
    </row>
    <row r="39" spans="2:24" ht="20.25" customHeight="1" x14ac:dyDescent="0.25">
      <c r="B39" s="430">
        <f>'Table 3'!B16</f>
        <v>0</v>
      </c>
      <c r="C39" s="91" t="str">
        <f>'Table 3'!C16</f>
        <v>Senior citizen</v>
      </c>
      <c r="D39" s="270">
        <f>'Table 3'!D16</f>
        <v>28.36</v>
      </c>
      <c r="E39" s="270">
        <f>'Table 3'!E16</f>
        <v>30.28</v>
      </c>
      <c r="F39" s="270">
        <f>'Table 3'!F16</f>
        <v>30.74</v>
      </c>
      <c r="G39" s="270">
        <f>'Table 3'!G16</f>
        <v>34.61</v>
      </c>
      <c r="H39" s="271">
        <f>'Table 3'!H16</f>
        <v>37.112499999999997</v>
      </c>
      <c r="I39" s="270">
        <f>D39*'RPI Data'!$F$179</f>
        <v>28.671959999999995</v>
      </c>
      <c r="J39" s="270">
        <f>E39*'RPI Data'!$F$191</f>
        <v>31.763719999999999</v>
      </c>
      <c r="K39" s="270">
        <f>F39*'RPI Data'!$F$215</f>
        <v>33.475859999999997</v>
      </c>
      <c r="L39" s="270">
        <f>G39*'RPI Data'!$F$222</f>
        <v>35.544469999999997</v>
      </c>
      <c r="M39" s="270">
        <f t="shared" si="5"/>
        <v>1.6080400000000061</v>
      </c>
      <c r="N39" s="270">
        <f t="shared" si="6"/>
        <v>-1.0237200000000009</v>
      </c>
      <c r="O39" s="270">
        <f t="shared" si="7"/>
        <v>1.1341400000000021</v>
      </c>
      <c r="P39" s="270">
        <f t="shared" si="8"/>
        <v>1.5680300000000003</v>
      </c>
      <c r="Q39" s="272">
        <f t="shared" si="9"/>
        <v>5.6084062617275082E-2</v>
      </c>
      <c r="R39" s="272">
        <f t="shared" si="2"/>
        <v>-3.2229222521795331E-2</v>
      </c>
      <c r="S39" s="272">
        <f t="shared" si="3"/>
        <v>3.3879338723486183E-2</v>
      </c>
      <c r="T39" s="272">
        <f t="shared" si="4"/>
        <v>4.4114597854462326E-2</v>
      </c>
      <c r="U39" s="271">
        <f>D39*'RPI Data'!$I$222</f>
        <v>38.102822949665608</v>
      </c>
      <c r="V39" s="271">
        <f t="shared" si="10"/>
        <v>-0.99032294966561096</v>
      </c>
      <c r="W39" s="271">
        <f t="shared" si="11"/>
        <v>-0.24758073741640274</v>
      </c>
      <c r="X39" s="277">
        <f t="shared" si="12"/>
        <v>-2.5990802596800824E-2</v>
      </c>
    </row>
    <row r="40" spans="2:24" ht="20.25" customHeight="1" x14ac:dyDescent="0.25">
      <c r="B40" s="429" t="str">
        <f>'Table 3'!B17</f>
        <v>Golf Round Weekends (per person)</v>
      </c>
      <c r="C40" s="91" t="str">
        <f>'Table 3'!C17</f>
        <v>Adult</v>
      </c>
      <c r="D40" s="270">
        <f>'Table 3'!D17</f>
        <v>23.46</v>
      </c>
      <c r="E40" s="270">
        <f>'Table 3'!E17</f>
        <v>23.02</v>
      </c>
      <c r="F40" s="270">
        <f>'Table 3'!F17</f>
        <v>22.4</v>
      </c>
      <c r="G40" s="270">
        <f>'Table 3'!G17</f>
        <v>24.53</v>
      </c>
      <c r="H40" s="271">
        <f>'Table 3'!H17</f>
        <v>24.653571428571428</v>
      </c>
      <c r="I40" s="270">
        <f>D40*'RPI Data'!$F$179</f>
        <v>23.718059999999998</v>
      </c>
      <c r="J40" s="270">
        <f>E40*'RPI Data'!$F$191</f>
        <v>24.147979999999997</v>
      </c>
      <c r="K40" s="270">
        <f>F40*'RPI Data'!$F$215</f>
        <v>24.393599999999999</v>
      </c>
      <c r="L40" s="270">
        <f>G40*'RPI Data'!$F$222</f>
        <v>25.192309999999999</v>
      </c>
      <c r="M40" s="270">
        <f t="shared" si="5"/>
        <v>-0.69805999999999813</v>
      </c>
      <c r="N40" s="270">
        <f t="shared" si="6"/>
        <v>-1.7479799999999983</v>
      </c>
      <c r="O40" s="270">
        <f t="shared" si="7"/>
        <v>0.13640000000000185</v>
      </c>
      <c r="P40" s="270">
        <f t="shared" si="8"/>
        <v>-0.53873857142857062</v>
      </c>
      <c r="Q40" s="272">
        <f t="shared" si="9"/>
        <v>-2.9431580829123383E-2</v>
      </c>
      <c r="R40" s="272">
        <f t="shared" si="2"/>
        <v>-7.2386178885355978E-2</v>
      </c>
      <c r="S40" s="272">
        <f t="shared" si="3"/>
        <v>5.5916305916306674E-3</v>
      </c>
      <c r="T40" s="272">
        <f t="shared" si="4"/>
        <v>-2.1385040571054049E-2</v>
      </c>
      <c r="U40" s="271">
        <f>D40*'RPI Data'!$I$222</f>
        <v>31.51947201689546</v>
      </c>
      <c r="V40" s="271">
        <f t="shared" si="10"/>
        <v>-6.8659005883240312</v>
      </c>
      <c r="W40" s="271">
        <f t="shared" si="11"/>
        <v>-1.7164751470810078</v>
      </c>
      <c r="X40" s="277">
        <f t="shared" si="12"/>
        <v>-0.21783044413446029</v>
      </c>
    </row>
    <row r="41" spans="2:24" ht="20.25" customHeight="1" x14ac:dyDescent="0.25">
      <c r="B41" s="431">
        <f>'Table 3'!B18</f>
        <v>0</v>
      </c>
      <c r="C41" s="91" t="str">
        <f>'Table 3'!C18</f>
        <v>Juvenile</v>
      </c>
      <c r="D41" s="270">
        <f>'Table 3'!D18</f>
        <v>9.6199999999999992</v>
      </c>
      <c r="E41" s="270">
        <f>'Table 3'!E18</f>
        <v>9.33</v>
      </c>
      <c r="F41" s="270">
        <f>'Table 3'!F18</f>
        <v>9.06</v>
      </c>
      <c r="G41" s="270">
        <f>'Table 3'!G18</f>
        <v>10.5</v>
      </c>
      <c r="H41" s="271">
        <f>'Table 3'!H18</f>
        <v>10.239285714285712</v>
      </c>
      <c r="I41" s="270">
        <f>D41*'RPI Data'!$F$179</f>
        <v>9.7258199999999988</v>
      </c>
      <c r="J41" s="270">
        <f>E41*'RPI Data'!$F$191</f>
        <v>9.7871699999999997</v>
      </c>
      <c r="K41" s="270">
        <f>F41*'RPI Data'!$F$215</f>
        <v>9.866340000000001</v>
      </c>
      <c r="L41" s="270">
        <f>G41*'RPI Data'!$F$222</f>
        <v>10.783499999999998</v>
      </c>
      <c r="M41" s="270">
        <f t="shared" si="5"/>
        <v>-0.39581999999999873</v>
      </c>
      <c r="N41" s="270">
        <f t="shared" si="6"/>
        <v>-0.72716999999999921</v>
      </c>
      <c r="O41" s="270">
        <f t="shared" si="7"/>
        <v>0.633659999999999</v>
      </c>
      <c r="P41" s="270">
        <f t="shared" si="8"/>
        <v>-0.54421428571428621</v>
      </c>
      <c r="Q41" s="272">
        <f t="shared" si="9"/>
        <v>-4.0697853754233453E-2</v>
      </c>
      <c r="R41" s="272">
        <f t="shared" si="2"/>
        <v>-7.429829051707483E-2</v>
      </c>
      <c r="S41" s="272">
        <f t="shared" si="3"/>
        <v>6.4224423646458459E-2</v>
      </c>
      <c r="T41" s="272">
        <f t="shared" si="4"/>
        <v>-5.046731448178108E-2</v>
      </c>
      <c r="U41" s="271">
        <f>D41*'RPI Data'!$I$222</f>
        <v>12.924864484336499</v>
      </c>
      <c r="V41" s="271">
        <f t="shared" si="10"/>
        <v>-2.6855787700507872</v>
      </c>
      <c r="W41" s="271">
        <f t="shared" si="11"/>
        <v>-0.67139469251269679</v>
      </c>
      <c r="X41" s="277">
        <f t="shared" si="12"/>
        <v>-0.20778390158793622</v>
      </c>
    </row>
    <row r="42" spans="2:24" ht="20.25" customHeight="1" x14ac:dyDescent="0.25">
      <c r="B42" s="430">
        <f>'Table 3'!B19</f>
        <v>0</v>
      </c>
      <c r="C42" s="91" t="str">
        <f>'Table 3'!C19</f>
        <v>Senior citizen</v>
      </c>
      <c r="D42" s="270">
        <f>'Table 3'!D19</f>
        <v>14.97</v>
      </c>
      <c r="E42" s="270">
        <f>'Table 3'!E19</f>
        <v>15.61</v>
      </c>
      <c r="F42" s="270">
        <f>'Table 3'!F19</f>
        <v>14.19</v>
      </c>
      <c r="G42" s="270">
        <f>'Table 3'!G19</f>
        <v>16</v>
      </c>
      <c r="H42" s="271">
        <f>'Table 3'!H19</f>
        <v>17.115384615384617</v>
      </c>
      <c r="I42" s="270">
        <f>D42*'RPI Data'!$F$179</f>
        <v>15.13467</v>
      </c>
      <c r="J42" s="270">
        <f>E42*'RPI Data'!$F$191</f>
        <v>16.374889999999997</v>
      </c>
      <c r="K42" s="270">
        <f>F42*'RPI Data'!$F$215</f>
        <v>15.452909999999999</v>
      </c>
      <c r="L42" s="270">
        <f>G42*'RPI Data'!$F$222</f>
        <v>16.431999999999999</v>
      </c>
      <c r="M42" s="270">
        <f t="shared" si="5"/>
        <v>0.47532999999999959</v>
      </c>
      <c r="N42" s="270">
        <f t="shared" si="6"/>
        <v>-2.1848899999999976</v>
      </c>
      <c r="O42" s="270">
        <f t="shared" si="7"/>
        <v>0.54709000000000074</v>
      </c>
      <c r="P42" s="270">
        <f t="shared" si="8"/>
        <v>0.68338461538461814</v>
      </c>
      <c r="Q42" s="272">
        <f t="shared" si="9"/>
        <v>3.1406697337966374E-2</v>
      </c>
      <c r="R42" s="272">
        <f t="shared" si="2"/>
        <v>-0.13342929326548136</v>
      </c>
      <c r="S42" s="272">
        <f t="shared" si="3"/>
        <v>3.5403687719659321E-2</v>
      </c>
      <c r="T42" s="272">
        <f t="shared" si="4"/>
        <v>4.1588645045315127E-2</v>
      </c>
      <c r="U42" s="271">
        <f>D42*'RPI Data'!$I$222</f>
        <v>20.112808870116158</v>
      </c>
      <c r="V42" s="271">
        <f t="shared" si="10"/>
        <v>-2.9974242547315413</v>
      </c>
      <c r="W42" s="271">
        <f t="shared" si="11"/>
        <v>-0.74935606368288532</v>
      </c>
      <c r="X42" s="277">
        <f t="shared" si="12"/>
        <v>-0.14903061397779943</v>
      </c>
    </row>
    <row r="43" spans="2:24" ht="20.25" customHeight="1" x14ac:dyDescent="0.25">
      <c r="B43" s="429" t="str">
        <f>'Table 3'!B20</f>
        <v>Swimming (per person)</v>
      </c>
      <c r="C43" s="91" t="str">
        <f>'Table 3'!C20</f>
        <v>Adult</v>
      </c>
      <c r="D43" s="270">
        <f>'Table 3'!D20</f>
        <v>4.42</v>
      </c>
      <c r="E43" s="270">
        <f>'Table 3'!E20</f>
        <v>4.66</v>
      </c>
      <c r="F43" s="270">
        <f>'Table 3'!F20</f>
        <v>4.6900000000000004</v>
      </c>
      <c r="G43" s="270">
        <f>'Table 3'!G20</f>
        <v>5.12</v>
      </c>
      <c r="H43" s="271">
        <f>'Table 3'!H20</f>
        <v>5.5127999999999995</v>
      </c>
      <c r="I43" s="270">
        <f>D43*'RPI Data'!$F$179</f>
        <v>4.4686199999999996</v>
      </c>
      <c r="J43" s="270">
        <f>E43*'RPI Data'!$F$191</f>
        <v>4.8883399999999995</v>
      </c>
      <c r="K43" s="270">
        <f>F43*'RPI Data'!$F$215</f>
        <v>5.1074100000000007</v>
      </c>
      <c r="L43" s="270">
        <f>G43*'RPI Data'!$F$222</f>
        <v>5.2582399999999998</v>
      </c>
      <c r="M43" s="270">
        <f t="shared" si="5"/>
        <v>0.19138000000000055</v>
      </c>
      <c r="N43" s="270">
        <f t="shared" si="6"/>
        <v>-0.19833999999999907</v>
      </c>
      <c r="O43" s="270">
        <f t="shared" si="7"/>
        <v>1.2589999999999435E-2</v>
      </c>
      <c r="P43" s="270">
        <f t="shared" si="8"/>
        <v>0.25455999999999968</v>
      </c>
      <c r="Q43" s="272">
        <f t="shared" si="9"/>
        <v>4.2827539598354877E-2</v>
      </c>
      <c r="R43" s="272">
        <f t="shared" si="2"/>
        <v>-4.0574100819500913E-2</v>
      </c>
      <c r="S43" s="272">
        <f t="shared" si="3"/>
        <v>2.4650458843130732E-3</v>
      </c>
      <c r="T43" s="272">
        <f t="shared" si="4"/>
        <v>4.8411635832521852E-2</v>
      </c>
      <c r="U43" s="271">
        <f>D43*'RPI Data'!$I$222</f>
        <v>5.9384512495600141</v>
      </c>
      <c r="V43" s="271">
        <f t="shared" si="10"/>
        <v>-0.42565124956001466</v>
      </c>
      <c r="W43" s="271">
        <f t="shared" si="11"/>
        <v>-0.10641281239000366</v>
      </c>
      <c r="X43" s="277">
        <f t="shared" si="12"/>
        <v>-7.1677148076537897E-2</v>
      </c>
    </row>
    <row r="44" spans="2:24" ht="20.25" customHeight="1" x14ac:dyDescent="0.25">
      <c r="B44" s="430">
        <f>'Table 3'!B21</f>
        <v>0</v>
      </c>
      <c r="C44" s="91" t="str">
        <f>'Table 3'!C21</f>
        <v>Juvenile</v>
      </c>
      <c r="D44" s="270">
        <f>'Table 3'!D21</f>
        <v>2.69</v>
      </c>
      <c r="E44" s="270">
        <f>'Table 3'!E21</f>
        <v>2.8</v>
      </c>
      <c r="F44" s="270">
        <f>'Table 3'!F21</f>
        <v>2.82</v>
      </c>
      <c r="G44" s="270">
        <f>'Table 3'!G21</f>
        <v>3.14</v>
      </c>
      <c r="H44" s="271">
        <f>'Table 3'!H21</f>
        <v>3.3549999999999991</v>
      </c>
      <c r="I44" s="270">
        <f>D44*'RPI Data'!$F$179</f>
        <v>2.7195899999999997</v>
      </c>
      <c r="J44" s="270">
        <f>E44*'RPI Data'!$F$191</f>
        <v>2.9371999999999998</v>
      </c>
      <c r="K44" s="270">
        <f>F44*'RPI Data'!$F$215</f>
        <v>3.0709799999999996</v>
      </c>
      <c r="L44" s="270">
        <f>G44*'RPI Data'!$F$222</f>
        <v>3.22478</v>
      </c>
      <c r="M44" s="270">
        <f t="shared" si="5"/>
        <v>8.0410000000000093E-2</v>
      </c>
      <c r="N44" s="270">
        <f t="shared" si="6"/>
        <v>-0.11719999999999997</v>
      </c>
      <c r="O44" s="270">
        <f t="shared" si="7"/>
        <v>6.9020000000000525E-2</v>
      </c>
      <c r="P44" s="270">
        <f t="shared" si="8"/>
        <v>0.13021999999999911</v>
      </c>
      <c r="Q44" s="272">
        <f t="shared" si="9"/>
        <v>2.9566956783927026E-2</v>
      </c>
      <c r="R44" s="272">
        <f t="shared" si="2"/>
        <v>-3.9901947432929311E-2</v>
      </c>
      <c r="S44" s="272">
        <f t="shared" si="3"/>
        <v>2.2474910289223809E-2</v>
      </c>
      <c r="T44" s="272">
        <f t="shared" si="4"/>
        <v>4.0381049249871036E-2</v>
      </c>
      <c r="U44" s="271">
        <f>D44*'RPI Data'!$I$222</f>
        <v>3.6141253079901441</v>
      </c>
      <c r="V44" s="271">
        <f t="shared" si="10"/>
        <v>-0.25912530799014499</v>
      </c>
      <c r="W44" s="271">
        <f t="shared" si="11"/>
        <v>-6.4781326997536248E-2</v>
      </c>
      <c r="X44" s="277">
        <f t="shared" si="12"/>
        <v>-7.1697931285688465E-2</v>
      </c>
    </row>
    <row r="45" spans="2:24" ht="20.25" customHeight="1" x14ac:dyDescent="0.25">
      <c r="B45" s="429" t="str">
        <f>'Table 3'!B22</f>
        <v>Swimming Lesson (per person)</v>
      </c>
      <c r="C45" s="91" t="str">
        <f>'Table 3'!C22</f>
        <v>Adult</v>
      </c>
      <c r="D45" s="270">
        <f>'Table 3'!D22</f>
        <v>6.85</v>
      </c>
      <c r="E45" s="270">
        <f>'Table 3'!E22</f>
        <v>7.17</v>
      </c>
      <c r="F45" s="270">
        <f>'Table 3'!F22</f>
        <v>7.3</v>
      </c>
      <c r="G45" s="270">
        <f>'Table 3'!G22</f>
        <v>6.83</v>
      </c>
      <c r="H45" s="271">
        <f>'Table 3'!H22</f>
        <v>7.493333333333335</v>
      </c>
      <c r="I45" s="270">
        <f>D45*'RPI Data'!$F$179</f>
        <v>6.925349999999999</v>
      </c>
      <c r="J45" s="270">
        <f>E45*'RPI Data'!$F$191</f>
        <v>7.5213299999999998</v>
      </c>
      <c r="K45" s="270">
        <f>F45*'RPI Data'!$F$215</f>
        <v>7.9497</v>
      </c>
      <c r="L45" s="270">
        <f>G45*'RPI Data'!$F$222</f>
        <v>7.0144099999999998</v>
      </c>
      <c r="M45" s="270">
        <f t="shared" si="5"/>
        <v>0.24465000000000092</v>
      </c>
      <c r="N45" s="270">
        <f t="shared" si="6"/>
        <v>-0.22133000000000003</v>
      </c>
      <c r="O45" s="270">
        <f t="shared" si="7"/>
        <v>-1.1196999999999999</v>
      </c>
      <c r="P45" s="270">
        <f t="shared" si="8"/>
        <v>0.47892333333333514</v>
      </c>
      <c r="Q45" s="272">
        <f t="shared" si="9"/>
        <v>3.5326734388875791E-2</v>
      </c>
      <c r="R45" s="272">
        <f t="shared" si="2"/>
        <v>-2.942697634593882E-2</v>
      </c>
      <c r="S45" s="272">
        <f t="shared" si="3"/>
        <v>-0.14084808231757173</v>
      </c>
      <c r="T45" s="272">
        <f t="shared" si="4"/>
        <v>6.8277065830673597E-2</v>
      </c>
      <c r="U45" s="271">
        <f>D45*'RPI Data'!$I$222</f>
        <v>9.2032558958113331</v>
      </c>
      <c r="V45" s="271">
        <f t="shared" si="10"/>
        <v>-1.7099225624779981</v>
      </c>
      <c r="W45" s="271">
        <f t="shared" si="11"/>
        <v>-0.42748064061949953</v>
      </c>
      <c r="X45" s="277">
        <f t="shared" si="12"/>
        <v>-0.18579539478590756</v>
      </c>
    </row>
    <row r="46" spans="2:24" ht="20.25" customHeight="1" x14ac:dyDescent="0.25">
      <c r="B46" s="430">
        <f>'Table 3'!B23</f>
        <v>0</v>
      </c>
      <c r="C46" s="91" t="str">
        <f>'Table 3'!C23</f>
        <v>Juvenile</v>
      </c>
      <c r="D46" s="270">
        <f>'Table 3'!D23</f>
        <v>5.22</v>
      </c>
      <c r="E46" s="270">
        <f>'Table 3'!E23</f>
        <v>5.72</v>
      </c>
      <c r="F46" s="270">
        <f>'Table 3'!F23</f>
        <v>6.1</v>
      </c>
      <c r="G46" s="270">
        <f>'Table 3'!G23</f>
        <v>5.82</v>
      </c>
      <c r="H46" s="271">
        <f>'Table 3'!H23</f>
        <v>5.9011764705882355</v>
      </c>
      <c r="I46" s="270">
        <f>D46*'RPI Data'!$F$179</f>
        <v>5.2774199999999993</v>
      </c>
      <c r="J46" s="270">
        <f>E46*'RPI Data'!$F$191</f>
        <v>6.0002799999999992</v>
      </c>
      <c r="K46" s="270">
        <f>F46*'RPI Data'!$F$215</f>
        <v>6.6428999999999991</v>
      </c>
      <c r="L46" s="270">
        <f>G46*'RPI Data'!$F$222</f>
        <v>5.9771399999999995</v>
      </c>
      <c r="M46" s="270">
        <f t="shared" si="5"/>
        <v>0.44258000000000042</v>
      </c>
      <c r="N46" s="270">
        <f t="shared" si="6"/>
        <v>9.9720000000000475E-2</v>
      </c>
      <c r="O46" s="270">
        <f t="shared" si="7"/>
        <v>-0.82289999999999885</v>
      </c>
      <c r="P46" s="270">
        <f t="shared" si="8"/>
        <v>-7.5963529411763986E-2</v>
      </c>
      <c r="Q46" s="272">
        <f t="shared" si="9"/>
        <v>8.3862948183013764E-2</v>
      </c>
      <c r="R46" s="272">
        <f t="shared" si="2"/>
        <v>1.6619224436193059E-2</v>
      </c>
      <c r="S46" s="272">
        <f t="shared" si="3"/>
        <v>-0.12387662015083759</v>
      </c>
      <c r="T46" s="272">
        <f t="shared" si="4"/>
        <v>-1.2709009561724167E-2</v>
      </c>
      <c r="U46" s="271">
        <f>D46*'RPI Data'!$I$222</f>
        <v>7.0132840549102422</v>
      </c>
      <c r="V46" s="271">
        <f t="shared" si="10"/>
        <v>-1.1121075843220067</v>
      </c>
      <c r="W46" s="271">
        <f t="shared" si="11"/>
        <v>-0.27802689608050168</v>
      </c>
      <c r="X46" s="277">
        <f t="shared" si="12"/>
        <v>-0.15857158723570905</v>
      </c>
    </row>
    <row r="47" spans="2:24" ht="20.25" customHeight="1" x14ac:dyDescent="0.25">
      <c r="B47" s="94" t="str">
        <f>'Table 3'!B24</f>
        <v>Sauna (per person)</v>
      </c>
      <c r="C47" s="273" t="str">
        <f>'Table 3'!C24</f>
        <v>Adult</v>
      </c>
      <c r="D47" s="274">
        <f>'Table 3'!D24</f>
        <v>5.89</v>
      </c>
      <c r="E47" s="274">
        <f>'Table 3'!E24</f>
        <v>6.27</v>
      </c>
      <c r="F47" s="274">
        <f>'Table 3'!F24</f>
        <v>6.28</v>
      </c>
      <c r="G47" s="274">
        <f>'Table 3'!G24</f>
        <v>6.74</v>
      </c>
      <c r="H47" s="275">
        <f>'Table 3'!H24</f>
        <v>7.2350000000000012</v>
      </c>
      <c r="I47" s="270">
        <f>D47*'RPI Data'!$F$179</f>
        <v>5.9547899999999991</v>
      </c>
      <c r="J47" s="270">
        <f>E47*'RPI Data'!$F$191</f>
        <v>6.5772299999999992</v>
      </c>
      <c r="K47" s="270">
        <f>F47*'RPI Data'!$F$215</f>
        <v>6.8389199999999999</v>
      </c>
      <c r="L47" s="270">
        <f>G47*'RPI Data'!$F$222</f>
        <v>6.9219799999999996</v>
      </c>
      <c r="M47" s="274">
        <f t="shared" si="5"/>
        <v>0.31521000000000043</v>
      </c>
      <c r="N47" s="274">
        <f t="shared" si="6"/>
        <v>-0.297229999999999</v>
      </c>
      <c r="O47" s="274">
        <f t="shared" si="7"/>
        <v>-9.8919999999999675E-2</v>
      </c>
      <c r="P47" s="274">
        <f t="shared" si="8"/>
        <v>0.31302000000000163</v>
      </c>
      <c r="Q47" s="276">
        <f t="shared" si="9"/>
        <v>5.2933856609553062E-2</v>
      </c>
      <c r="R47" s="276">
        <f t="shared" si="2"/>
        <v>-4.5190756595101439E-2</v>
      </c>
      <c r="S47" s="276">
        <f t="shared" si="3"/>
        <v>-1.4464272136536132E-2</v>
      </c>
      <c r="T47" s="276">
        <f t="shared" si="4"/>
        <v>4.5221165042372509E-2</v>
      </c>
      <c r="U47" s="271">
        <f>D47*'RPI Data'!$I$222</f>
        <v>7.913456529391059</v>
      </c>
      <c r="V47" s="275">
        <f t="shared" si="10"/>
        <v>-0.67845652939105783</v>
      </c>
      <c r="W47" s="275">
        <f t="shared" si="11"/>
        <v>-0.16961413234776446</v>
      </c>
      <c r="X47" s="278">
        <f t="shared" si="12"/>
        <v>-8.5734536718718168E-2</v>
      </c>
    </row>
    <row r="48" spans="2:24" x14ac:dyDescent="0.25">
      <c r="L48" s="82"/>
      <c r="P48" s="82"/>
    </row>
  </sheetData>
  <mergeCells count="16">
    <mergeCell ref="B15:B16"/>
    <mergeCell ref="B17:B19"/>
    <mergeCell ref="B20:B21"/>
    <mergeCell ref="B22:B23"/>
    <mergeCell ref="B6:B7"/>
    <mergeCell ref="B8:B9"/>
    <mergeCell ref="B10:B11"/>
    <mergeCell ref="B12:B13"/>
    <mergeCell ref="B38:B39"/>
    <mergeCell ref="B40:B42"/>
    <mergeCell ref="B43:B44"/>
    <mergeCell ref="B45:B46"/>
    <mergeCell ref="B29:B30"/>
    <mergeCell ref="B31:B32"/>
    <mergeCell ref="B33:B34"/>
    <mergeCell ref="B35:B36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8364E-59F7-462F-B994-D9DD6942E525}">
  <sheetPr codeName="Sheet10">
    <tabColor rgb="FF00B050"/>
  </sheetPr>
  <dimension ref="A1:AY72"/>
  <sheetViews>
    <sheetView showGridLines="0" showRowColHeaders="0" workbookViewId="0">
      <selection activeCell="D6" sqref="D6"/>
    </sheetView>
  </sheetViews>
  <sheetFormatPr defaultColWidth="0" defaultRowHeight="12.5" zeroHeight="1" x14ac:dyDescent="0.25"/>
  <cols>
    <col min="1" max="1" width="3.6328125" customWidth="1"/>
    <col min="2" max="2" width="29.6328125" customWidth="1"/>
    <col min="3" max="3" width="20" customWidth="1"/>
    <col min="4" max="4" width="32.6328125" customWidth="1"/>
    <col min="5" max="5" width="3.6328125" customWidth="1"/>
    <col min="52" max="16383" width="9.36328125" hidden="1"/>
    <col min="16384" max="16384" width="9.36328125" hidden="1" customWidth="1"/>
  </cols>
  <sheetData>
    <row r="1" spans="2:4" ht="14" x14ac:dyDescent="0.25">
      <c r="B1" s="40" t="s">
        <v>8</v>
      </c>
    </row>
    <row r="2" spans="2:4" ht="20" x14ac:dyDescent="0.25">
      <c r="B2" s="33" t="s">
        <v>9</v>
      </c>
    </row>
    <row r="3" spans="2:4" ht="14" x14ac:dyDescent="0.3">
      <c r="B3" s="79" t="s">
        <v>72</v>
      </c>
    </row>
    <row r="4" spans="2:4" ht="15.5" x14ac:dyDescent="0.35">
      <c r="B4" s="5"/>
    </row>
    <row r="5" spans="2:4" ht="25.5" customHeight="1" x14ac:dyDescent="0.25">
      <c r="B5" s="181" t="s">
        <v>73</v>
      </c>
      <c r="C5" s="185" t="s">
        <v>74</v>
      </c>
      <c r="D5" s="74" t="s">
        <v>75</v>
      </c>
    </row>
    <row r="6" spans="2:4" ht="20.25" customHeight="1" x14ac:dyDescent="0.25">
      <c r="B6" s="182" t="s">
        <v>76</v>
      </c>
      <c r="C6" s="183">
        <f>SUM('Concessions data'!D6:D8)</f>
        <v>0</v>
      </c>
      <c r="D6" s="184" t="e">
        <f>C6/'Concessions data'!$C$58</f>
        <v>#DIV/0!</v>
      </c>
    </row>
    <row r="7" spans="2:4" ht="20.25" customHeight="1" x14ac:dyDescent="0.25">
      <c r="B7" s="182" t="s">
        <v>77</v>
      </c>
      <c r="C7" s="183">
        <f>SUM('Concessions data'!D9:D11)</f>
        <v>0</v>
      </c>
      <c r="D7" s="184" t="e">
        <f>C7/'Concessions data'!$C$58</f>
        <v>#DIV/0!</v>
      </c>
    </row>
    <row r="8" spans="2:4" ht="20.25" customHeight="1" x14ac:dyDescent="0.25">
      <c r="B8" s="182" t="s">
        <v>78</v>
      </c>
      <c r="C8" s="208">
        <f>SUM('Concessions data'!D12:D14)</f>
        <v>0</v>
      </c>
      <c r="D8" s="184" t="e">
        <f>C8/'Concessions data'!$C$58</f>
        <v>#DIV/0!</v>
      </c>
    </row>
    <row r="9" spans="2:4" ht="20.25" customHeight="1" x14ac:dyDescent="0.25">
      <c r="B9" s="182" t="s">
        <v>79</v>
      </c>
      <c r="C9" s="183">
        <f>SUM('Concessions data'!D15:D17)</f>
        <v>0</v>
      </c>
      <c r="D9" s="184" t="e">
        <f>C9/'Concessions data'!$C$58</f>
        <v>#DIV/0!</v>
      </c>
    </row>
    <row r="10" spans="2:4" ht="20.25" customHeight="1" x14ac:dyDescent="0.25">
      <c r="B10" s="182" t="s">
        <v>80</v>
      </c>
      <c r="C10" s="183">
        <f>SUM('Concessions data'!D18:D20)</f>
        <v>0</v>
      </c>
      <c r="D10" s="184" t="e">
        <f>C10/'Concessions data'!$C$58</f>
        <v>#DIV/0!</v>
      </c>
    </row>
    <row r="11" spans="2:4" ht="20.25" customHeight="1" x14ac:dyDescent="0.25">
      <c r="B11" s="182" t="s">
        <v>81</v>
      </c>
      <c r="C11" s="183">
        <f>SUM('Concessions data'!D21:D22)</f>
        <v>0</v>
      </c>
      <c r="D11" s="184" t="e">
        <f>C11/'Concessions data'!$C$58</f>
        <v>#DIV/0!</v>
      </c>
    </row>
    <row r="12" spans="2:4" ht="20.25" customHeight="1" x14ac:dyDescent="0.25">
      <c r="B12" s="182" t="s">
        <v>82</v>
      </c>
      <c r="C12" s="183">
        <f>SUM('Concessions data'!D24:D26)</f>
        <v>0</v>
      </c>
      <c r="D12" s="184" t="e">
        <f>C12/'Concessions data'!$C$58</f>
        <v>#DIV/0!</v>
      </c>
    </row>
    <row r="13" spans="2:4" ht="20.25" customHeight="1" x14ac:dyDescent="0.25">
      <c r="B13" s="182" t="s">
        <v>83</v>
      </c>
      <c r="C13" s="183">
        <f>SUM('Concessions data'!D27:D29)</f>
        <v>0</v>
      </c>
      <c r="D13" s="184" t="e">
        <f>C13/'Concessions data'!$C$58</f>
        <v>#DIV/0!</v>
      </c>
    </row>
    <row r="14" spans="2:4" ht="20.25" customHeight="1" x14ac:dyDescent="0.25">
      <c r="B14" s="182" t="s">
        <v>84</v>
      </c>
      <c r="C14" s="183">
        <f>SUM('Concessions data'!D30:D32)</f>
        <v>0</v>
      </c>
      <c r="D14" s="184" t="e">
        <f>C14/'Concessions data'!$C$58</f>
        <v>#DIV/0!</v>
      </c>
    </row>
    <row r="15" spans="2:4" ht="20.25" customHeight="1" x14ac:dyDescent="0.25">
      <c r="B15" s="182" t="s">
        <v>85</v>
      </c>
      <c r="C15" s="183">
        <f>SUM('Concessions data'!D33:D35)</f>
        <v>0</v>
      </c>
      <c r="D15" s="184" t="e">
        <f>C15/'Concessions data'!$C$58</f>
        <v>#DIV/0!</v>
      </c>
    </row>
    <row r="16" spans="2:4" ht="20.25" customHeight="1" x14ac:dyDescent="0.25">
      <c r="B16" s="182" t="s">
        <v>86</v>
      </c>
      <c r="C16" s="183">
        <f>SUM('Concessions data'!D36:D38)</f>
        <v>0</v>
      </c>
      <c r="D16" s="184" t="e">
        <f>C16/'Concessions data'!$C$58</f>
        <v>#DIV/0!</v>
      </c>
    </row>
    <row r="17" spans="2:40" ht="20.25" customHeight="1" x14ac:dyDescent="0.25">
      <c r="B17" s="182" t="s">
        <v>87</v>
      </c>
      <c r="C17" s="183">
        <f>SUM('Concessions data'!D39:D41)</f>
        <v>0</v>
      </c>
      <c r="D17" s="184" t="e">
        <f>C17/'Concessions data'!$C$58</f>
        <v>#DIV/0!</v>
      </c>
    </row>
    <row r="18" spans="2:40" ht="20.25" customHeight="1" x14ac:dyDescent="0.25">
      <c r="B18" s="182" t="s">
        <v>88</v>
      </c>
      <c r="C18" s="208">
        <f>SUM('Concessions data'!D42:D44)</f>
        <v>0</v>
      </c>
      <c r="D18" s="184" t="e">
        <f>C18/'Concessions data'!$C$58</f>
        <v>#DIV/0!</v>
      </c>
    </row>
    <row r="19" spans="2:40" ht="20.25" customHeight="1" x14ac:dyDescent="0.25">
      <c r="B19" s="182" t="s">
        <v>89</v>
      </c>
      <c r="C19" s="183">
        <f>SUM('Concessions data'!D45:D47)</f>
        <v>0</v>
      </c>
      <c r="D19" s="184" t="e">
        <f>C19/'Concessions data'!$C$58</f>
        <v>#DIV/0!</v>
      </c>
    </row>
    <row r="20" spans="2:40" ht="20.25" customHeight="1" x14ac:dyDescent="0.25">
      <c r="B20" s="182" t="s">
        <v>90</v>
      </c>
      <c r="C20" s="183">
        <f>SUM('Concessions data'!D48:D50)</f>
        <v>0</v>
      </c>
      <c r="D20" s="184" t="e">
        <f>C20/'Concessions data'!$C$58</f>
        <v>#DIV/0!</v>
      </c>
    </row>
    <row r="21" spans="2:40" ht="20.25" customHeight="1" x14ac:dyDescent="0.25">
      <c r="B21" s="182" t="s">
        <v>91</v>
      </c>
      <c r="C21" s="183">
        <f>SUM('Concessions data'!D51:D53)</f>
        <v>0</v>
      </c>
      <c r="D21" s="184" t="e">
        <f>C21/'Concessions data'!$C$58</f>
        <v>#DIV/0!</v>
      </c>
    </row>
    <row r="22" spans="2:40" ht="21.75" customHeight="1" x14ac:dyDescent="0.25">
      <c r="B22" s="182" t="s">
        <v>92</v>
      </c>
      <c r="C22" s="183">
        <f>SUM('Concessions data'!D54:D56)</f>
        <v>0</v>
      </c>
      <c r="D22" s="184" t="e">
        <f>C22/'Concessions data'!$C$58</f>
        <v>#DIV/0!</v>
      </c>
    </row>
    <row r="23" spans="2:40" ht="13" x14ac:dyDescent="0.25">
      <c r="B23" s="186" t="s">
        <v>93</v>
      </c>
      <c r="C23" s="187">
        <f>'Concessions data'!C58</f>
        <v>0</v>
      </c>
    </row>
    <row r="26" spans="2:40" hidden="1" x14ac:dyDescent="0.25">
      <c r="AN26" s="11"/>
    </row>
    <row r="27" spans="2:40" hidden="1" x14ac:dyDescent="0.25">
      <c r="AN27" s="11"/>
    </row>
    <row r="28" spans="2:40" hidden="1" x14ac:dyDescent="0.25">
      <c r="AN28" s="11"/>
    </row>
    <row r="29" spans="2:40" hidden="1" x14ac:dyDescent="0.25">
      <c r="AN29" s="11"/>
    </row>
    <row r="30" spans="2:40" hidden="1" x14ac:dyDescent="0.25">
      <c r="AN30" s="11"/>
    </row>
    <row r="31" spans="2:40" hidden="1" x14ac:dyDescent="0.25">
      <c r="AN31" s="11"/>
    </row>
    <row r="32" spans="2:40" hidden="1" x14ac:dyDescent="0.25">
      <c r="AN32" s="11"/>
    </row>
    <row r="33" spans="40:40" hidden="1" x14ac:dyDescent="0.25">
      <c r="AN33" s="11"/>
    </row>
    <row r="34" spans="40:40" hidden="1" x14ac:dyDescent="0.25">
      <c r="AN34" s="11"/>
    </row>
    <row r="35" spans="40:40" hidden="1" x14ac:dyDescent="0.25">
      <c r="AN35" s="11"/>
    </row>
    <row r="36" spans="40:40" hidden="1" x14ac:dyDescent="0.25">
      <c r="AN36" s="11"/>
    </row>
    <row r="37" spans="40:40" hidden="1" x14ac:dyDescent="0.25">
      <c r="AN37" s="11"/>
    </row>
    <row r="38" spans="40:40" hidden="1" x14ac:dyDescent="0.25">
      <c r="AN38" s="11"/>
    </row>
    <row r="39" spans="40:40" hidden="1" x14ac:dyDescent="0.25">
      <c r="AN39" s="11"/>
    </row>
    <row r="40" spans="40:40" hidden="1" x14ac:dyDescent="0.25">
      <c r="AN40" s="11"/>
    </row>
    <row r="41" spans="40:40" hidden="1" x14ac:dyDescent="0.25">
      <c r="AN41" s="11"/>
    </row>
    <row r="42" spans="40:40" hidden="1" x14ac:dyDescent="0.25">
      <c r="AN42" s="11"/>
    </row>
    <row r="43" spans="40:40" hidden="1" x14ac:dyDescent="0.25">
      <c r="AN43" s="11"/>
    </row>
    <row r="44" spans="40:40" hidden="1" x14ac:dyDescent="0.25">
      <c r="AN44" s="11"/>
    </row>
    <row r="45" spans="40:40" hidden="1" x14ac:dyDescent="0.25">
      <c r="AN45" s="11"/>
    </row>
    <row r="46" spans="40:40" hidden="1" x14ac:dyDescent="0.25">
      <c r="AN46" s="11"/>
    </row>
    <row r="47" spans="40:40" hidden="1" x14ac:dyDescent="0.25">
      <c r="AN47" s="11"/>
    </row>
    <row r="48" spans="40:40" hidden="1" x14ac:dyDescent="0.25">
      <c r="AN48" s="11"/>
    </row>
    <row r="49" spans="40:40" hidden="1" x14ac:dyDescent="0.25">
      <c r="AN49" s="11"/>
    </row>
    <row r="50" spans="40:40" hidden="1" x14ac:dyDescent="0.25">
      <c r="AN50" s="11"/>
    </row>
    <row r="51" spans="40:40" hidden="1" x14ac:dyDescent="0.25">
      <c r="AN51" s="11"/>
    </row>
    <row r="52" spans="40:40" hidden="1" x14ac:dyDescent="0.25">
      <c r="AN52" s="11"/>
    </row>
    <row r="53" spans="40:40" hidden="1" x14ac:dyDescent="0.25">
      <c r="AN53" s="11"/>
    </row>
    <row r="54" spans="40:40" hidden="1" x14ac:dyDescent="0.25">
      <c r="AN54" s="11"/>
    </row>
    <row r="55" spans="40:40" hidden="1" x14ac:dyDescent="0.25">
      <c r="AN55" s="11"/>
    </row>
    <row r="56" spans="40:40" hidden="1" x14ac:dyDescent="0.25">
      <c r="AN56" s="11"/>
    </row>
    <row r="57" spans="40:40" hidden="1" x14ac:dyDescent="0.25">
      <c r="AN57" s="11"/>
    </row>
    <row r="58" spans="40:40" hidden="1" x14ac:dyDescent="0.25">
      <c r="AN58" s="11"/>
    </row>
    <row r="59" spans="40:40" hidden="1" x14ac:dyDescent="0.25">
      <c r="AN59" s="11"/>
    </row>
    <row r="60" spans="40:40" hidden="1" x14ac:dyDescent="0.25">
      <c r="AN60" s="11"/>
    </row>
    <row r="61" spans="40:40" hidden="1" x14ac:dyDescent="0.25">
      <c r="AN61" s="11"/>
    </row>
    <row r="62" spans="40:40" hidden="1" x14ac:dyDescent="0.25">
      <c r="AN62" s="11"/>
    </row>
    <row r="63" spans="40:40" hidden="1" x14ac:dyDescent="0.25">
      <c r="AN63" s="11"/>
    </row>
    <row r="64" spans="40:40" hidden="1" x14ac:dyDescent="0.25">
      <c r="AN64" s="11"/>
    </row>
    <row r="65" spans="2:40" hidden="1" x14ac:dyDescent="0.25">
      <c r="AN65" s="11"/>
    </row>
    <row r="66" spans="2:40" hidden="1" x14ac:dyDescent="0.25">
      <c r="AN66" s="11"/>
    </row>
    <row r="67" spans="2:40" hidden="1" x14ac:dyDescent="0.25">
      <c r="AN67" s="11"/>
    </row>
    <row r="68" spans="2:40" hidden="1" x14ac:dyDescent="0.25">
      <c r="AN68" s="11"/>
    </row>
    <row r="69" spans="2:40" hidden="1" x14ac:dyDescent="0.25">
      <c r="AN69" s="11"/>
    </row>
    <row r="70" spans="2:40" hidden="1" x14ac:dyDescent="0.25">
      <c r="AN70" s="11"/>
    </row>
    <row r="71" spans="2:40" s="2" customFormat="1" ht="13" hidden="1" x14ac:dyDescent="0.3">
      <c r="B71"/>
      <c r="C71"/>
      <c r="D71"/>
    </row>
    <row r="72" spans="2:40" ht="13" hidden="1" x14ac:dyDescent="0.3">
      <c r="B72" s="2"/>
      <c r="C72" s="2"/>
      <c r="D72" s="2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016F3-A7EA-4BB7-A5A4-45B995F88789}">
  <sheetPr codeName="Sheet12">
    <tabColor rgb="FF00B050"/>
  </sheetPr>
  <dimension ref="A1:AL160"/>
  <sheetViews>
    <sheetView showGridLines="0" topLeftCell="B1" workbookViewId="0">
      <selection activeCell="C3" sqref="C3"/>
    </sheetView>
  </sheetViews>
  <sheetFormatPr defaultColWidth="0" defaultRowHeight="12.5" zeroHeight="1" x14ac:dyDescent="0.25"/>
  <cols>
    <col min="1" max="1" width="0" hidden="1" customWidth="1"/>
    <col min="2" max="2" width="6.54296875" customWidth="1"/>
    <col min="3" max="3" width="37.6328125" customWidth="1"/>
    <col min="4" max="4" width="12.36328125" customWidth="1"/>
    <col min="5" max="5" width="7" customWidth="1"/>
    <col min="6" max="6" width="12.36328125" customWidth="1"/>
    <col min="7" max="7" width="7.453125" customWidth="1"/>
    <col min="8" max="8" width="12.36328125" customWidth="1"/>
    <col min="9" max="9" width="16.36328125" customWidth="1"/>
    <col min="10" max="10" width="12.36328125" customWidth="1"/>
    <col min="11" max="11" width="9" customWidth="1"/>
    <col min="12" max="37" width="21" customWidth="1"/>
    <col min="38" max="38" width="5.6328125" customWidth="1"/>
    <col min="39" max="16384" width="9.36328125" hidden="1"/>
  </cols>
  <sheetData>
    <row r="1" spans="3:16" ht="14" x14ac:dyDescent="0.25">
      <c r="C1" s="40" t="s">
        <v>8</v>
      </c>
    </row>
    <row r="2" spans="3:16" ht="20" x14ac:dyDescent="0.25">
      <c r="C2" s="33" t="s">
        <v>9</v>
      </c>
    </row>
    <row r="3" spans="3:16" ht="14" x14ac:dyDescent="0.3">
      <c r="C3" s="79" t="s">
        <v>94</v>
      </c>
    </row>
    <row r="4" spans="3:16" x14ac:dyDescent="0.25"/>
    <row r="5" spans="3:16" ht="13" x14ac:dyDescent="0.3">
      <c r="C5" s="433" t="s">
        <v>73</v>
      </c>
      <c r="D5" s="432" t="s">
        <v>95</v>
      </c>
      <c r="E5" s="432"/>
      <c r="F5" s="432"/>
      <c r="G5" s="432"/>
      <c r="H5" s="310"/>
      <c r="I5" s="209" t="s">
        <v>96</v>
      </c>
      <c r="J5" s="210"/>
      <c r="K5" s="211"/>
    </row>
    <row r="6" spans="3:16" ht="27.75" customHeight="1" x14ac:dyDescent="0.25">
      <c r="C6" s="434"/>
      <c r="D6" s="185" t="s">
        <v>97</v>
      </c>
      <c r="E6" s="201" t="s">
        <v>98</v>
      </c>
      <c r="F6" s="185" t="s">
        <v>99</v>
      </c>
      <c r="G6" s="201" t="s">
        <v>98</v>
      </c>
      <c r="H6" s="185" t="s">
        <v>97</v>
      </c>
      <c r="I6" s="201" t="s">
        <v>98</v>
      </c>
      <c r="J6" s="185" t="s">
        <v>99</v>
      </c>
      <c r="K6" s="212" t="s">
        <v>98</v>
      </c>
    </row>
    <row r="7" spans="3:16" ht="21" customHeight="1" x14ac:dyDescent="0.25">
      <c r="C7" s="213" t="s">
        <v>76</v>
      </c>
      <c r="D7" s="194">
        <f>'Table 8'!E92</f>
        <v>0</v>
      </c>
      <c r="E7" s="202" t="e">
        <f>D7/'Concessions data'!$C$58</f>
        <v>#DIV/0!</v>
      </c>
      <c r="F7" s="194">
        <f>'Table 8'!E109</f>
        <v>0</v>
      </c>
      <c r="G7" s="202" t="e">
        <f>F7/'Concessions data'!$C$58</f>
        <v>#DIV/0!</v>
      </c>
      <c r="H7" s="196">
        <f>'Table 8'!E126</f>
        <v>0</v>
      </c>
      <c r="I7" s="202" t="e">
        <f>H7/'Concessions data'!$C$58</f>
        <v>#DIV/0!</v>
      </c>
      <c r="J7" s="194">
        <f>'Table 8'!E143</f>
        <v>0</v>
      </c>
      <c r="K7" s="214" t="e">
        <f>J7/'Concessions data'!$C$58</f>
        <v>#DIV/0!</v>
      </c>
    </row>
    <row r="8" spans="3:16" ht="21" customHeight="1" x14ac:dyDescent="0.25">
      <c r="C8" s="213" t="s">
        <v>77</v>
      </c>
      <c r="D8" s="194">
        <f>'Table 8'!E93</f>
        <v>0</v>
      </c>
      <c r="E8" s="202" t="e">
        <f>D8/'Concessions data'!$C$58</f>
        <v>#DIV/0!</v>
      </c>
      <c r="F8" s="194">
        <f>'Table 8'!E110</f>
        <v>0</v>
      </c>
      <c r="G8" s="202" t="e">
        <f>F8/'Concessions data'!$C$58</f>
        <v>#DIV/0!</v>
      </c>
      <c r="H8" s="196">
        <f>'Table 8'!E127</f>
        <v>0</v>
      </c>
      <c r="I8" s="202" t="e">
        <f>H8/'Concessions data'!$C$58</f>
        <v>#DIV/0!</v>
      </c>
      <c r="J8" s="194">
        <f>'Table 8'!E144</f>
        <v>0</v>
      </c>
      <c r="K8" s="214" t="e">
        <f>J8/'Concessions data'!$C$58</f>
        <v>#DIV/0!</v>
      </c>
    </row>
    <row r="9" spans="3:16" ht="21" customHeight="1" x14ac:dyDescent="0.25">
      <c r="C9" s="213" t="s">
        <v>78</v>
      </c>
      <c r="D9" s="194">
        <f>'Table 8'!E94</f>
        <v>0</v>
      </c>
      <c r="E9" s="202" t="e">
        <f>D9/'Concessions data'!$C$58</f>
        <v>#DIV/0!</v>
      </c>
      <c r="F9" s="194">
        <f>'Table 8'!E111</f>
        <v>0</v>
      </c>
      <c r="G9" s="202" t="e">
        <f>F9/'Concessions data'!$C$58</f>
        <v>#DIV/0!</v>
      </c>
      <c r="H9" s="196">
        <f>'Table 8'!E128</f>
        <v>0</v>
      </c>
      <c r="I9" s="202" t="e">
        <f>H9/'Concessions data'!$C$58</f>
        <v>#DIV/0!</v>
      </c>
      <c r="J9" s="194">
        <f>'Table 8'!E145</f>
        <v>0</v>
      </c>
      <c r="K9" s="214" t="e">
        <f>J9/'Concessions data'!$C$58</f>
        <v>#DIV/0!</v>
      </c>
    </row>
    <row r="10" spans="3:16" ht="21" customHeight="1" x14ac:dyDescent="0.25">
      <c r="C10" s="213" t="s">
        <v>79</v>
      </c>
      <c r="D10" s="194">
        <f>'Table 8'!E95</f>
        <v>0</v>
      </c>
      <c r="E10" s="202" t="e">
        <f>D10/'Concessions data'!$C$58</f>
        <v>#DIV/0!</v>
      </c>
      <c r="F10" s="194">
        <f>'Table 8'!E112</f>
        <v>0</v>
      </c>
      <c r="G10" s="202" t="e">
        <f>F10/'Concessions data'!$C$58</f>
        <v>#DIV/0!</v>
      </c>
      <c r="H10" s="196">
        <f>'Table 8'!E129</f>
        <v>0</v>
      </c>
      <c r="I10" s="202" t="e">
        <f>H10/'Concessions data'!$C$58</f>
        <v>#DIV/0!</v>
      </c>
      <c r="J10" s="194">
        <f>'Table 8'!E146</f>
        <v>0</v>
      </c>
      <c r="K10" s="214" t="e">
        <f>J10/'Concessions data'!$C$58</f>
        <v>#DIV/0!</v>
      </c>
      <c r="P10" s="13"/>
    </row>
    <row r="11" spans="3:16" ht="21" customHeight="1" x14ac:dyDescent="0.25">
      <c r="C11" s="213" t="s">
        <v>80</v>
      </c>
      <c r="D11" s="194">
        <f>'Table 8'!E96</f>
        <v>0</v>
      </c>
      <c r="E11" s="202" t="e">
        <f>D11/'Concessions data'!$C$58</f>
        <v>#DIV/0!</v>
      </c>
      <c r="F11" s="194">
        <f>'Table 8'!E113</f>
        <v>0</v>
      </c>
      <c r="G11" s="202" t="e">
        <f>F11/'Concessions data'!$C$58</f>
        <v>#DIV/0!</v>
      </c>
      <c r="H11" s="196">
        <f>'Table 8'!E130</f>
        <v>0</v>
      </c>
      <c r="I11" s="202" t="e">
        <f>H11/'Concessions data'!$C$58</f>
        <v>#DIV/0!</v>
      </c>
      <c r="J11" s="194">
        <f>'Table 8'!E147</f>
        <v>0</v>
      </c>
      <c r="K11" s="214" t="e">
        <f>J11/'Concessions data'!$C$58</f>
        <v>#DIV/0!</v>
      </c>
      <c r="P11" s="13"/>
    </row>
    <row r="12" spans="3:16" ht="21" customHeight="1" x14ac:dyDescent="0.25">
      <c r="C12" s="213" t="s">
        <v>81</v>
      </c>
      <c r="D12" s="194">
        <f>'Table 8'!E97</f>
        <v>0</v>
      </c>
      <c r="E12" s="202" t="e">
        <f>D12/'Concessions data'!$C$58</f>
        <v>#DIV/0!</v>
      </c>
      <c r="F12" s="194">
        <f>'Table 8'!E114</f>
        <v>0</v>
      </c>
      <c r="G12" s="202" t="e">
        <f>F12/'Concessions data'!$C$58</f>
        <v>#DIV/0!</v>
      </c>
      <c r="H12" s="196">
        <f>'Table 8'!E131</f>
        <v>0</v>
      </c>
      <c r="I12" s="202" t="e">
        <f>H12/'Concessions data'!$C$58</f>
        <v>#DIV/0!</v>
      </c>
      <c r="J12" s="194">
        <f>'Table 8'!E148</f>
        <v>0</v>
      </c>
      <c r="K12" s="214" t="e">
        <f>J12/'Concessions data'!$C$58</f>
        <v>#DIV/0!</v>
      </c>
      <c r="P12" s="13"/>
    </row>
    <row r="13" spans="3:16" ht="21" customHeight="1" x14ac:dyDescent="0.25">
      <c r="C13" s="213" t="s">
        <v>82</v>
      </c>
      <c r="D13" s="194">
        <f>'Table 8'!E98</f>
        <v>0</v>
      </c>
      <c r="E13" s="202" t="e">
        <f>D13/'Concessions data'!$C$58</f>
        <v>#DIV/0!</v>
      </c>
      <c r="F13" s="194">
        <f>'Table 8'!E115</f>
        <v>0</v>
      </c>
      <c r="G13" s="202" t="e">
        <f>F13/'Concessions data'!$C$58</f>
        <v>#DIV/0!</v>
      </c>
      <c r="H13" s="196">
        <f>'Table 8'!E132</f>
        <v>0</v>
      </c>
      <c r="I13" s="202" t="e">
        <f>H13/'Concessions data'!$C$58</f>
        <v>#DIV/0!</v>
      </c>
      <c r="J13" s="194">
        <f>'Table 8'!E149</f>
        <v>0</v>
      </c>
      <c r="K13" s="214" t="e">
        <f>J13/'Concessions data'!$C$58</f>
        <v>#DIV/0!</v>
      </c>
    </row>
    <row r="14" spans="3:16" ht="21" customHeight="1" x14ac:dyDescent="0.25">
      <c r="C14" s="213" t="s">
        <v>83</v>
      </c>
      <c r="D14" s="194">
        <f>'Table 8'!E99</f>
        <v>0</v>
      </c>
      <c r="E14" s="202" t="e">
        <f>D14/'Concessions data'!$C$58</f>
        <v>#DIV/0!</v>
      </c>
      <c r="F14" s="194">
        <f>'Table 8'!E116</f>
        <v>0</v>
      </c>
      <c r="G14" s="202" t="e">
        <f>F14/'Concessions data'!$C$58</f>
        <v>#DIV/0!</v>
      </c>
      <c r="H14" s="196">
        <f>'Table 8'!E133</f>
        <v>0</v>
      </c>
      <c r="I14" s="202" t="e">
        <f>H14/'Concessions data'!$C$58</f>
        <v>#DIV/0!</v>
      </c>
      <c r="J14" s="194">
        <f>'Table 8'!E150</f>
        <v>0</v>
      </c>
      <c r="K14" s="214" t="e">
        <f>J14/'Concessions data'!$C$58</f>
        <v>#DIV/0!</v>
      </c>
    </row>
    <row r="15" spans="3:16" ht="21" customHeight="1" x14ac:dyDescent="0.25">
      <c r="C15" s="213" t="s">
        <v>84</v>
      </c>
      <c r="D15" s="194">
        <f>'Table 8'!E100</f>
        <v>0</v>
      </c>
      <c r="E15" s="202" t="e">
        <f>D15/'Concessions data'!$C$58</f>
        <v>#DIV/0!</v>
      </c>
      <c r="F15" s="194">
        <f>'Table 8'!E117</f>
        <v>0</v>
      </c>
      <c r="G15" s="202" t="e">
        <f>F15/'Concessions data'!$C$58</f>
        <v>#DIV/0!</v>
      </c>
      <c r="H15" s="196">
        <f>'Table 8'!E134</f>
        <v>0</v>
      </c>
      <c r="I15" s="202" t="e">
        <f>H15/'Concessions data'!$C$58</f>
        <v>#DIV/0!</v>
      </c>
      <c r="J15" s="194">
        <f>'Table 8'!E151</f>
        <v>0</v>
      </c>
      <c r="K15" s="214" t="e">
        <f>J15/'Concessions data'!$C$58</f>
        <v>#DIV/0!</v>
      </c>
    </row>
    <row r="16" spans="3:16" ht="21" customHeight="1" x14ac:dyDescent="0.25">
      <c r="C16" s="213" t="s">
        <v>85</v>
      </c>
      <c r="D16" s="194">
        <f>'Table 8'!E101</f>
        <v>0</v>
      </c>
      <c r="E16" s="202" t="e">
        <f>D16/'Concessions data'!$C$58</f>
        <v>#DIV/0!</v>
      </c>
      <c r="F16" s="194">
        <f>'Table 8'!E118</f>
        <v>0</v>
      </c>
      <c r="G16" s="202" t="e">
        <f>F16/'Concessions data'!$C$58</f>
        <v>#DIV/0!</v>
      </c>
      <c r="H16" s="196">
        <f>'Table 8'!E135</f>
        <v>0</v>
      </c>
      <c r="I16" s="202" t="e">
        <f>H16/'Concessions data'!$C$58</f>
        <v>#DIV/0!</v>
      </c>
      <c r="J16" s="194">
        <f>'Table 8'!E152</f>
        <v>0</v>
      </c>
      <c r="K16" s="214" t="e">
        <f>J16/'Concessions data'!$C$58</f>
        <v>#DIV/0!</v>
      </c>
    </row>
    <row r="17" spans="3:37" ht="21" customHeight="1" x14ac:dyDescent="0.25">
      <c r="C17" s="213" t="s">
        <v>86</v>
      </c>
      <c r="D17" s="194">
        <f>'Table 8'!E102</f>
        <v>0</v>
      </c>
      <c r="E17" s="202" t="e">
        <f>D17/'Concessions data'!$C$58</f>
        <v>#DIV/0!</v>
      </c>
      <c r="F17" s="194">
        <f>'Table 8'!E119</f>
        <v>0</v>
      </c>
      <c r="G17" s="202" t="e">
        <f>F17/'Concessions data'!$C$58</f>
        <v>#DIV/0!</v>
      </c>
      <c r="H17" s="196">
        <f>'Table 8'!E136</f>
        <v>0</v>
      </c>
      <c r="I17" s="202" t="e">
        <f>H17/'Concessions data'!$C$58</f>
        <v>#DIV/0!</v>
      </c>
      <c r="J17" s="194">
        <f>'Table 8'!E153</f>
        <v>0</v>
      </c>
      <c r="K17" s="214" t="e">
        <f>J17/'Concessions data'!$C$58</f>
        <v>#DIV/0!</v>
      </c>
    </row>
    <row r="18" spans="3:37" ht="21" customHeight="1" x14ac:dyDescent="0.25">
      <c r="C18" s="213" t="s">
        <v>87</v>
      </c>
      <c r="D18" s="194">
        <f>'Table 8'!E103</f>
        <v>0</v>
      </c>
      <c r="E18" s="202" t="e">
        <f>D18/'Concessions data'!$C$58</f>
        <v>#DIV/0!</v>
      </c>
      <c r="F18" s="194">
        <f>'Table 8'!E120</f>
        <v>0</v>
      </c>
      <c r="G18" s="202" t="e">
        <f>F18/'Concessions data'!$C$58</f>
        <v>#DIV/0!</v>
      </c>
      <c r="H18" s="196">
        <f>'Table 8'!E137</f>
        <v>0</v>
      </c>
      <c r="I18" s="202" t="e">
        <f>H18/'Concessions data'!$C$58</f>
        <v>#DIV/0!</v>
      </c>
      <c r="J18" s="194">
        <f>'Table 8'!E154</f>
        <v>0</v>
      </c>
      <c r="K18" s="214" t="e">
        <f>J18/'Concessions data'!$C$58</f>
        <v>#DIV/0!</v>
      </c>
    </row>
    <row r="19" spans="3:37" ht="21" customHeight="1" x14ac:dyDescent="0.25">
      <c r="C19" s="213" t="s">
        <v>88</v>
      </c>
      <c r="D19" s="194">
        <f>'Table 8'!E104</f>
        <v>0</v>
      </c>
      <c r="E19" s="202" t="e">
        <f>D19/'Concessions data'!$C$58</f>
        <v>#DIV/0!</v>
      </c>
      <c r="F19" s="194">
        <f>'Table 8'!E121</f>
        <v>0</v>
      </c>
      <c r="G19" s="202" t="e">
        <f>F19/'Concessions data'!$C$58</f>
        <v>#DIV/0!</v>
      </c>
      <c r="H19" s="196">
        <f>'Table 8'!E138</f>
        <v>0</v>
      </c>
      <c r="I19" s="202" t="e">
        <f>H19/'Concessions data'!$C$58</f>
        <v>#DIV/0!</v>
      </c>
      <c r="J19" s="194">
        <f>'Table 8'!E155</f>
        <v>0</v>
      </c>
      <c r="K19" s="214" t="e">
        <f>J19/'Concessions data'!$C$58</f>
        <v>#DIV/0!</v>
      </c>
    </row>
    <row r="20" spans="3:37" ht="21" customHeight="1" x14ac:dyDescent="0.25">
      <c r="C20" s="213" t="s">
        <v>89</v>
      </c>
      <c r="D20" s="194">
        <f>'Table 8'!E105</f>
        <v>0</v>
      </c>
      <c r="E20" s="202" t="e">
        <f>D20/'Concessions data'!$C$58</f>
        <v>#DIV/0!</v>
      </c>
      <c r="F20" s="194">
        <f>'Table 8'!E122</f>
        <v>0</v>
      </c>
      <c r="G20" s="202" t="e">
        <f>F20/'Concessions data'!$C$58</f>
        <v>#DIV/0!</v>
      </c>
      <c r="H20" s="196">
        <f>'Table 8'!E139</f>
        <v>0</v>
      </c>
      <c r="I20" s="202" t="e">
        <f>H20/'Concessions data'!$C$58</f>
        <v>#DIV/0!</v>
      </c>
      <c r="J20" s="194">
        <f>'Table 8'!E156</f>
        <v>0</v>
      </c>
      <c r="K20" s="214" t="e">
        <f>J20/'Concessions data'!$C$58</f>
        <v>#DIV/0!</v>
      </c>
    </row>
    <row r="21" spans="3:37" ht="21" customHeight="1" x14ac:dyDescent="0.25">
      <c r="C21" s="215" t="s">
        <v>90</v>
      </c>
      <c r="D21" s="216">
        <f>'Table 8'!E106</f>
        <v>0</v>
      </c>
      <c r="E21" s="217" t="e">
        <f>D21/'Concessions data'!$C$58</f>
        <v>#DIV/0!</v>
      </c>
      <c r="F21" s="194">
        <f>'Table 8'!E123</f>
        <v>0</v>
      </c>
      <c r="G21" s="217" t="e">
        <f>F21/'Concessions data'!$C$58</f>
        <v>#DIV/0!</v>
      </c>
      <c r="H21" s="218">
        <f>'Table 8'!E139</f>
        <v>0</v>
      </c>
      <c r="I21" s="217" t="e">
        <f>H21/'Concessions data'!$C$58</f>
        <v>#DIV/0!</v>
      </c>
      <c r="J21" s="216">
        <f>'Table 8'!E156</f>
        <v>0</v>
      </c>
      <c r="K21" s="219" t="e">
        <f>J21/'Concessions data'!$C$58</f>
        <v>#DIV/0!</v>
      </c>
    </row>
    <row r="22" spans="3:37" ht="21" customHeight="1" x14ac:dyDescent="0.25">
      <c r="C22" s="215" t="s">
        <v>92</v>
      </c>
      <c r="D22" s="216">
        <f>E107</f>
        <v>0</v>
      </c>
      <c r="E22" s="217" t="e">
        <f>D22/'Concessions data'!$C$58</f>
        <v>#DIV/0!</v>
      </c>
      <c r="F22" s="194">
        <f>E124</f>
        <v>0</v>
      </c>
      <c r="G22" s="217" t="e">
        <f>F22/'Concessions data'!$C$58</f>
        <v>#DIV/0!</v>
      </c>
      <c r="H22" s="218">
        <f>'Table 8'!E140</f>
        <v>0</v>
      </c>
      <c r="I22" s="217" t="e">
        <f>H22/'Concessions data'!$C$58</f>
        <v>#DIV/0!</v>
      </c>
      <c r="J22" s="216">
        <f>'Table 8'!E157</f>
        <v>0</v>
      </c>
      <c r="K22" s="219" t="e">
        <f>J22/'Concessions data'!$C$58</f>
        <v>#DIV/0!</v>
      </c>
    </row>
    <row r="23" spans="3:37" ht="21" customHeight="1" x14ac:dyDescent="0.3">
      <c r="C23" s="306" t="s">
        <v>91</v>
      </c>
      <c r="D23" s="216">
        <f>E108</f>
        <v>0</v>
      </c>
      <c r="E23" s="217" t="e">
        <f>D23/'Concessions data'!$C$58</f>
        <v>#DIV/0!</v>
      </c>
      <c r="F23" s="194">
        <f>E125</f>
        <v>0</v>
      </c>
      <c r="G23" s="217" t="e">
        <f>F23/'Concessions data'!$C$58</f>
        <v>#DIV/0!</v>
      </c>
      <c r="H23" s="218">
        <f>'Table 8'!E141</f>
        <v>0</v>
      </c>
      <c r="I23" s="217" t="e">
        <f>H23/'Concessions data'!$C$58</f>
        <v>#DIV/0!</v>
      </c>
      <c r="J23" s="216">
        <f>'Table 8'!E158</f>
        <v>0</v>
      </c>
      <c r="K23" s="219" t="e">
        <f>J23/'Concessions data'!$C$58</f>
        <v>#DIV/0!</v>
      </c>
    </row>
    <row r="24" spans="3:37" ht="21" customHeight="1" x14ac:dyDescent="0.25"/>
    <row r="25" spans="3:37" x14ac:dyDescent="0.25"/>
    <row r="26" spans="3:37" x14ac:dyDescent="0.25"/>
    <row r="27" spans="3:37" ht="14" x14ac:dyDescent="0.3">
      <c r="C27" s="79" t="s">
        <v>100</v>
      </c>
    </row>
    <row r="28" spans="3:37" x14ac:dyDescent="0.25">
      <c r="C28" s="12" t="s">
        <v>101</v>
      </c>
    </row>
    <row r="29" spans="3:37" ht="28" x14ac:dyDescent="0.25">
      <c r="C29" s="181" t="str">
        <f>'Concessions data'!B5</f>
        <v>User group</v>
      </c>
      <c r="D29" s="181" t="str">
        <f>'Concessions data'!C5</f>
        <v>Category</v>
      </c>
      <c r="E29" s="181"/>
      <c r="F29" s="181" t="str">
        <f>'Concessions data'!E5</f>
        <v>Aberdeenshire</v>
      </c>
      <c r="G29" s="181" t="str">
        <f>'Concessions data'!F5</f>
        <v>Angus</v>
      </c>
      <c r="H29" s="181" t="str">
        <f>'Concessions data'!G5</f>
        <v>Argyll &amp; Bute</v>
      </c>
      <c r="I29" s="181" t="str">
        <f>'Concessions data'!H5</f>
        <v>Scottish Borders</v>
      </c>
      <c r="J29" s="181" t="str">
        <f>'Concessions data'!I5</f>
        <v>City of Aberdeen</v>
      </c>
      <c r="K29" s="181" t="str">
        <f>'Concessions data'!J5</f>
        <v>City of Dundee</v>
      </c>
      <c r="L29" s="181" t="str">
        <f>'Concessions data'!K5</f>
        <v>City of Edinburgh</v>
      </c>
      <c r="M29" s="181" t="str">
        <f>'Concessions data'!L5</f>
        <v>City of Glasgow</v>
      </c>
      <c r="N29" s="181" t="str">
        <f>'Concessions data'!M5</f>
        <v>Clackmannan</v>
      </c>
      <c r="O29" s="181" t="str">
        <f>'Concessions data'!N5</f>
        <v>Dumfries &amp; Galloway</v>
      </c>
      <c r="P29" s="181" t="str">
        <f>'Concessions data'!O5</f>
        <v>East Ayrshire</v>
      </c>
      <c r="Q29" s="181" t="str">
        <f>'Concessions data'!P5</f>
        <v>East Dunbartonshire</v>
      </c>
      <c r="R29" s="181" t="str">
        <f>'Concessions data'!Q5</f>
        <v>East Lothian</v>
      </c>
      <c r="S29" s="181" t="str">
        <f>'Concessions data'!R5</f>
        <v>East Renfrewshire</v>
      </c>
      <c r="T29" s="181" t="str">
        <f>'Concessions data'!S5</f>
        <v>Falkirk</v>
      </c>
      <c r="U29" s="181" t="str">
        <f>'Concessions data'!T5</f>
        <v>Fife</v>
      </c>
      <c r="V29" s="181" t="str">
        <f>'Concessions data'!U5</f>
        <v>Highland</v>
      </c>
      <c r="W29" s="181" t="str">
        <f>'Concessions data'!V5</f>
        <v>Inverclyde</v>
      </c>
      <c r="X29" s="181" t="str">
        <f>'Concessions data'!W5</f>
        <v>Midlothian</v>
      </c>
      <c r="Y29" s="181" t="str">
        <f>'Concessions data'!X5</f>
        <v>Moray</v>
      </c>
      <c r="Z29" s="181" t="str">
        <f>'Concessions data'!Y5</f>
        <v>North Ayrshire</v>
      </c>
      <c r="AA29" s="181" t="str">
        <f>'Concessions data'!Z5</f>
        <v>North Lanarkshire</v>
      </c>
      <c r="AB29" s="181" t="str">
        <f>'Concessions data'!AA5</f>
        <v>Orkney Islands</v>
      </c>
      <c r="AC29" s="181" t="str">
        <f>'Concessions data'!AB5</f>
        <v>Perth &amp; Kinross</v>
      </c>
      <c r="AD29" s="181" t="str">
        <f>'Concessions data'!AC5</f>
        <v>Renfrewshire</v>
      </c>
      <c r="AE29" s="181" t="str">
        <f>'Concessions data'!AD5</f>
        <v>Shetland</v>
      </c>
      <c r="AF29" s="181" t="str">
        <f>'Concessions data'!AE5</f>
        <v>South Ayrshire</v>
      </c>
      <c r="AG29" s="181" t="str">
        <f>'Concessions data'!AF5</f>
        <v>South Lanarkshire</v>
      </c>
      <c r="AH29" s="181" t="str">
        <f>'Concessions data'!AG5</f>
        <v>Stirling</v>
      </c>
      <c r="AI29" s="181" t="str">
        <f>'Concessions data'!AH5</f>
        <v>West Dunbartonshire</v>
      </c>
      <c r="AJ29" s="181" t="str">
        <f>'Concessions data'!AI5</f>
        <v>West Lothian</v>
      </c>
      <c r="AK29" s="195" t="str">
        <f>'Concessions data'!AJ5</f>
        <v>Western Isles</v>
      </c>
    </row>
    <row r="30" spans="3:37" ht="14" x14ac:dyDescent="0.25">
      <c r="C30" s="196" t="str">
        <f>'Concessions data'!B8</f>
        <v>Unemployed</v>
      </c>
      <c r="D30" s="194" t="str">
        <f>'Concessions data'!C8</f>
        <v>Off peak</v>
      </c>
      <c r="E30" s="194"/>
      <c r="F30" s="194">
        <f>'Concessions data'!E8</f>
        <v>0</v>
      </c>
      <c r="G30" s="194">
        <f>'Concessions data'!F8</f>
        <v>0</v>
      </c>
      <c r="H30" s="194">
        <f>'Concessions data'!G8</f>
        <v>0</v>
      </c>
      <c r="I30" s="194">
        <f>'Concessions data'!H8</f>
        <v>0</v>
      </c>
      <c r="J30" s="194">
        <f>'Concessions data'!I8</f>
        <v>0</v>
      </c>
      <c r="K30" s="194">
        <f>'Concessions data'!J8</f>
        <v>0</v>
      </c>
      <c r="L30" s="194">
        <f>'Concessions data'!K8</f>
        <v>0</v>
      </c>
      <c r="M30" s="194">
        <f>'Concessions data'!L8</f>
        <v>0</v>
      </c>
      <c r="N30" s="194">
        <f>'Concessions data'!M8</f>
        <v>0</v>
      </c>
      <c r="O30" s="194">
        <f>'Concessions data'!N8</f>
        <v>0</v>
      </c>
      <c r="P30" s="194">
        <f>'Concessions data'!O8</f>
        <v>0</v>
      </c>
      <c r="Q30" s="194">
        <f>'Concessions data'!P8</f>
        <v>0</v>
      </c>
      <c r="R30" s="194">
        <f>'Concessions data'!Q8</f>
        <v>0</v>
      </c>
      <c r="S30" s="194">
        <f>'Concessions data'!R8</f>
        <v>0</v>
      </c>
      <c r="T30" s="194">
        <f>'Concessions data'!S8</f>
        <v>0</v>
      </c>
      <c r="U30" s="194">
        <f>'Concessions data'!T8</f>
        <v>0</v>
      </c>
      <c r="V30" s="194">
        <f>'Concessions data'!U8</f>
        <v>0</v>
      </c>
      <c r="W30" s="194">
        <f>'Concessions data'!V8</f>
        <v>0</v>
      </c>
      <c r="X30" s="194">
        <f>'Concessions data'!W8</f>
        <v>0</v>
      </c>
      <c r="Y30" s="194">
        <f>'Concessions data'!X8</f>
        <v>0</v>
      </c>
      <c r="Z30" s="194">
        <f>'Concessions data'!Y8</f>
        <v>0</v>
      </c>
      <c r="AA30" s="194">
        <f>'Concessions data'!Z8</f>
        <v>0</v>
      </c>
      <c r="AB30" s="194">
        <f>'Concessions data'!AA8</f>
        <v>0</v>
      </c>
      <c r="AC30" s="194">
        <f>'Concessions data'!AB8</f>
        <v>0</v>
      </c>
      <c r="AD30" s="194">
        <f>'Concessions data'!AC8</f>
        <v>0</v>
      </c>
      <c r="AE30" s="194">
        <f>'Concessions data'!AD8</f>
        <v>0</v>
      </c>
      <c r="AF30" s="194">
        <f>'Concessions data'!AE8</f>
        <v>0</v>
      </c>
      <c r="AG30" s="194">
        <f>'Concessions data'!AF8</f>
        <v>0</v>
      </c>
      <c r="AH30" s="194">
        <f>'Concessions data'!AG8</f>
        <v>0</v>
      </c>
      <c r="AI30" s="194">
        <f>'Concessions data'!AH8</f>
        <v>0</v>
      </c>
      <c r="AJ30" s="194">
        <f>'Concessions data'!AI8</f>
        <v>0</v>
      </c>
      <c r="AK30" s="197">
        <f>'Concessions data'!AJ8</f>
        <v>0</v>
      </c>
    </row>
    <row r="31" spans="3:37" ht="14" x14ac:dyDescent="0.25">
      <c r="C31" s="196" t="str">
        <f>'Concessions data'!B11</f>
        <v>Over 60s</v>
      </c>
      <c r="D31" s="194" t="str">
        <f>'Concessions data'!C11</f>
        <v>Off peak</v>
      </c>
      <c r="E31" s="194"/>
      <c r="F31" s="194">
        <f>'Concessions data'!E11</f>
        <v>0</v>
      </c>
      <c r="G31" s="194">
        <f>'Concessions data'!F11</f>
        <v>0</v>
      </c>
      <c r="H31" s="194">
        <f>'Concessions data'!G11</f>
        <v>0</v>
      </c>
      <c r="I31" s="194">
        <f>'Concessions data'!H11</f>
        <v>0</v>
      </c>
      <c r="J31" s="194">
        <f>'Concessions data'!I11</f>
        <v>0</v>
      </c>
      <c r="K31" s="194">
        <f>'Concessions data'!J11</f>
        <v>0</v>
      </c>
      <c r="L31" s="194">
        <f>'Concessions data'!K11</f>
        <v>0</v>
      </c>
      <c r="M31" s="194">
        <f>'Concessions data'!L11</f>
        <v>0</v>
      </c>
      <c r="N31" s="194">
        <f>'Concessions data'!M11</f>
        <v>0</v>
      </c>
      <c r="O31" s="194">
        <f>'Concessions data'!N11</f>
        <v>0</v>
      </c>
      <c r="P31" s="194">
        <f>'Concessions data'!O11</f>
        <v>0</v>
      </c>
      <c r="Q31" s="194">
        <f>'Concessions data'!P11</f>
        <v>0</v>
      </c>
      <c r="R31" s="194">
        <f>'Concessions data'!Q11</f>
        <v>0</v>
      </c>
      <c r="S31" s="194">
        <f>'Concessions data'!R11</f>
        <v>0</v>
      </c>
      <c r="T31" s="194">
        <f>'Concessions data'!S11</f>
        <v>0</v>
      </c>
      <c r="U31" s="194">
        <f>'Concessions data'!T11</f>
        <v>0</v>
      </c>
      <c r="V31" s="194">
        <f>'Concessions data'!U11</f>
        <v>0</v>
      </c>
      <c r="W31" s="194">
        <f>'Concessions data'!V11</f>
        <v>0</v>
      </c>
      <c r="X31" s="194">
        <f>'Concessions data'!W11</f>
        <v>0</v>
      </c>
      <c r="Y31" s="194">
        <f>'Concessions data'!X11</f>
        <v>0</v>
      </c>
      <c r="Z31" s="194">
        <f>'Concessions data'!Y11</f>
        <v>0</v>
      </c>
      <c r="AA31" s="194">
        <f>'Concessions data'!Z11</f>
        <v>0</v>
      </c>
      <c r="AB31" s="194">
        <f>'Concessions data'!AA11</f>
        <v>0</v>
      </c>
      <c r="AC31" s="194">
        <f>'Concessions data'!AB11</f>
        <v>0</v>
      </c>
      <c r="AD31" s="194">
        <f>'Concessions data'!AC11</f>
        <v>0</v>
      </c>
      <c r="AE31" s="194">
        <f>'Concessions data'!AD11</f>
        <v>0</v>
      </c>
      <c r="AF31" s="194">
        <f>'Concessions data'!AE11</f>
        <v>0</v>
      </c>
      <c r="AG31" s="194">
        <f>'Concessions data'!AF11</f>
        <v>0</v>
      </c>
      <c r="AH31" s="194">
        <f>'Concessions data'!AG11</f>
        <v>0</v>
      </c>
      <c r="AI31" s="194">
        <f>'Concessions data'!AH11</f>
        <v>0</v>
      </c>
      <c r="AJ31" s="194">
        <f>'Concessions data'!AI11</f>
        <v>0</v>
      </c>
      <c r="AK31" s="197">
        <f>'Concessions data'!AJ11</f>
        <v>0</v>
      </c>
    </row>
    <row r="32" spans="3:37" ht="14" x14ac:dyDescent="0.25">
      <c r="C32" s="196" t="str">
        <f>'Concessions data'!B14</f>
        <v>Disabilities</v>
      </c>
      <c r="D32" s="194" t="str">
        <f>'Concessions data'!C14</f>
        <v>Off peak</v>
      </c>
      <c r="E32" s="194"/>
      <c r="F32" s="194">
        <f>'Concessions data'!E14</f>
        <v>0</v>
      </c>
      <c r="G32" s="194">
        <f>'Concessions data'!F14</f>
        <v>0</v>
      </c>
      <c r="H32" s="194">
        <f>'Concessions data'!G14</f>
        <v>0</v>
      </c>
      <c r="I32" s="194">
        <f>'Concessions data'!H14</f>
        <v>0</v>
      </c>
      <c r="J32" s="194">
        <f>'Concessions data'!I14</f>
        <v>0</v>
      </c>
      <c r="K32" s="194">
        <f>'Concessions data'!J14</f>
        <v>0</v>
      </c>
      <c r="L32" s="194">
        <f>'Concessions data'!K14</f>
        <v>0</v>
      </c>
      <c r="M32" s="194">
        <f>'Concessions data'!L14</f>
        <v>0</v>
      </c>
      <c r="N32" s="194">
        <f>'Concessions data'!M14</f>
        <v>0</v>
      </c>
      <c r="O32" s="194">
        <f>'Concessions data'!N14</f>
        <v>0</v>
      </c>
      <c r="P32" s="194">
        <f>'Concessions data'!O14</f>
        <v>0</v>
      </c>
      <c r="Q32" s="194">
        <f>'Concessions data'!P14</f>
        <v>0</v>
      </c>
      <c r="R32" s="194">
        <f>'Concessions data'!Q14</f>
        <v>0</v>
      </c>
      <c r="S32" s="194">
        <f>'Concessions data'!R14</f>
        <v>0</v>
      </c>
      <c r="T32" s="194">
        <f>'Concessions data'!S14</f>
        <v>0</v>
      </c>
      <c r="U32" s="194">
        <f>'Concessions data'!T14</f>
        <v>0</v>
      </c>
      <c r="V32" s="194">
        <f>'Concessions data'!U14</f>
        <v>0</v>
      </c>
      <c r="W32" s="194">
        <f>'Concessions data'!V14</f>
        <v>0</v>
      </c>
      <c r="X32" s="194">
        <f>'Concessions data'!W14</f>
        <v>0</v>
      </c>
      <c r="Y32" s="194">
        <f>'Concessions data'!X14</f>
        <v>0</v>
      </c>
      <c r="Z32" s="194">
        <f>'Concessions data'!Y14</f>
        <v>0</v>
      </c>
      <c r="AA32" s="194">
        <f>'Concessions data'!Z14</f>
        <v>0</v>
      </c>
      <c r="AB32" s="194">
        <f>'Concessions data'!AA14</f>
        <v>0</v>
      </c>
      <c r="AC32" s="194">
        <f>'Concessions data'!AB14</f>
        <v>0</v>
      </c>
      <c r="AD32" s="194">
        <f>'Concessions data'!AC14</f>
        <v>0</v>
      </c>
      <c r="AE32" s="194">
        <f>'Concessions data'!AD14</f>
        <v>0</v>
      </c>
      <c r="AF32" s="194">
        <f>'Concessions data'!AE14</f>
        <v>0</v>
      </c>
      <c r="AG32" s="194">
        <f>'Concessions data'!AF14</f>
        <v>0</v>
      </c>
      <c r="AH32" s="194">
        <f>'Concessions data'!AG14</f>
        <v>0</v>
      </c>
      <c r="AI32" s="194">
        <f>'Concessions data'!AH14</f>
        <v>0</v>
      </c>
      <c r="AJ32" s="194">
        <f>'Concessions data'!AI14</f>
        <v>0</v>
      </c>
      <c r="AK32" s="197">
        <f>'Concessions data'!AJ14</f>
        <v>0</v>
      </c>
    </row>
    <row r="33" spans="3:37" ht="14" x14ac:dyDescent="0.25">
      <c r="C33" s="196" t="str">
        <f>'Concessions data'!B17</f>
        <v>Students</v>
      </c>
      <c r="D33" s="194" t="str">
        <f>'Concessions data'!C17</f>
        <v>Off peak</v>
      </c>
      <c r="E33" s="194"/>
      <c r="F33" s="194">
        <f>'Concessions data'!E17</f>
        <v>0</v>
      </c>
      <c r="G33" s="194">
        <f>'Concessions data'!F17</f>
        <v>0</v>
      </c>
      <c r="H33" s="194">
        <f>'Concessions data'!G17</f>
        <v>0</v>
      </c>
      <c r="I33" s="194">
        <f>'Concessions data'!H17</f>
        <v>0</v>
      </c>
      <c r="J33" s="194">
        <f>'Concessions data'!I17</f>
        <v>0</v>
      </c>
      <c r="K33" s="194">
        <f>'Concessions data'!J17</f>
        <v>0</v>
      </c>
      <c r="L33" s="194">
        <f>'Concessions data'!K17</f>
        <v>0</v>
      </c>
      <c r="M33" s="194">
        <f>'Concessions data'!L17</f>
        <v>0</v>
      </c>
      <c r="N33" s="194">
        <f>'Concessions data'!M17</f>
        <v>0</v>
      </c>
      <c r="O33" s="194">
        <f>'Concessions data'!N17</f>
        <v>0</v>
      </c>
      <c r="P33" s="194">
        <f>'Concessions data'!O17</f>
        <v>0</v>
      </c>
      <c r="Q33" s="194">
        <f>'Concessions data'!P17</f>
        <v>0</v>
      </c>
      <c r="R33" s="194">
        <f>'Concessions data'!Q17</f>
        <v>0</v>
      </c>
      <c r="S33" s="194">
        <f>'Concessions data'!R17</f>
        <v>0</v>
      </c>
      <c r="T33" s="194">
        <f>'Concessions data'!S17</f>
        <v>0</v>
      </c>
      <c r="U33" s="194">
        <f>'Concessions data'!T17</f>
        <v>0</v>
      </c>
      <c r="V33" s="194">
        <f>'Concessions data'!U17</f>
        <v>0</v>
      </c>
      <c r="W33" s="194">
        <f>'Concessions data'!V17</f>
        <v>0</v>
      </c>
      <c r="X33" s="194">
        <f>'Concessions data'!W17</f>
        <v>0</v>
      </c>
      <c r="Y33" s="194">
        <f>'Concessions data'!X17</f>
        <v>0</v>
      </c>
      <c r="Z33" s="194">
        <f>'Concessions data'!Y17</f>
        <v>0</v>
      </c>
      <c r="AA33" s="194">
        <f>'Concessions data'!Z17</f>
        <v>0</v>
      </c>
      <c r="AB33" s="194">
        <f>'Concessions data'!AA17</f>
        <v>0</v>
      </c>
      <c r="AC33" s="194">
        <f>'Concessions data'!AB17</f>
        <v>0</v>
      </c>
      <c r="AD33" s="194">
        <f>'Concessions data'!AC17</f>
        <v>0</v>
      </c>
      <c r="AE33" s="194">
        <f>'Concessions data'!AD17</f>
        <v>0</v>
      </c>
      <c r="AF33" s="194">
        <f>'Concessions data'!AE17</f>
        <v>0</v>
      </c>
      <c r="AG33" s="194">
        <f>'Concessions data'!AF17</f>
        <v>0</v>
      </c>
      <c r="AH33" s="194">
        <f>'Concessions data'!AG17</f>
        <v>0</v>
      </c>
      <c r="AI33" s="194">
        <f>'Concessions data'!AH17</f>
        <v>0</v>
      </c>
      <c r="AJ33" s="194">
        <f>'Concessions data'!AI17</f>
        <v>0</v>
      </c>
      <c r="AK33" s="197">
        <f>'Concessions data'!AJ17</f>
        <v>0</v>
      </c>
    </row>
    <row r="34" spans="3:37" ht="14" x14ac:dyDescent="0.25">
      <c r="C34" s="196" t="str">
        <f>'Concessions data'!B20</f>
        <v>Under 18s/16s</v>
      </c>
      <c r="D34" s="194" t="str">
        <f>'Concessions data'!C20</f>
        <v>Off peak</v>
      </c>
      <c r="E34" s="194"/>
      <c r="F34" s="194">
        <f>'Concessions data'!E20</f>
        <v>0</v>
      </c>
      <c r="G34" s="194">
        <f>'Concessions data'!F20</f>
        <v>0</v>
      </c>
      <c r="H34" s="194">
        <f>'Concessions data'!G20</f>
        <v>0</v>
      </c>
      <c r="I34" s="194">
        <f>'Concessions data'!H20</f>
        <v>0</v>
      </c>
      <c r="J34" s="194">
        <f>'Concessions data'!I20</f>
        <v>0</v>
      </c>
      <c r="K34" s="194">
        <f>'Concessions data'!J20</f>
        <v>0</v>
      </c>
      <c r="L34" s="194">
        <f>'Concessions data'!K20</f>
        <v>0</v>
      </c>
      <c r="M34" s="194">
        <f>'Concessions data'!L20</f>
        <v>0</v>
      </c>
      <c r="N34" s="194">
        <f>'Concessions data'!M20</f>
        <v>0</v>
      </c>
      <c r="O34" s="194">
        <f>'Concessions data'!N20</f>
        <v>0</v>
      </c>
      <c r="P34" s="194">
        <f>'Concessions data'!O20</f>
        <v>0</v>
      </c>
      <c r="Q34" s="194">
        <f>'Concessions data'!P20</f>
        <v>0</v>
      </c>
      <c r="R34" s="194">
        <f>'Concessions data'!Q20</f>
        <v>0</v>
      </c>
      <c r="S34" s="194">
        <f>'Concessions data'!R20</f>
        <v>0</v>
      </c>
      <c r="T34" s="194">
        <f>'Concessions data'!S20</f>
        <v>0</v>
      </c>
      <c r="U34" s="194">
        <f>'Concessions data'!T20</f>
        <v>0</v>
      </c>
      <c r="V34" s="194">
        <f>'Concessions data'!U20</f>
        <v>0</v>
      </c>
      <c r="W34" s="194">
        <f>'Concessions data'!V20</f>
        <v>0</v>
      </c>
      <c r="X34" s="194">
        <f>'Concessions data'!W20</f>
        <v>0</v>
      </c>
      <c r="Y34" s="194">
        <f>'Concessions data'!X20</f>
        <v>0</v>
      </c>
      <c r="Z34" s="194">
        <f>'Concessions data'!Y20</f>
        <v>0</v>
      </c>
      <c r="AA34" s="194">
        <f>'Concessions data'!Z20</f>
        <v>0</v>
      </c>
      <c r="AB34" s="194">
        <f>'Concessions data'!AA20</f>
        <v>0</v>
      </c>
      <c r="AC34" s="194">
        <f>'Concessions data'!AB20</f>
        <v>0</v>
      </c>
      <c r="AD34" s="194">
        <f>'Concessions data'!AC20</f>
        <v>0</v>
      </c>
      <c r="AE34" s="194">
        <f>'Concessions data'!AD20</f>
        <v>0</v>
      </c>
      <c r="AF34" s="194">
        <f>'Concessions data'!AE20</f>
        <v>0</v>
      </c>
      <c r="AG34" s="194">
        <f>'Concessions data'!AF20</f>
        <v>0</v>
      </c>
      <c r="AH34" s="194">
        <f>'Concessions data'!AG20</f>
        <v>0</v>
      </c>
      <c r="AI34" s="194">
        <f>'Concessions data'!AH20</f>
        <v>0</v>
      </c>
      <c r="AJ34" s="194">
        <f>'Concessions data'!AI20</f>
        <v>0</v>
      </c>
      <c r="AK34" s="197">
        <f>'Concessions data'!AJ20</f>
        <v>0</v>
      </c>
    </row>
    <row r="35" spans="3:37" ht="14" x14ac:dyDescent="0.25">
      <c r="C35" s="196" t="str">
        <f>'Concessions data'!B23</f>
        <v>Adults</v>
      </c>
      <c r="D35" s="194" t="str">
        <f>'Concessions data'!C23</f>
        <v>Off peak</v>
      </c>
      <c r="E35" s="194"/>
      <c r="F35" s="194">
        <f>'Concessions data'!E23</f>
        <v>0</v>
      </c>
      <c r="G35" s="194">
        <f>'Concessions data'!F23</f>
        <v>0</v>
      </c>
      <c r="H35" s="194">
        <f>'Concessions data'!G23</f>
        <v>0</v>
      </c>
      <c r="I35" s="194">
        <f>'Concessions data'!H23</f>
        <v>0</v>
      </c>
      <c r="J35" s="194">
        <f>'Concessions data'!I23</f>
        <v>0</v>
      </c>
      <c r="K35" s="194">
        <f>'Concessions data'!J23</f>
        <v>0</v>
      </c>
      <c r="L35" s="194">
        <f>'Concessions data'!K23</f>
        <v>0</v>
      </c>
      <c r="M35" s="194">
        <f>'Concessions data'!L23</f>
        <v>0</v>
      </c>
      <c r="N35" s="194">
        <f>'Concessions data'!M23</f>
        <v>0</v>
      </c>
      <c r="O35" s="194">
        <f>'Concessions data'!N23</f>
        <v>0</v>
      </c>
      <c r="P35" s="194">
        <f>'Concessions data'!O23</f>
        <v>0</v>
      </c>
      <c r="Q35" s="194">
        <f>'Concessions data'!P23</f>
        <v>0</v>
      </c>
      <c r="R35" s="194">
        <f>'Concessions data'!Q23</f>
        <v>0</v>
      </c>
      <c r="S35" s="194">
        <f>'Concessions data'!R23</f>
        <v>0</v>
      </c>
      <c r="T35" s="194">
        <f>'Concessions data'!S23</f>
        <v>0</v>
      </c>
      <c r="U35" s="194">
        <f>'Concessions data'!T23</f>
        <v>0</v>
      </c>
      <c r="V35" s="194">
        <f>'Concessions data'!U23</f>
        <v>0</v>
      </c>
      <c r="W35" s="194">
        <f>'Concessions data'!V23</f>
        <v>0</v>
      </c>
      <c r="X35" s="194">
        <f>'Concessions data'!W23</f>
        <v>0</v>
      </c>
      <c r="Y35" s="194">
        <f>'Concessions data'!X23</f>
        <v>0</v>
      </c>
      <c r="Z35" s="194">
        <f>'Concessions data'!Y23</f>
        <v>0</v>
      </c>
      <c r="AA35" s="194">
        <f>'Concessions data'!Z23</f>
        <v>0</v>
      </c>
      <c r="AB35" s="194">
        <f>'Concessions data'!AA23</f>
        <v>0</v>
      </c>
      <c r="AC35" s="194">
        <f>'Concessions data'!AB23</f>
        <v>0</v>
      </c>
      <c r="AD35" s="194">
        <f>'Concessions data'!AC23</f>
        <v>0</v>
      </c>
      <c r="AE35" s="194">
        <f>'Concessions data'!AD23</f>
        <v>0</v>
      </c>
      <c r="AF35" s="194">
        <f>'Concessions data'!AE23</f>
        <v>0</v>
      </c>
      <c r="AG35" s="194">
        <f>'Concessions data'!AF23</f>
        <v>0</v>
      </c>
      <c r="AH35" s="194">
        <f>'Concessions data'!AG23</f>
        <v>0</v>
      </c>
      <c r="AI35" s="194">
        <f>'Concessions data'!AH23</f>
        <v>0</v>
      </c>
      <c r="AJ35" s="194">
        <f>'Concessions data'!AI23</f>
        <v>0</v>
      </c>
      <c r="AK35" s="197">
        <f>'Concessions data'!AJ23</f>
        <v>0</v>
      </c>
    </row>
    <row r="36" spans="3:37" ht="14" x14ac:dyDescent="0.25">
      <c r="C36" s="196" t="str">
        <f>'Concessions data'!B26</f>
        <v>Families</v>
      </c>
      <c r="D36" s="194" t="str">
        <f>'Concessions data'!C26</f>
        <v>Off peak</v>
      </c>
      <c r="E36" s="194"/>
      <c r="F36" s="194">
        <f>'Concessions data'!E26</f>
        <v>0</v>
      </c>
      <c r="G36" s="194">
        <f>'Concessions data'!F26</f>
        <v>0</v>
      </c>
      <c r="H36" s="194">
        <f>'Concessions data'!G26</f>
        <v>0</v>
      </c>
      <c r="I36" s="194">
        <f>'Concessions data'!H26</f>
        <v>0</v>
      </c>
      <c r="J36" s="194">
        <f>'Concessions data'!I26</f>
        <v>0</v>
      </c>
      <c r="K36" s="194">
        <f>'Concessions data'!J26</f>
        <v>0</v>
      </c>
      <c r="L36" s="194">
        <f>'Concessions data'!K26</f>
        <v>0</v>
      </c>
      <c r="M36" s="194">
        <f>'Concessions data'!L26</f>
        <v>0</v>
      </c>
      <c r="N36" s="194">
        <f>'Concessions data'!M26</f>
        <v>0</v>
      </c>
      <c r="O36" s="194">
        <f>'Concessions data'!N26</f>
        <v>0</v>
      </c>
      <c r="P36" s="194">
        <f>'Concessions data'!O26</f>
        <v>0</v>
      </c>
      <c r="Q36" s="194">
        <f>'Concessions data'!P26</f>
        <v>0</v>
      </c>
      <c r="R36" s="194">
        <f>'Concessions data'!Q26</f>
        <v>0</v>
      </c>
      <c r="S36" s="194">
        <f>'Concessions data'!R26</f>
        <v>0</v>
      </c>
      <c r="T36" s="194">
        <f>'Concessions data'!S26</f>
        <v>0</v>
      </c>
      <c r="U36" s="194">
        <f>'Concessions data'!T26</f>
        <v>0</v>
      </c>
      <c r="V36" s="194">
        <f>'Concessions data'!U26</f>
        <v>0</v>
      </c>
      <c r="W36" s="194">
        <f>'Concessions data'!V26</f>
        <v>0</v>
      </c>
      <c r="X36" s="194">
        <f>'Concessions data'!W26</f>
        <v>0</v>
      </c>
      <c r="Y36" s="194">
        <f>'Concessions data'!X26</f>
        <v>0</v>
      </c>
      <c r="Z36" s="194">
        <f>'Concessions data'!Y26</f>
        <v>0</v>
      </c>
      <c r="AA36" s="194">
        <f>'Concessions data'!Z26</f>
        <v>0</v>
      </c>
      <c r="AB36" s="194">
        <f>'Concessions data'!AA26</f>
        <v>0</v>
      </c>
      <c r="AC36" s="194">
        <f>'Concessions data'!AB26</f>
        <v>0</v>
      </c>
      <c r="AD36" s="194">
        <f>'Concessions data'!AC26</f>
        <v>0</v>
      </c>
      <c r="AE36" s="194">
        <f>'Concessions data'!AD26</f>
        <v>0</v>
      </c>
      <c r="AF36" s="194">
        <f>'Concessions data'!AE26</f>
        <v>0</v>
      </c>
      <c r="AG36" s="194">
        <f>'Concessions data'!AF26</f>
        <v>0</v>
      </c>
      <c r="AH36" s="194">
        <f>'Concessions data'!AG26</f>
        <v>0</v>
      </c>
      <c r="AI36" s="194">
        <f>'Concessions data'!AH26</f>
        <v>0</v>
      </c>
      <c r="AJ36" s="194">
        <f>'Concessions data'!AI26</f>
        <v>0</v>
      </c>
      <c r="AK36" s="197">
        <f>'Concessions data'!AJ26</f>
        <v>0</v>
      </c>
    </row>
    <row r="37" spans="3:37" ht="14" x14ac:dyDescent="0.25">
      <c r="C37" s="196" t="str">
        <f>'Concessions data'!B29</f>
        <v>Single Parents</v>
      </c>
      <c r="D37" s="194" t="str">
        <f>'Concessions data'!C29</f>
        <v>Off peak</v>
      </c>
      <c r="E37" s="194"/>
      <c r="F37" s="194">
        <f>'Concessions data'!E29</f>
        <v>0</v>
      </c>
      <c r="G37" s="194">
        <f>'Concessions data'!F29</f>
        <v>0</v>
      </c>
      <c r="H37" s="194">
        <f>'Concessions data'!G29</f>
        <v>0</v>
      </c>
      <c r="I37" s="194">
        <f>'Concessions data'!H29</f>
        <v>0</v>
      </c>
      <c r="J37" s="194">
        <f>'Concessions data'!I29</f>
        <v>0</v>
      </c>
      <c r="K37" s="194">
        <f>'Concessions data'!J29</f>
        <v>0</v>
      </c>
      <c r="L37" s="194">
        <f>'Concessions data'!K29</f>
        <v>0</v>
      </c>
      <c r="M37" s="194">
        <f>'Concessions data'!L29</f>
        <v>0</v>
      </c>
      <c r="N37" s="194">
        <f>'Concessions data'!M29</f>
        <v>0</v>
      </c>
      <c r="O37" s="194">
        <f>'Concessions data'!N29</f>
        <v>0</v>
      </c>
      <c r="P37" s="194">
        <f>'Concessions data'!O29</f>
        <v>0</v>
      </c>
      <c r="Q37" s="194">
        <f>'Concessions data'!P29</f>
        <v>0</v>
      </c>
      <c r="R37" s="194">
        <f>'Concessions data'!Q29</f>
        <v>0</v>
      </c>
      <c r="S37" s="194">
        <f>'Concessions data'!R29</f>
        <v>0</v>
      </c>
      <c r="T37" s="194">
        <f>'Concessions data'!S29</f>
        <v>0</v>
      </c>
      <c r="U37" s="194">
        <f>'Concessions data'!T29</f>
        <v>0</v>
      </c>
      <c r="V37" s="194">
        <f>'Concessions data'!U29</f>
        <v>0</v>
      </c>
      <c r="W37" s="194">
        <f>'Concessions data'!V29</f>
        <v>0</v>
      </c>
      <c r="X37" s="194">
        <f>'Concessions data'!W29</f>
        <v>0</v>
      </c>
      <c r="Y37" s="194">
        <f>'Concessions data'!X29</f>
        <v>0</v>
      </c>
      <c r="Z37" s="194">
        <f>'Concessions data'!Y29</f>
        <v>0</v>
      </c>
      <c r="AA37" s="194">
        <f>'Concessions data'!Z29</f>
        <v>0</v>
      </c>
      <c r="AB37" s="194">
        <f>'Concessions data'!AA29</f>
        <v>0</v>
      </c>
      <c r="AC37" s="194">
        <f>'Concessions data'!AB29</f>
        <v>0</v>
      </c>
      <c r="AD37" s="194">
        <f>'Concessions data'!AC29</f>
        <v>0</v>
      </c>
      <c r="AE37" s="194">
        <f>'Concessions data'!AD29</f>
        <v>0</v>
      </c>
      <c r="AF37" s="194">
        <f>'Concessions data'!AE29</f>
        <v>0</v>
      </c>
      <c r="AG37" s="194">
        <f>'Concessions data'!AF29</f>
        <v>0</v>
      </c>
      <c r="AH37" s="194">
        <f>'Concessions data'!AG29</f>
        <v>0</v>
      </c>
      <c r="AI37" s="194">
        <f>'Concessions data'!AH29</f>
        <v>0</v>
      </c>
      <c r="AJ37" s="194">
        <f>'Concessions data'!AI29</f>
        <v>0</v>
      </c>
      <c r="AK37" s="197">
        <f>'Concessions data'!AJ29</f>
        <v>0</v>
      </c>
    </row>
    <row r="38" spans="3:37" ht="14" x14ac:dyDescent="0.25">
      <c r="C38" s="196" t="str">
        <f>'Concessions data'!B32</f>
        <v>Income Support</v>
      </c>
      <c r="D38" s="194" t="str">
        <f>'Concessions data'!C32</f>
        <v>Off peak</v>
      </c>
      <c r="E38" s="194"/>
      <c r="F38" s="194">
        <f>'Concessions data'!E32</f>
        <v>0</v>
      </c>
      <c r="G38" s="194">
        <f>'Concessions data'!F32</f>
        <v>0</v>
      </c>
      <c r="H38" s="194">
        <f>'Concessions data'!G32</f>
        <v>0</v>
      </c>
      <c r="I38" s="194">
        <f>'Concessions data'!H32</f>
        <v>0</v>
      </c>
      <c r="J38" s="194">
        <f>'Concessions data'!I32</f>
        <v>0</v>
      </c>
      <c r="K38" s="194">
        <f>'Concessions data'!J32</f>
        <v>0</v>
      </c>
      <c r="L38" s="194">
        <f>'Concessions data'!K32</f>
        <v>0</v>
      </c>
      <c r="M38" s="194">
        <f>'Concessions data'!L32</f>
        <v>0</v>
      </c>
      <c r="N38" s="194">
        <f>'Concessions data'!M32</f>
        <v>0</v>
      </c>
      <c r="O38" s="194">
        <f>'Concessions data'!N32</f>
        <v>0</v>
      </c>
      <c r="P38" s="194">
        <f>'Concessions data'!O32</f>
        <v>0</v>
      </c>
      <c r="Q38" s="194">
        <f>'Concessions data'!P32</f>
        <v>0</v>
      </c>
      <c r="R38" s="194">
        <f>'Concessions data'!Q32</f>
        <v>0</v>
      </c>
      <c r="S38" s="194">
        <f>'Concessions data'!R32</f>
        <v>0</v>
      </c>
      <c r="T38" s="194">
        <f>'Concessions data'!S32</f>
        <v>0</v>
      </c>
      <c r="U38" s="194">
        <f>'Concessions data'!T32</f>
        <v>0</v>
      </c>
      <c r="V38" s="194">
        <f>'Concessions data'!U32</f>
        <v>0</v>
      </c>
      <c r="W38" s="194">
        <f>'Concessions data'!V32</f>
        <v>0</v>
      </c>
      <c r="X38" s="194">
        <f>'Concessions data'!W32</f>
        <v>0</v>
      </c>
      <c r="Y38" s="194">
        <f>'Concessions data'!X32</f>
        <v>0</v>
      </c>
      <c r="Z38" s="194">
        <f>'Concessions data'!Y32</f>
        <v>0</v>
      </c>
      <c r="AA38" s="194">
        <f>'Concessions data'!Z32</f>
        <v>0</v>
      </c>
      <c r="AB38" s="194">
        <f>'Concessions data'!AA32</f>
        <v>0</v>
      </c>
      <c r="AC38" s="194">
        <f>'Concessions data'!AB32</f>
        <v>0</v>
      </c>
      <c r="AD38" s="194">
        <f>'Concessions data'!AC32</f>
        <v>0</v>
      </c>
      <c r="AE38" s="194">
        <f>'Concessions data'!AD32</f>
        <v>0</v>
      </c>
      <c r="AF38" s="194">
        <f>'Concessions data'!AE32</f>
        <v>0</v>
      </c>
      <c r="AG38" s="194">
        <f>'Concessions data'!AF32</f>
        <v>0</v>
      </c>
      <c r="AH38" s="194">
        <f>'Concessions data'!AG32</f>
        <v>0</v>
      </c>
      <c r="AI38" s="194">
        <f>'Concessions data'!AH32</f>
        <v>0</v>
      </c>
      <c r="AJ38" s="194">
        <f>'Concessions data'!AI32</f>
        <v>0</v>
      </c>
      <c r="AK38" s="197">
        <f>'Concessions data'!AJ32</f>
        <v>0</v>
      </c>
    </row>
    <row r="39" spans="3:37" ht="14" x14ac:dyDescent="0.25">
      <c r="C39" s="196" t="str">
        <f>'Concessions data'!B35</f>
        <v>ESA/Incapacity</v>
      </c>
      <c r="D39" s="194" t="str">
        <f>'Concessions data'!C35</f>
        <v>Off peak</v>
      </c>
      <c r="E39" s="194"/>
      <c r="F39" s="194">
        <f>'Concessions data'!E35</f>
        <v>0</v>
      </c>
      <c r="G39" s="194">
        <f>'Concessions data'!F35</f>
        <v>0</v>
      </c>
      <c r="H39" s="194">
        <f>'Concessions data'!G35</f>
        <v>0</v>
      </c>
      <c r="I39" s="194">
        <f>'Concessions data'!H35</f>
        <v>0</v>
      </c>
      <c r="J39" s="194">
        <f>'Concessions data'!I35</f>
        <v>0</v>
      </c>
      <c r="K39" s="194">
        <f>'Concessions data'!J35</f>
        <v>0</v>
      </c>
      <c r="L39" s="194">
        <f>'Concessions data'!K35</f>
        <v>0</v>
      </c>
      <c r="M39" s="194">
        <f>'Concessions data'!L35</f>
        <v>0</v>
      </c>
      <c r="N39" s="194">
        <f>'Concessions data'!M35</f>
        <v>0</v>
      </c>
      <c r="O39" s="194">
        <f>'Concessions data'!N35</f>
        <v>0</v>
      </c>
      <c r="P39" s="194">
        <f>'Concessions data'!O35</f>
        <v>0</v>
      </c>
      <c r="Q39" s="194">
        <f>'Concessions data'!P35</f>
        <v>0</v>
      </c>
      <c r="R39" s="194">
        <f>'Concessions data'!Q35</f>
        <v>0</v>
      </c>
      <c r="S39" s="194">
        <f>'Concessions data'!R35</f>
        <v>0</v>
      </c>
      <c r="T39" s="194">
        <f>'Concessions data'!S35</f>
        <v>0</v>
      </c>
      <c r="U39" s="194">
        <f>'Concessions data'!T35</f>
        <v>0</v>
      </c>
      <c r="V39" s="194">
        <f>'Concessions data'!U35</f>
        <v>0</v>
      </c>
      <c r="W39" s="194">
        <f>'Concessions data'!V35</f>
        <v>0</v>
      </c>
      <c r="X39" s="194">
        <f>'Concessions data'!W35</f>
        <v>0</v>
      </c>
      <c r="Y39" s="194">
        <f>'Concessions data'!X35</f>
        <v>0</v>
      </c>
      <c r="Z39" s="194">
        <f>'Concessions data'!Y35</f>
        <v>0</v>
      </c>
      <c r="AA39" s="194">
        <f>'Concessions data'!Z35</f>
        <v>0</v>
      </c>
      <c r="AB39" s="194">
        <f>'Concessions data'!AA35</f>
        <v>0</v>
      </c>
      <c r="AC39" s="194">
        <f>'Concessions data'!AB35</f>
        <v>0</v>
      </c>
      <c r="AD39" s="194">
        <f>'Concessions data'!AC35</f>
        <v>0</v>
      </c>
      <c r="AE39" s="194">
        <f>'Concessions data'!AD35</f>
        <v>0</v>
      </c>
      <c r="AF39" s="194">
        <f>'Concessions data'!AE35</f>
        <v>0</v>
      </c>
      <c r="AG39" s="194">
        <f>'Concessions data'!AF35</f>
        <v>0</v>
      </c>
      <c r="AH39" s="194">
        <f>'Concessions data'!AG35</f>
        <v>0</v>
      </c>
      <c r="AI39" s="194">
        <f>'Concessions data'!AH35</f>
        <v>0</v>
      </c>
      <c r="AJ39" s="194">
        <f>'Concessions data'!AI35</f>
        <v>0</v>
      </c>
      <c r="AK39" s="197">
        <f>'Concessions data'!AJ35</f>
        <v>0</v>
      </c>
    </row>
    <row r="40" spans="3:37" ht="14" x14ac:dyDescent="0.25">
      <c r="C40" s="196" t="str">
        <f>'Concessions data'!B38</f>
        <v>People receiving working tax credits</v>
      </c>
      <c r="D40" s="194" t="str">
        <f>'Concessions data'!C38</f>
        <v>Off peak</v>
      </c>
      <c r="E40" s="194"/>
      <c r="F40" s="194">
        <f>'Concessions data'!E38</f>
        <v>0</v>
      </c>
      <c r="G40" s="194">
        <f>'Concessions data'!F38</f>
        <v>0</v>
      </c>
      <c r="H40" s="194">
        <f>'Concessions data'!G38</f>
        <v>0</v>
      </c>
      <c r="I40" s="194">
        <f>'Concessions data'!H38</f>
        <v>0</v>
      </c>
      <c r="J40" s="194">
        <f>'Concessions data'!I38</f>
        <v>0</v>
      </c>
      <c r="K40" s="194">
        <f>'Concessions data'!J38</f>
        <v>0</v>
      </c>
      <c r="L40" s="194">
        <f>'Concessions data'!K38</f>
        <v>0</v>
      </c>
      <c r="M40" s="194">
        <f>'Concessions data'!L38</f>
        <v>0</v>
      </c>
      <c r="N40" s="194">
        <f>'Concessions data'!M38</f>
        <v>0</v>
      </c>
      <c r="O40" s="194">
        <f>'Concessions data'!N38</f>
        <v>0</v>
      </c>
      <c r="P40" s="194">
        <f>'Concessions data'!O38</f>
        <v>0</v>
      </c>
      <c r="Q40" s="194">
        <f>'Concessions data'!P38</f>
        <v>0</v>
      </c>
      <c r="R40" s="194">
        <f>'Concessions data'!Q38</f>
        <v>0</v>
      </c>
      <c r="S40" s="194">
        <f>'Concessions data'!R38</f>
        <v>0</v>
      </c>
      <c r="T40" s="194">
        <f>'Concessions data'!S38</f>
        <v>0</v>
      </c>
      <c r="U40" s="194">
        <f>'Concessions data'!T38</f>
        <v>0</v>
      </c>
      <c r="V40" s="194">
        <f>'Concessions data'!U38</f>
        <v>0</v>
      </c>
      <c r="W40" s="194">
        <f>'Concessions data'!V38</f>
        <v>0</v>
      </c>
      <c r="X40" s="194">
        <f>'Concessions data'!W38</f>
        <v>0</v>
      </c>
      <c r="Y40" s="194">
        <f>'Concessions data'!X38</f>
        <v>0</v>
      </c>
      <c r="Z40" s="194">
        <f>'Concessions data'!Y38</f>
        <v>0</v>
      </c>
      <c r="AA40" s="194">
        <f>'Concessions data'!Z38</f>
        <v>0</v>
      </c>
      <c r="AB40" s="194">
        <f>'Concessions data'!AA38</f>
        <v>0</v>
      </c>
      <c r="AC40" s="194">
        <f>'Concessions data'!AB38</f>
        <v>0</v>
      </c>
      <c r="AD40" s="194">
        <f>'Concessions data'!AC38</f>
        <v>0</v>
      </c>
      <c r="AE40" s="194">
        <f>'Concessions data'!AD38</f>
        <v>0</v>
      </c>
      <c r="AF40" s="194">
        <f>'Concessions data'!AE38</f>
        <v>0</v>
      </c>
      <c r="AG40" s="194">
        <f>'Concessions data'!AF38</f>
        <v>0</v>
      </c>
      <c r="AH40" s="194">
        <f>'Concessions data'!AG38</f>
        <v>0</v>
      </c>
      <c r="AI40" s="194">
        <f>'Concessions data'!AH38</f>
        <v>0</v>
      </c>
      <c r="AJ40" s="194">
        <f>'Concessions data'!AI38</f>
        <v>0</v>
      </c>
      <c r="AK40" s="197">
        <f>'Concessions data'!AJ38</f>
        <v>0</v>
      </c>
    </row>
    <row r="41" spans="3:37" ht="14" x14ac:dyDescent="0.25">
      <c r="C41" s="196" t="str">
        <f>'Concessions data'!B41</f>
        <v>People rec carers allowance</v>
      </c>
      <c r="D41" s="194" t="str">
        <f>'Concessions data'!C41</f>
        <v>Off peak</v>
      </c>
      <c r="E41" s="194"/>
      <c r="F41" s="194">
        <f>'Concessions data'!E41</f>
        <v>0</v>
      </c>
      <c r="G41" s="194">
        <f>'Concessions data'!F41</f>
        <v>0</v>
      </c>
      <c r="H41" s="194">
        <f>'Concessions data'!G41</f>
        <v>0</v>
      </c>
      <c r="I41" s="194">
        <f>'Concessions data'!H41</f>
        <v>0</v>
      </c>
      <c r="J41" s="194">
        <f>'Concessions data'!I41</f>
        <v>0</v>
      </c>
      <c r="K41" s="194">
        <f>'Concessions data'!J41</f>
        <v>0</v>
      </c>
      <c r="L41" s="194">
        <f>'Concessions data'!K41</f>
        <v>0</v>
      </c>
      <c r="M41" s="194">
        <f>'Concessions data'!L41</f>
        <v>0</v>
      </c>
      <c r="N41" s="194">
        <f>'Concessions data'!M41</f>
        <v>0</v>
      </c>
      <c r="O41" s="194">
        <f>'Concessions data'!N41</f>
        <v>0</v>
      </c>
      <c r="P41" s="194">
        <f>'Concessions data'!O41</f>
        <v>0</v>
      </c>
      <c r="Q41" s="194">
        <f>'Concessions data'!P41</f>
        <v>0</v>
      </c>
      <c r="R41" s="194">
        <f>'Concessions data'!Q41</f>
        <v>0</v>
      </c>
      <c r="S41" s="194">
        <f>'Concessions data'!R41</f>
        <v>0</v>
      </c>
      <c r="T41" s="194">
        <f>'Concessions data'!S41</f>
        <v>0</v>
      </c>
      <c r="U41" s="194">
        <f>'Concessions data'!T41</f>
        <v>0</v>
      </c>
      <c r="V41" s="194">
        <f>'Concessions data'!U41</f>
        <v>0</v>
      </c>
      <c r="W41" s="194">
        <f>'Concessions data'!V41</f>
        <v>0</v>
      </c>
      <c r="X41" s="194">
        <f>'Concessions data'!W41</f>
        <v>0</v>
      </c>
      <c r="Y41" s="194">
        <f>'Concessions data'!X41</f>
        <v>0</v>
      </c>
      <c r="Z41" s="194">
        <f>'Concessions data'!Y41</f>
        <v>0</v>
      </c>
      <c r="AA41" s="194">
        <f>'Concessions data'!Z41</f>
        <v>0</v>
      </c>
      <c r="AB41" s="194">
        <f>'Concessions data'!AA41</f>
        <v>0</v>
      </c>
      <c r="AC41" s="194">
        <f>'Concessions data'!AB41</f>
        <v>0</v>
      </c>
      <c r="AD41" s="194">
        <f>'Concessions data'!AC41</f>
        <v>0</v>
      </c>
      <c r="AE41" s="194">
        <f>'Concessions data'!AD41</f>
        <v>0</v>
      </c>
      <c r="AF41" s="194">
        <f>'Concessions data'!AE41</f>
        <v>0</v>
      </c>
      <c r="AG41" s="194">
        <f>'Concessions data'!AF41</f>
        <v>0</v>
      </c>
      <c r="AH41" s="194">
        <f>'Concessions data'!AG41</f>
        <v>0</v>
      </c>
      <c r="AI41" s="194">
        <f>'Concessions data'!AH41</f>
        <v>0</v>
      </c>
      <c r="AJ41" s="194">
        <f>'Concessions data'!AI41</f>
        <v>0</v>
      </c>
      <c r="AK41" s="197">
        <f>'Concessions data'!AJ41</f>
        <v>0</v>
      </c>
    </row>
    <row r="42" spans="3:37" ht="14" x14ac:dyDescent="0.25">
      <c r="C42" s="196" t="str">
        <f>'Concessions data'!B44</f>
        <v>Rec war disablement pension</v>
      </c>
      <c r="D42" s="194" t="str">
        <f>'Concessions data'!C44</f>
        <v>Off peak</v>
      </c>
      <c r="E42" s="194"/>
      <c r="F42" s="194">
        <f>'Concessions data'!E44</f>
        <v>0</v>
      </c>
      <c r="G42" s="194">
        <f>'Concessions data'!F44</f>
        <v>0</v>
      </c>
      <c r="H42" s="194">
        <f>'Concessions data'!G44</f>
        <v>0</v>
      </c>
      <c r="I42" s="194">
        <f>'Concessions data'!H44</f>
        <v>0</v>
      </c>
      <c r="J42" s="194">
        <f>'Concessions data'!I44</f>
        <v>0</v>
      </c>
      <c r="K42" s="194">
        <f>'Concessions data'!J44</f>
        <v>0</v>
      </c>
      <c r="L42" s="194">
        <f>'Concessions data'!K44</f>
        <v>0</v>
      </c>
      <c r="M42" s="194">
        <f>'Concessions data'!L44</f>
        <v>0</v>
      </c>
      <c r="N42" s="194">
        <f>'Concessions data'!M44</f>
        <v>0</v>
      </c>
      <c r="O42" s="194">
        <f>'Concessions data'!N44</f>
        <v>0</v>
      </c>
      <c r="P42" s="194">
        <f>'Concessions data'!O44</f>
        <v>0</v>
      </c>
      <c r="Q42" s="194">
        <f>'Concessions data'!P44</f>
        <v>0</v>
      </c>
      <c r="R42" s="194">
        <f>'Concessions data'!Q44</f>
        <v>0</v>
      </c>
      <c r="S42" s="194">
        <f>'Concessions data'!R44</f>
        <v>0</v>
      </c>
      <c r="T42" s="194">
        <f>'Concessions data'!S44</f>
        <v>0</v>
      </c>
      <c r="U42" s="194">
        <f>'Concessions data'!T44</f>
        <v>0</v>
      </c>
      <c r="V42" s="194">
        <f>'Concessions data'!U44</f>
        <v>0</v>
      </c>
      <c r="W42" s="194">
        <f>'Concessions data'!V44</f>
        <v>0</v>
      </c>
      <c r="X42" s="194">
        <f>'Concessions data'!W44</f>
        <v>0</v>
      </c>
      <c r="Y42" s="194">
        <f>'Concessions data'!X44</f>
        <v>0</v>
      </c>
      <c r="Z42" s="194">
        <f>'Concessions data'!Y44</f>
        <v>0</v>
      </c>
      <c r="AA42" s="194">
        <f>'Concessions data'!Z44</f>
        <v>0</v>
      </c>
      <c r="AB42" s="194">
        <f>'Concessions data'!AA44</f>
        <v>0</v>
      </c>
      <c r="AC42" s="194">
        <f>'Concessions data'!AB44</f>
        <v>0</v>
      </c>
      <c r="AD42" s="194">
        <f>'Concessions data'!AC44</f>
        <v>0</v>
      </c>
      <c r="AE42" s="194">
        <f>'Concessions data'!AD44</f>
        <v>0</v>
      </c>
      <c r="AF42" s="194">
        <f>'Concessions data'!AE44</f>
        <v>0</v>
      </c>
      <c r="AG42" s="194">
        <f>'Concessions data'!AF44</f>
        <v>0</v>
      </c>
      <c r="AH42" s="194">
        <f>'Concessions data'!AG44</f>
        <v>0</v>
      </c>
      <c r="AI42" s="194">
        <f>'Concessions data'!AH44</f>
        <v>0</v>
      </c>
      <c r="AJ42" s="194">
        <f>'Concessions data'!AI44</f>
        <v>0</v>
      </c>
      <c r="AK42" s="197">
        <f>'Concessions data'!AJ44</f>
        <v>0</v>
      </c>
    </row>
    <row r="43" spans="3:37" ht="14" x14ac:dyDescent="0.25">
      <c r="C43" s="196" t="str">
        <f>'Concessions data'!B47</f>
        <v>Armed forces</v>
      </c>
      <c r="D43" s="194" t="str">
        <f>'Concessions data'!C47</f>
        <v>Off peak</v>
      </c>
      <c r="E43" s="194"/>
      <c r="F43" s="194">
        <f>'Concessions data'!E47</f>
        <v>0</v>
      </c>
      <c r="G43" s="194">
        <f>'Concessions data'!F47</f>
        <v>0</v>
      </c>
      <c r="H43" s="194">
        <f>'Concessions data'!G47</f>
        <v>0</v>
      </c>
      <c r="I43" s="194">
        <f>'Concessions data'!H47</f>
        <v>0</v>
      </c>
      <c r="J43" s="194">
        <f>'Concessions data'!I47</f>
        <v>0</v>
      </c>
      <c r="K43" s="194">
        <f>'Concessions data'!J47</f>
        <v>0</v>
      </c>
      <c r="L43" s="194">
        <f>'Concessions data'!K47</f>
        <v>0</v>
      </c>
      <c r="M43" s="194">
        <f>'Concessions data'!L47</f>
        <v>0</v>
      </c>
      <c r="N43" s="194">
        <f>'Concessions data'!M47</f>
        <v>0</v>
      </c>
      <c r="O43" s="194">
        <f>'Concessions data'!N47</f>
        <v>0</v>
      </c>
      <c r="P43" s="194">
        <f>'Concessions data'!O47</f>
        <v>0</v>
      </c>
      <c r="Q43" s="194">
        <f>'Concessions data'!P47</f>
        <v>0</v>
      </c>
      <c r="R43" s="194">
        <f>'Concessions data'!Q47</f>
        <v>0</v>
      </c>
      <c r="S43" s="194">
        <f>'Concessions data'!R47</f>
        <v>0</v>
      </c>
      <c r="T43" s="194">
        <f>'Concessions data'!S47</f>
        <v>0</v>
      </c>
      <c r="U43" s="194">
        <f>'Concessions data'!T47</f>
        <v>0</v>
      </c>
      <c r="V43" s="194">
        <f>'Concessions data'!U47</f>
        <v>0</v>
      </c>
      <c r="W43" s="194">
        <f>'Concessions data'!V47</f>
        <v>0</v>
      </c>
      <c r="X43" s="194">
        <f>'Concessions data'!W47</f>
        <v>0</v>
      </c>
      <c r="Y43" s="194">
        <f>'Concessions data'!X47</f>
        <v>0</v>
      </c>
      <c r="Z43" s="194">
        <f>'Concessions data'!Y47</f>
        <v>0</v>
      </c>
      <c r="AA43" s="194">
        <f>'Concessions data'!Z47</f>
        <v>0</v>
      </c>
      <c r="AB43" s="194">
        <f>'Concessions data'!AA47</f>
        <v>0</v>
      </c>
      <c r="AC43" s="194">
        <f>'Concessions data'!AB47</f>
        <v>0</v>
      </c>
      <c r="AD43" s="194">
        <f>'Concessions data'!AC47</f>
        <v>0</v>
      </c>
      <c r="AE43" s="194">
        <f>'Concessions data'!AD47</f>
        <v>0</v>
      </c>
      <c r="AF43" s="194">
        <f>'Concessions data'!AE47</f>
        <v>0</v>
      </c>
      <c r="AG43" s="194">
        <f>'Concessions data'!AF47</f>
        <v>0</v>
      </c>
      <c r="AH43" s="194">
        <f>'Concessions data'!AG47</f>
        <v>0</v>
      </c>
      <c r="AI43" s="194">
        <f>'Concessions data'!AH47</f>
        <v>0</v>
      </c>
      <c r="AJ43" s="194">
        <f>'Concessions data'!AI47</f>
        <v>0</v>
      </c>
      <c r="AK43" s="197">
        <f>'Concessions data'!AJ47</f>
        <v>0</v>
      </c>
    </row>
    <row r="44" spans="3:37" ht="14" x14ac:dyDescent="0.25">
      <c r="C44" s="198" t="str">
        <f>'Concessions data'!B50</f>
        <v>elite athletes</v>
      </c>
      <c r="D44" s="199" t="str">
        <f>'Concessions data'!C50</f>
        <v>Off peak</v>
      </c>
      <c r="E44" s="199"/>
      <c r="F44" s="199">
        <f>'Concessions data'!E50</f>
        <v>0</v>
      </c>
      <c r="G44" s="199">
        <f>'Concessions data'!F50</f>
        <v>0</v>
      </c>
      <c r="H44" s="199">
        <f>'Concessions data'!G50</f>
        <v>0</v>
      </c>
      <c r="I44" s="199">
        <f>'Concessions data'!H50</f>
        <v>0</v>
      </c>
      <c r="J44" s="199">
        <f>'Concessions data'!I50</f>
        <v>0</v>
      </c>
      <c r="K44" s="199">
        <f>'Concessions data'!J50</f>
        <v>0</v>
      </c>
      <c r="L44" s="199">
        <f>'Concessions data'!K50</f>
        <v>0</v>
      </c>
      <c r="M44" s="199">
        <f>'Concessions data'!L50</f>
        <v>0</v>
      </c>
      <c r="N44" s="199">
        <f>'Concessions data'!M50</f>
        <v>0</v>
      </c>
      <c r="O44" s="199">
        <f>'Concessions data'!N50</f>
        <v>0</v>
      </c>
      <c r="P44" s="199">
        <f>'Concessions data'!O50</f>
        <v>0</v>
      </c>
      <c r="Q44" s="199">
        <f>'Concessions data'!P50</f>
        <v>0</v>
      </c>
      <c r="R44" s="199">
        <f>'Concessions data'!Q50</f>
        <v>0</v>
      </c>
      <c r="S44" s="199">
        <f>'Concessions data'!R50</f>
        <v>0</v>
      </c>
      <c r="T44" s="199">
        <f>'Concessions data'!S50</f>
        <v>0</v>
      </c>
      <c r="U44" s="199">
        <f>'Concessions data'!T50</f>
        <v>0</v>
      </c>
      <c r="V44" s="199">
        <f>'Concessions data'!U50</f>
        <v>0</v>
      </c>
      <c r="W44" s="199">
        <f>'Concessions data'!V50</f>
        <v>0</v>
      </c>
      <c r="X44" s="199">
        <f>'Concessions data'!W50</f>
        <v>0</v>
      </c>
      <c r="Y44" s="199">
        <f>'Concessions data'!X50</f>
        <v>0</v>
      </c>
      <c r="Z44" s="199">
        <f>'Concessions data'!Y50</f>
        <v>0</v>
      </c>
      <c r="AA44" s="199">
        <f>'Concessions data'!Z50</f>
        <v>0</v>
      </c>
      <c r="AB44" s="199">
        <f>'Concessions data'!AA50</f>
        <v>0</v>
      </c>
      <c r="AC44" s="199">
        <f>'Concessions data'!AB50</f>
        <v>0</v>
      </c>
      <c r="AD44" s="199">
        <f>'Concessions data'!AC50</f>
        <v>0</v>
      </c>
      <c r="AE44" s="199">
        <f>'Concessions data'!AD50</f>
        <v>0</v>
      </c>
      <c r="AF44" s="199">
        <f>'Concessions data'!AE50</f>
        <v>0</v>
      </c>
      <c r="AG44" s="199">
        <f>'Concessions data'!AF50</f>
        <v>0</v>
      </c>
      <c r="AH44" s="199">
        <f>'Concessions data'!AG50</f>
        <v>0</v>
      </c>
      <c r="AI44" s="199">
        <f>'Concessions data'!AH50</f>
        <v>0</v>
      </c>
      <c r="AJ44" s="199">
        <f>'Concessions data'!AI50</f>
        <v>0</v>
      </c>
      <c r="AK44" s="200">
        <f>'Concessions data'!AJ50</f>
        <v>0</v>
      </c>
    </row>
    <row r="45" spans="3:37" ht="14" x14ac:dyDescent="0.25">
      <c r="C45" s="198" t="s">
        <v>92</v>
      </c>
      <c r="D45" s="199" t="s">
        <v>102</v>
      </c>
      <c r="E45" s="199"/>
      <c r="F45" s="199">
        <f>'Concessions data'!E56</f>
        <v>0</v>
      </c>
      <c r="G45" s="199">
        <f>'Concessions data'!F56</f>
        <v>0</v>
      </c>
      <c r="H45" s="199">
        <f>'Concessions data'!G56</f>
        <v>0</v>
      </c>
      <c r="I45" s="199">
        <f>'Concessions data'!H56</f>
        <v>0</v>
      </c>
      <c r="J45" s="199">
        <f>'Concessions data'!I56</f>
        <v>0</v>
      </c>
      <c r="K45" s="199">
        <f>'Concessions data'!J56</f>
        <v>0</v>
      </c>
      <c r="L45" s="199">
        <f>'Concessions data'!K56</f>
        <v>0</v>
      </c>
      <c r="M45" s="199">
        <f>'Concessions data'!L56</f>
        <v>0</v>
      </c>
      <c r="N45" s="199">
        <f>'Concessions data'!M56</f>
        <v>0</v>
      </c>
      <c r="O45" s="199">
        <f>'Concessions data'!N56</f>
        <v>0</v>
      </c>
      <c r="P45" s="199">
        <f>'Concessions data'!O56</f>
        <v>0</v>
      </c>
      <c r="Q45" s="199">
        <f>'Concessions data'!P56</f>
        <v>0</v>
      </c>
      <c r="R45" s="199">
        <f>'Concessions data'!Q56</f>
        <v>0</v>
      </c>
      <c r="S45" s="199">
        <f>'Concessions data'!R56</f>
        <v>0</v>
      </c>
      <c r="T45" s="199">
        <f>'Concessions data'!S56</f>
        <v>0</v>
      </c>
      <c r="U45" s="199">
        <f>'Concessions data'!T56</f>
        <v>0</v>
      </c>
      <c r="V45" s="199">
        <f>'Concessions data'!U56</f>
        <v>0</v>
      </c>
      <c r="W45" s="199">
        <f>'Concessions data'!V56</f>
        <v>0</v>
      </c>
      <c r="X45" s="199">
        <f>'Concessions data'!W56</f>
        <v>0</v>
      </c>
      <c r="Y45" s="199">
        <f>'Concessions data'!X56</f>
        <v>0</v>
      </c>
      <c r="Z45" s="199">
        <f>'Concessions data'!Y56</f>
        <v>0</v>
      </c>
      <c r="AA45" s="199">
        <f>'Concessions data'!Z56</f>
        <v>0</v>
      </c>
      <c r="AB45" s="199">
        <f>'Concessions data'!AA56</f>
        <v>0</v>
      </c>
      <c r="AC45" s="199">
        <f>'Concessions data'!AB56</f>
        <v>0</v>
      </c>
      <c r="AD45" s="199">
        <f>'Concessions data'!AC56</f>
        <v>0</v>
      </c>
      <c r="AE45" s="199">
        <f>'Concessions data'!AD56</f>
        <v>0</v>
      </c>
      <c r="AF45" s="199">
        <f>'Concessions data'!AE56</f>
        <v>0</v>
      </c>
      <c r="AG45" s="199">
        <f>'Concessions data'!AF56</f>
        <v>0</v>
      </c>
      <c r="AH45" s="199">
        <f>'Concessions data'!AG56</f>
        <v>0</v>
      </c>
      <c r="AI45" s="199">
        <f>'Concessions data'!AH56</f>
        <v>0</v>
      </c>
      <c r="AJ45" s="199">
        <f>'Concessions data'!AI56</f>
        <v>0</v>
      </c>
      <c r="AK45" s="200">
        <f>'Concessions data'!AJ56</f>
        <v>0</v>
      </c>
    </row>
    <row r="46" spans="3:37" ht="14" x14ac:dyDescent="0.25">
      <c r="C46" s="198" t="s">
        <v>91</v>
      </c>
      <c r="D46" s="199" t="s">
        <v>102</v>
      </c>
      <c r="E46" s="199"/>
      <c r="F46" s="199">
        <f>'Concessions data'!E53</f>
        <v>0</v>
      </c>
      <c r="G46" s="199">
        <f>'Concessions data'!F53</f>
        <v>0</v>
      </c>
      <c r="H46" s="199">
        <f>'Concessions data'!G53</f>
        <v>0</v>
      </c>
      <c r="I46" s="199">
        <f>'Concessions data'!H53</f>
        <v>0</v>
      </c>
      <c r="J46" s="199">
        <f>'Concessions data'!I53</f>
        <v>0</v>
      </c>
      <c r="K46" s="199">
        <f>'Concessions data'!J53</f>
        <v>0</v>
      </c>
      <c r="L46" s="199">
        <f>'Concessions data'!K53</f>
        <v>0</v>
      </c>
      <c r="M46" s="199">
        <f>'Concessions data'!L53</f>
        <v>0</v>
      </c>
      <c r="N46" s="199">
        <f>'Concessions data'!M53</f>
        <v>0</v>
      </c>
      <c r="O46" s="199">
        <f>'Concessions data'!N53</f>
        <v>0</v>
      </c>
      <c r="P46" s="199">
        <f>'Concessions data'!O53</f>
        <v>0</v>
      </c>
      <c r="Q46" s="199">
        <f>'Concessions data'!P53</f>
        <v>0</v>
      </c>
      <c r="R46" s="199">
        <f>'Concessions data'!Q53</f>
        <v>0</v>
      </c>
      <c r="S46" s="199">
        <f>'Concessions data'!R53</f>
        <v>0</v>
      </c>
      <c r="T46" s="199">
        <f>'Concessions data'!S53</f>
        <v>0</v>
      </c>
      <c r="U46" s="199">
        <f>'Concessions data'!T53</f>
        <v>0</v>
      </c>
      <c r="V46" s="199">
        <f>'Concessions data'!U53</f>
        <v>0</v>
      </c>
      <c r="W46" s="199">
        <f>'Concessions data'!V53</f>
        <v>0</v>
      </c>
      <c r="X46" s="199">
        <f>'Concessions data'!W53</f>
        <v>0</v>
      </c>
      <c r="Y46" s="199">
        <f>'Concessions data'!X53</f>
        <v>0</v>
      </c>
      <c r="Z46" s="199">
        <f>'Concessions data'!Y53</f>
        <v>0</v>
      </c>
      <c r="AA46" s="199">
        <f>'Concessions data'!Z53</f>
        <v>0</v>
      </c>
      <c r="AB46" s="199">
        <f>'Concessions data'!AA53</f>
        <v>0</v>
      </c>
      <c r="AC46" s="199">
        <f>'Concessions data'!AB53</f>
        <v>0</v>
      </c>
      <c r="AD46" s="199">
        <f>'Concessions data'!AC53</f>
        <v>0</v>
      </c>
      <c r="AE46" s="199">
        <f>'Concessions data'!AD53</f>
        <v>0</v>
      </c>
      <c r="AF46" s="199">
        <f>'Concessions data'!AE53</f>
        <v>0</v>
      </c>
      <c r="AG46" s="199">
        <f>'Concessions data'!AF53</f>
        <v>0</v>
      </c>
      <c r="AH46" s="199">
        <f>'Concessions data'!AG53</f>
        <v>0</v>
      </c>
      <c r="AI46" s="199">
        <f>'Concessions data'!AH53</f>
        <v>0</v>
      </c>
      <c r="AJ46" s="199">
        <f>'Concessions data'!AI53</f>
        <v>0</v>
      </c>
      <c r="AK46" s="200">
        <f>'Concessions data'!AJ53</f>
        <v>0</v>
      </c>
    </row>
    <row r="47" spans="3:37" x14ac:dyDescent="0.25"/>
    <row r="48" spans="3:37" x14ac:dyDescent="0.25">
      <c r="C48" s="12" t="s">
        <v>103</v>
      </c>
    </row>
    <row r="49" spans="3:37" ht="28" x14ac:dyDescent="0.25">
      <c r="C49" s="181" t="str">
        <f>'Concessions data'!B5</f>
        <v>User group</v>
      </c>
      <c r="D49" s="181" t="str">
        <f>'Concessions data'!C5</f>
        <v>Category</v>
      </c>
      <c r="E49" s="181"/>
      <c r="F49" s="181" t="str">
        <f>'Concessions data'!E5</f>
        <v>Aberdeenshire</v>
      </c>
      <c r="G49" s="181" t="str">
        <f>'Concessions data'!F5</f>
        <v>Angus</v>
      </c>
      <c r="H49" s="181" t="str">
        <f>'Concessions data'!G5</f>
        <v>Argyll &amp; Bute</v>
      </c>
      <c r="I49" s="181" t="str">
        <f>'Concessions data'!H5</f>
        <v>Scottish Borders</v>
      </c>
      <c r="J49" s="181" t="str">
        <f>'Concessions data'!I5</f>
        <v>City of Aberdeen</v>
      </c>
      <c r="K49" s="181" t="str">
        <f>'Concessions data'!J5</f>
        <v>City of Dundee</v>
      </c>
      <c r="L49" s="181" t="str">
        <f>'Concessions data'!K5</f>
        <v>City of Edinburgh</v>
      </c>
      <c r="M49" s="181" t="str">
        <f>'Concessions data'!L5</f>
        <v>City of Glasgow</v>
      </c>
      <c r="N49" s="181" t="str">
        <f>'Concessions data'!M5</f>
        <v>Clackmannan</v>
      </c>
      <c r="O49" s="181" t="str">
        <f>'Concessions data'!N5</f>
        <v>Dumfries &amp; Galloway</v>
      </c>
      <c r="P49" s="181" t="str">
        <f>'Concessions data'!O5</f>
        <v>East Ayrshire</v>
      </c>
      <c r="Q49" s="181" t="str">
        <f>'Concessions data'!P5</f>
        <v>East Dunbartonshire</v>
      </c>
      <c r="R49" s="181" t="str">
        <f>'Concessions data'!Q5</f>
        <v>East Lothian</v>
      </c>
      <c r="S49" s="181" t="str">
        <f>'Concessions data'!R5</f>
        <v>East Renfrewshire</v>
      </c>
      <c r="T49" s="181" t="str">
        <f>'Concessions data'!S5</f>
        <v>Falkirk</v>
      </c>
      <c r="U49" s="181" t="str">
        <f>'Concessions data'!T5</f>
        <v>Fife</v>
      </c>
      <c r="V49" s="181" t="str">
        <f>'Concessions data'!U5</f>
        <v>Highland</v>
      </c>
      <c r="W49" s="181" t="str">
        <f>'Concessions data'!V5</f>
        <v>Inverclyde</v>
      </c>
      <c r="X49" s="181" t="str">
        <f>'Concessions data'!W5</f>
        <v>Midlothian</v>
      </c>
      <c r="Y49" s="181" t="str">
        <f>'Concessions data'!X5</f>
        <v>Moray</v>
      </c>
      <c r="Z49" s="181" t="str">
        <f>'Concessions data'!Y5</f>
        <v>North Ayrshire</v>
      </c>
      <c r="AA49" s="181" t="str">
        <f>'Concessions data'!Z5</f>
        <v>North Lanarkshire</v>
      </c>
      <c r="AB49" s="181" t="str">
        <f>'Concessions data'!AA5</f>
        <v>Orkney Islands</v>
      </c>
      <c r="AC49" s="181" t="str">
        <f>'Concessions data'!AB5</f>
        <v>Perth &amp; Kinross</v>
      </c>
      <c r="AD49" s="181" t="str">
        <f>'Concessions data'!AC5</f>
        <v>Renfrewshire</v>
      </c>
      <c r="AE49" s="181" t="str">
        <f>'Concessions data'!AD5</f>
        <v>Shetland</v>
      </c>
      <c r="AF49" s="181" t="str">
        <f>'Concessions data'!AE5</f>
        <v>South Ayrshire</v>
      </c>
      <c r="AG49" s="181" t="str">
        <f>'Concessions data'!AF5</f>
        <v>South Lanarkshire</v>
      </c>
      <c r="AH49" s="181" t="str">
        <f>'Concessions data'!AG5</f>
        <v>Stirling</v>
      </c>
      <c r="AI49" s="181" t="str">
        <f>'Concessions data'!AH5</f>
        <v>West Dunbartonshire</v>
      </c>
      <c r="AJ49" s="181" t="str">
        <f>'Concessions data'!AI5</f>
        <v>West Lothian</v>
      </c>
      <c r="AK49" s="195" t="str">
        <f>'Concessions data'!AJ5</f>
        <v>Western Isles</v>
      </c>
    </row>
    <row r="50" spans="3:37" ht="14" x14ac:dyDescent="0.25">
      <c r="C50" s="196" t="str">
        <f>'Concessions data'!B6</f>
        <v>Unemployed</v>
      </c>
      <c r="D50" s="194" t="str">
        <f>'Concessions data'!C6</f>
        <v>Free</v>
      </c>
      <c r="E50" s="194"/>
      <c r="F50" s="194">
        <f>'Concessions data'!E6</f>
        <v>0</v>
      </c>
      <c r="G50" s="194">
        <f>'Concessions data'!F6</f>
        <v>0</v>
      </c>
      <c r="H50" s="194">
        <f>'Concessions data'!G6</f>
        <v>0</v>
      </c>
      <c r="I50" s="194">
        <f>'Concessions data'!H6</f>
        <v>0</v>
      </c>
      <c r="J50" s="194">
        <f>'Concessions data'!I6</f>
        <v>0</v>
      </c>
      <c r="K50" s="194">
        <f>'Concessions data'!J6</f>
        <v>0</v>
      </c>
      <c r="L50" s="194">
        <f>'Concessions data'!K6</f>
        <v>0</v>
      </c>
      <c r="M50" s="194">
        <f>'Concessions data'!L6</f>
        <v>0</v>
      </c>
      <c r="N50" s="194">
        <f>'Concessions data'!M6</f>
        <v>0</v>
      </c>
      <c r="O50" s="194">
        <f>'Concessions data'!N6</f>
        <v>0</v>
      </c>
      <c r="P50" s="194">
        <f>'Concessions data'!O6</f>
        <v>0</v>
      </c>
      <c r="Q50" s="194">
        <f>'Concessions data'!P6</f>
        <v>0</v>
      </c>
      <c r="R50" s="194">
        <f>'Concessions data'!Q6</f>
        <v>0</v>
      </c>
      <c r="S50" s="194">
        <f>'Concessions data'!R6</f>
        <v>0</v>
      </c>
      <c r="T50" s="194">
        <f>'Concessions data'!S6</f>
        <v>0</v>
      </c>
      <c r="U50" s="194">
        <f>'Concessions data'!T6</f>
        <v>0</v>
      </c>
      <c r="V50" s="194">
        <f>'Concessions data'!U6</f>
        <v>0</v>
      </c>
      <c r="W50" s="194">
        <f>'Concessions data'!V6</f>
        <v>0</v>
      </c>
      <c r="X50" s="194">
        <f>'Concessions data'!W6</f>
        <v>0</v>
      </c>
      <c r="Y50" s="194">
        <f>'Concessions data'!X6</f>
        <v>0</v>
      </c>
      <c r="Z50" s="194">
        <f>'Concessions data'!Y6</f>
        <v>0</v>
      </c>
      <c r="AA50" s="194">
        <f>'Concessions data'!Z6</f>
        <v>0</v>
      </c>
      <c r="AB50" s="194">
        <f>'Concessions data'!AA6</f>
        <v>0</v>
      </c>
      <c r="AC50" s="194">
        <f>'Concessions data'!AB6</f>
        <v>0</v>
      </c>
      <c r="AD50" s="194">
        <f>'Concessions data'!AC6</f>
        <v>0</v>
      </c>
      <c r="AE50" s="194">
        <f>'Concessions data'!AD6</f>
        <v>0</v>
      </c>
      <c r="AF50" s="194">
        <f>'Concessions data'!AE6</f>
        <v>0</v>
      </c>
      <c r="AG50" s="194">
        <f>'Concessions data'!AF6</f>
        <v>0</v>
      </c>
      <c r="AH50" s="194">
        <f>'Concessions data'!AG6</f>
        <v>0</v>
      </c>
      <c r="AI50" s="194">
        <f>'Concessions data'!AH6</f>
        <v>0</v>
      </c>
      <c r="AJ50" s="194">
        <f>'Concessions data'!AI6</f>
        <v>0</v>
      </c>
      <c r="AK50" s="197">
        <f>'Concessions data'!AJ6</f>
        <v>0</v>
      </c>
    </row>
    <row r="51" spans="3:37" ht="14" x14ac:dyDescent="0.25">
      <c r="C51" s="196" t="str">
        <f>'Concessions data'!B9</f>
        <v>Over 60s</v>
      </c>
      <c r="D51" s="194" t="str">
        <f>'Concessions data'!C9</f>
        <v>Free</v>
      </c>
      <c r="E51" s="194"/>
      <c r="F51" s="194">
        <f>'Concessions data'!E9</f>
        <v>0</v>
      </c>
      <c r="G51" s="194">
        <f>'Concessions data'!F9</f>
        <v>0</v>
      </c>
      <c r="H51" s="194">
        <f>'Concessions data'!G9</f>
        <v>0</v>
      </c>
      <c r="I51" s="194">
        <f>'Concessions data'!H9</f>
        <v>0</v>
      </c>
      <c r="J51" s="194">
        <f>'Concessions data'!I9</f>
        <v>0</v>
      </c>
      <c r="K51" s="194">
        <f>'Concessions data'!J9</f>
        <v>0</v>
      </c>
      <c r="L51" s="194">
        <f>'Concessions data'!K9</f>
        <v>0</v>
      </c>
      <c r="M51" s="194">
        <f>'Concessions data'!L9</f>
        <v>0</v>
      </c>
      <c r="N51" s="194">
        <f>'Concessions data'!M9</f>
        <v>0</v>
      </c>
      <c r="O51" s="194">
        <f>'Concessions data'!N9</f>
        <v>0</v>
      </c>
      <c r="P51" s="194">
        <f>'Concessions data'!O9</f>
        <v>0</v>
      </c>
      <c r="Q51" s="194">
        <f>'Concessions data'!P9</f>
        <v>0</v>
      </c>
      <c r="R51" s="194">
        <f>'Concessions data'!Q9</f>
        <v>0</v>
      </c>
      <c r="S51" s="194">
        <f>'Concessions data'!R9</f>
        <v>0</v>
      </c>
      <c r="T51" s="194">
        <f>'Concessions data'!S9</f>
        <v>0</v>
      </c>
      <c r="U51" s="194">
        <f>'Concessions data'!T9</f>
        <v>0</v>
      </c>
      <c r="V51" s="194">
        <f>'Concessions data'!U9</f>
        <v>0</v>
      </c>
      <c r="W51" s="194">
        <f>'Concessions data'!V9</f>
        <v>0</v>
      </c>
      <c r="X51" s="194">
        <f>'Concessions data'!W9</f>
        <v>0</v>
      </c>
      <c r="Y51" s="194">
        <f>'Concessions data'!X9</f>
        <v>0</v>
      </c>
      <c r="Z51" s="194">
        <f>'Concessions data'!Y9</f>
        <v>0</v>
      </c>
      <c r="AA51" s="194">
        <f>'Concessions data'!Z9</f>
        <v>0</v>
      </c>
      <c r="AB51" s="194">
        <f>'Concessions data'!AA9</f>
        <v>0</v>
      </c>
      <c r="AC51" s="194">
        <f>'Concessions data'!AB9</f>
        <v>0</v>
      </c>
      <c r="AD51" s="194">
        <f>'Concessions data'!AC9</f>
        <v>0</v>
      </c>
      <c r="AE51" s="194">
        <f>'Concessions data'!AD9</f>
        <v>0</v>
      </c>
      <c r="AF51" s="194">
        <f>'Concessions data'!AE9</f>
        <v>0</v>
      </c>
      <c r="AG51" s="194">
        <f>'Concessions data'!AF9</f>
        <v>0</v>
      </c>
      <c r="AH51" s="194">
        <f>'Concessions data'!AG9</f>
        <v>0</v>
      </c>
      <c r="AI51" s="194">
        <f>'Concessions data'!AH9</f>
        <v>0</v>
      </c>
      <c r="AJ51" s="194">
        <f>'Concessions data'!AI9</f>
        <v>0</v>
      </c>
      <c r="AK51" s="197">
        <f>'Concessions data'!AJ9</f>
        <v>0</v>
      </c>
    </row>
    <row r="52" spans="3:37" ht="14" x14ac:dyDescent="0.25">
      <c r="C52" s="196" t="str">
        <f>'Concessions data'!B12</f>
        <v>Disabilities</v>
      </c>
      <c r="D52" s="194" t="str">
        <f>'Concessions data'!C12</f>
        <v>Free</v>
      </c>
      <c r="E52" s="194"/>
      <c r="F52" s="194">
        <f>'Concessions data'!E12</f>
        <v>0</v>
      </c>
      <c r="G52" s="194">
        <f>'Concessions data'!F12</f>
        <v>0</v>
      </c>
      <c r="H52" s="194">
        <f>'Concessions data'!G12</f>
        <v>0</v>
      </c>
      <c r="I52" s="194">
        <f>'Concessions data'!H12</f>
        <v>0</v>
      </c>
      <c r="J52" s="194">
        <f>'Concessions data'!I12</f>
        <v>0</v>
      </c>
      <c r="K52" s="194">
        <f>'Concessions data'!J12</f>
        <v>0</v>
      </c>
      <c r="L52" s="194">
        <f>'Concessions data'!K12</f>
        <v>0</v>
      </c>
      <c r="M52" s="194">
        <f>'Concessions data'!L12</f>
        <v>0</v>
      </c>
      <c r="N52" s="194">
        <f>'Concessions data'!M12</f>
        <v>0</v>
      </c>
      <c r="O52" s="194">
        <f>'Concessions data'!N12</f>
        <v>0</v>
      </c>
      <c r="P52" s="194">
        <f>'Concessions data'!O12</f>
        <v>0</v>
      </c>
      <c r="Q52" s="194">
        <f>'Concessions data'!P12</f>
        <v>0</v>
      </c>
      <c r="R52" s="194">
        <f>'Concessions data'!Q12</f>
        <v>0</v>
      </c>
      <c r="S52" s="194">
        <f>'Concessions data'!R12</f>
        <v>0</v>
      </c>
      <c r="T52" s="194">
        <f>'Concessions data'!S12</f>
        <v>0</v>
      </c>
      <c r="U52" s="194">
        <f>'Concessions data'!T12</f>
        <v>0</v>
      </c>
      <c r="V52" s="194">
        <f>'Concessions data'!U12</f>
        <v>0</v>
      </c>
      <c r="W52" s="194">
        <f>'Concessions data'!V12</f>
        <v>0</v>
      </c>
      <c r="X52" s="194">
        <f>'Concessions data'!W12</f>
        <v>0</v>
      </c>
      <c r="Y52" s="194">
        <f>'Concessions data'!X12</f>
        <v>0</v>
      </c>
      <c r="Z52" s="194">
        <f>'Concessions data'!Y12</f>
        <v>0</v>
      </c>
      <c r="AA52" s="194">
        <f>'Concessions data'!Z12</f>
        <v>0</v>
      </c>
      <c r="AB52" s="194">
        <f>'Concessions data'!AA12</f>
        <v>0</v>
      </c>
      <c r="AC52" s="194">
        <f>'Concessions data'!AB12</f>
        <v>0</v>
      </c>
      <c r="AD52" s="194">
        <f>'Concessions data'!AC12</f>
        <v>0</v>
      </c>
      <c r="AE52" s="194">
        <f>'Concessions data'!AD12</f>
        <v>0</v>
      </c>
      <c r="AF52" s="194">
        <f>'Concessions data'!AE12</f>
        <v>0</v>
      </c>
      <c r="AG52" s="194">
        <f>'Concessions data'!AF12</f>
        <v>0</v>
      </c>
      <c r="AH52" s="194">
        <f>'Concessions data'!AG12</f>
        <v>0</v>
      </c>
      <c r="AI52" s="194">
        <f>'Concessions data'!AH12</f>
        <v>0</v>
      </c>
      <c r="AJ52" s="194">
        <f>'Concessions data'!AI12</f>
        <v>0</v>
      </c>
      <c r="AK52" s="197">
        <f>'Concessions data'!AJ12</f>
        <v>0</v>
      </c>
    </row>
    <row r="53" spans="3:37" ht="14" x14ac:dyDescent="0.25">
      <c r="C53" s="196" t="str">
        <f>'Concessions data'!B15</f>
        <v>Students</v>
      </c>
      <c r="D53" s="194" t="str">
        <f>'Concessions data'!C15</f>
        <v>Free</v>
      </c>
      <c r="E53" s="194"/>
      <c r="F53" s="194">
        <f>'Concessions data'!E15</f>
        <v>0</v>
      </c>
      <c r="G53" s="194">
        <f>'Concessions data'!F15</f>
        <v>0</v>
      </c>
      <c r="H53" s="194">
        <f>'Concessions data'!G15</f>
        <v>0</v>
      </c>
      <c r="I53" s="194">
        <f>'Concessions data'!H15</f>
        <v>0</v>
      </c>
      <c r="J53" s="194">
        <f>'Concessions data'!I15</f>
        <v>0</v>
      </c>
      <c r="K53" s="194">
        <f>'Concessions data'!J15</f>
        <v>0</v>
      </c>
      <c r="L53" s="194">
        <f>'Concessions data'!K15</f>
        <v>0</v>
      </c>
      <c r="M53" s="194">
        <f>'Concessions data'!L15</f>
        <v>0</v>
      </c>
      <c r="N53" s="194">
        <f>'Concessions data'!M15</f>
        <v>0</v>
      </c>
      <c r="O53" s="194">
        <f>'Concessions data'!N15</f>
        <v>0</v>
      </c>
      <c r="P53" s="194">
        <f>'Concessions data'!O15</f>
        <v>0</v>
      </c>
      <c r="Q53" s="194">
        <f>'Concessions data'!P15</f>
        <v>0</v>
      </c>
      <c r="R53" s="194">
        <f>'Concessions data'!Q15</f>
        <v>0</v>
      </c>
      <c r="S53" s="194">
        <f>'Concessions data'!R15</f>
        <v>0</v>
      </c>
      <c r="T53" s="194">
        <f>'Concessions data'!S15</f>
        <v>0</v>
      </c>
      <c r="U53" s="194">
        <f>'Concessions data'!T15</f>
        <v>0</v>
      </c>
      <c r="V53" s="194">
        <f>'Concessions data'!U15</f>
        <v>0</v>
      </c>
      <c r="W53" s="194">
        <f>'Concessions data'!V15</f>
        <v>0</v>
      </c>
      <c r="X53" s="194">
        <f>'Concessions data'!W15</f>
        <v>0</v>
      </c>
      <c r="Y53" s="194">
        <f>'Concessions data'!X15</f>
        <v>0</v>
      </c>
      <c r="Z53" s="194">
        <f>'Concessions data'!Y15</f>
        <v>0</v>
      </c>
      <c r="AA53" s="194">
        <f>'Concessions data'!Z15</f>
        <v>0</v>
      </c>
      <c r="AB53" s="194">
        <f>'Concessions data'!AA15</f>
        <v>0</v>
      </c>
      <c r="AC53" s="194">
        <f>'Concessions data'!AB15</f>
        <v>0</v>
      </c>
      <c r="AD53" s="194">
        <f>'Concessions data'!AC15</f>
        <v>0</v>
      </c>
      <c r="AE53" s="194">
        <f>'Concessions data'!AD15</f>
        <v>0</v>
      </c>
      <c r="AF53" s="194">
        <f>'Concessions data'!AE15</f>
        <v>0</v>
      </c>
      <c r="AG53" s="194">
        <f>'Concessions data'!AF15</f>
        <v>0</v>
      </c>
      <c r="AH53" s="194">
        <f>'Concessions data'!AG15</f>
        <v>0</v>
      </c>
      <c r="AI53" s="194">
        <f>'Concessions data'!AH15</f>
        <v>0</v>
      </c>
      <c r="AJ53" s="194">
        <f>'Concessions data'!AI15</f>
        <v>0</v>
      </c>
      <c r="AK53" s="197">
        <f>'Concessions data'!AJ15</f>
        <v>0</v>
      </c>
    </row>
    <row r="54" spans="3:37" ht="14" x14ac:dyDescent="0.25">
      <c r="C54" s="196" t="str">
        <f>'Concessions data'!B18</f>
        <v>Under 18s/16s</v>
      </c>
      <c r="D54" s="194" t="str">
        <f>'Concessions data'!C18</f>
        <v>Free</v>
      </c>
      <c r="E54" s="194"/>
      <c r="F54" s="194">
        <f>'Concessions data'!E18</f>
        <v>0</v>
      </c>
      <c r="G54" s="194">
        <f>'Concessions data'!F18</f>
        <v>0</v>
      </c>
      <c r="H54" s="194">
        <f>'Concessions data'!G18</f>
        <v>0</v>
      </c>
      <c r="I54" s="194">
        <f>'Concessions data'!H18</f>
        <v>0</v>
      </c>
      <c r="J54" s="194">
        <f>'Concessions data'!I18</f>
        <v>0</v>
      </c>
      <c r="K54" s="194">
        <f>'Concessions data'!J18</f>
        <v>0</v>
      </c>
      <c r="L54" s="194">
        <f>'Concessions data'!K18</f>
        <v>0</v>
      </c>
      <c r="M54" s="194">
        <f>'Concessions data'!L18</f>
        <v>0</v>
      </c>
      <c r="N54" s="194">
        <f>'Concessions data'!M18</f>
        <v>0</v>
      </c>
      <c r="O54" s="194">
        <f>'Concessions data'!N18</f>
        <v>0</v>
      </c>
      <c r="P54" s="194">
        <f>'Concessions data'!O18</f>
        <v>0</v>
      </c>
      <c r="Q54" s="194">
        <f>'Concessions data'!P18</f>
        <v>0</v>
      </c>
      <c r="R54" s="194">
        <f>'Concessions data'!Q18</f>
        <v>0</v>
      </c>
      <c r="S54" s="194">
        <f>'Concessions data'!R18</f>
        <v>0</v>
      </c>
      <c r="T54" s="194">
        <f>'Concessions data'!S18</f>
        <v>0</v>
      </c>
      <c r="U54" s="194">
        <f>'Concessions data'!T18</f>
        <v>0</v>
      </c>
      <c r="V54" s="194">
        <f>'Concessions data'!U18</f>
        <v>0</v>
      </c>
      <c r="W54" s="194">
        <f>'Concessions data'!V18</f>
        <v>0</v>
      </c>
      <c r="X54" s="194">
        <f>'Concessions data'!W18</f>
        <v>0</v>
      </c>
      <c r="Y54" s="194">
        <f>'Concessions data'!X18</f>
        <v>0</v>
      </c>
      <c r="Z54" s="194">
        <f>'Concessions data'!Y18</f>
        <v>0</v>
      </c>
      <c r="AA54" s="194">
        <f>'Concessions data'!Z18</f>
        <v>0</v>
      </c>
      <c r="AB54" s="194">
        <f>'Concessions data'!AA18</f>
        <v>0</v>
      </c>
      <c r="AC54" s="194">
        <f>'Concessions data'!AB18</f>
        <v>0</v>
      </c>
      <c r="AD54" s="194">
        <f>'Concessions data'!AC18</f>
        <v>0</v>
      </c>
      <c r="AE54" s="194">
        <f>'Concessions data'!AD18</f>
        <v>0</v>
      </c>
      <c r="AF54" s="194">
        <f>'Concessions data'!AE18</f>
        <v>0</v>
      </c>
      <c r="AG54" s="194">
        <f>'Concessions data'!AF18</f>
        <v>0</v>
      </c>
      <c r="AH54" s="194">
        <f>'Concessions data'!AG18</f>
        <v>0</v>
      </c>
      <c r="AI54" s="194">
        <f>'Concessions data'!AH18</f>
        <v>0</v>
      </c>
      <c r="AJ54" s="194">
        <f>'Concessions data'!AI18</f>
        <v>0</v>
      </c>
      <c r="AK54" s="197">
        <f>'Concessions data'!AJ18</f>
        <v>0</v>
      </c>
    </row>
    <row r="55" spans="3:37" ht="14" x14ac:dyDescent="0.25">
      <c r="C55" s="196" t="str">
        <f>'Concessions data'!B21</f>
        <v>Adults</v>
      </c>
      <c r="D55" s="194" t="str">
        <f>'Concessions data'!C21</f>
        <v>Free</v>
      </c>
      <c r="E55" s="194"/>
      <c r="F55" s="194">
        <f>'Concessions data'!E21</f>
        <v>0</v>
      </c>
      <c r="G55" s="194">
        <f>'Concessions data'!F21</f>
        <v>0</v>
      </c>
      <c r="H55" s="194">
        <f>'Concessions data'!G21</f>
        <v>0</v>
      </c>
      <c r="I55" s="194">
        <f>'Concessions data'!H21</f>
        <v>0</v>
      </c>
      <c r="J55" s="194">
        <f>'Concessions data'!I21</f>
        <v>0</v>
      </c>
      <c r="K55" s="194">
        <f>'Concessions data'!J21</f>
        <v>0</v>
      </c>
      <c r="L55" s="194">
        <f>'Concessions data'!K21</f>
        <v>0</v>
      </c>
      <c r="M55" s="194">
        <f>'Concessions data'!L21</f>
        <v>0</v>
      </c>
      <c r="N55" s="194">
        <f>'Concessions data'!M21</f>
        <v>0</v>
      </c>
      <c r="O55" s="194">
        <f>'Concessions data'!N21</f>
        <v>0</v>
      </c>
      <c r="P55" s="194">
        <f>'Concessions data'!O21</f>
        <v>0</v>
      </c>
      <c r="Q55" s="194">
        <f>'Concessions data'!P21</f>
        <v>0</v>
      </c>
      <c r="R55" s="194">
        <f>'Concessions data'!Q21</f>
        <v>0</v>
      </c>
      <c r="S55" s="194">
        <f>'Concessions data'!R21</f>
        <v>0</v>
      </c>
      <c r="T55" s="194">
        <f>'Concessions data'!S21</f>
        <v>0</v>
      </c>
      <c r="U55" s="194">
        <f>'Concessions data'!T21</f>
        <v>0</v>
      </c>
      <c r="V55" s="194">
        <f>'Concessions data'!U21</f>
        <v>0</v>
      </c>
      <c r="W55" s="194">
        <f>'Concessions data'!V21</f>
        <v>0</v>
      </c>
      <c r="X55" s="194">
        <f>'Concessions data'!W21</f>
        <v>0</v>
      </c>
      <c r="Y55" s="194">
        <f>'Concessions data'!X21</f>
        <v>0</v>
      </c>
      <c r="Z55" s="194">
        <f>'Concessions data'!Y21</f>
        <v>0</v>
      </c>
      <c r="AA55" s="194">
        <f>'Concessions data'!Z21</f>
        <v>0</v>
      </c>
      <c r="AB55" s="194">
        <f>'Concessions data'!AA21</f>
        <v>0</v>
      </c>
      <c r="AC55" s="194">
        <f>'Concessions data'!AB21</f>
        <v>0</v>
      </c>
      <c r="AD55" s="194">
        <f>'Concessions data'!AC21</f>
        <v>0</v>
      </c>
      <c r="AE55" s="194">
        <f>'Concessions data'!AD21</f>
        <v>0</v>
      </c>
      <c r="AF55" s="194">
        <f>'Concessions data'!AE21</f>
        <v>0</v>
      </c>
      <c r="AG55" s="194">
        <f>'Concessions data'!AF21</f>
        <v>0</v>
      </c>
      <c r="AH55" s="194">
        <f>'Concessions data'!AG21</f>
        <v>0</v>
      </c>
      <c r="AI55" s="194">
        <f>'Concessions data'!AH21</f>
        <v>0</v>
      </c>
      <c r="AJ55" s="194">
        <f>'Concessions data'!AI21</f>
        <v>0</v>
      </c>
      <c r="AK55" s="197">
        <f>'Concessions data'!AJ21</f>
        <v>0</v>
      </c>
    </row>
    <row r="56" spans="3:37" ht="14" x14ac:dyDescent="0.25">
      <c r="C56" s="196" t="str">
        <f>'Concessions data'!B24</f>
        <v>Families</v>
      </c>
      <c r="D56" s="194" t="str">
        <f>'Concessions data'!C24</f>
        <v>Free</v>
      </c>
      <c r="E56" s="194"/>
      <c r="F56" s="194">
        <f>'Concessions data'!E24</f>
        <v>0</v>
      </c>
      <c r="G56" s="194">
        <f>'Concessions data'!F24</f>
        <v>0</v>
      </c>
      <c r="H56" s="194">
        <f>'Concessions data'!G24</f>
        <v>0</v>
      </c>
      <c r="I56" s="194">
        <f>'Concessions data'!H24</f>
        <v>0</v>
      </c>
      <c r="J56" s="194">
        <f>'Concessions data'!I24</f>
        <v>0</v>
      </c>
      <c r="K56" s="194">
        <f>'Concessions data'!J24</f>
        <v>0</v>
      </c>
      <c r="L56" s="194">
        <f>'Concessions data'!K24</f>
        <v>0</v>
      </c>
      <c r="M56" s="194">
        <f>'Concessions data'!L24</f>
        <v>0</v>
      </c>
      <c r="N56" s="194">
        <f>'Concessions data'!M24</f>
        <v>0</v>
      </c>
      <c r="O56" s="194">
        <f>'Concessions data'!N24</f>
        <v>0</v>
      </c>
      <c r="P56" s="194">
        <f>'Concessions data'!O24</f>
        <v>0</v>
      </c>
      <c r="Q56" s="194">
        <f>'Concessions data'!P24</f>
        <v>0</v>
      </c>
      <c r="R56" s="194">
        <f>'Concessions data'!Q24</f>
        <v>0</v>
      </c>
      <c r="S56" s="194">
        <f>'Concessions data'!R24</f>
        <v>0</v>
      </c>
      <c r="T56" s="194">
        <f>'Concessions data'!S24</f>
        <v>0</v>
      </c>
      <c r="U56" s="194">
        <f>'Concessions data'!T24</f>
        <v>0</v>
      </c>
      <c r="V56" s="194">
        <f>'Concessions data'!U24</f>
        <v>0</v>
      </c>
      <c r="W56" s="194">
        <f>'Concessions data'!V24</f>
        <v>0</v>
      </c>
      <c r="X56" s="194">
        <f>'Concessions data'!W24</f>
        <v>0</v>
      </c>
      <c r="Y56" s="194">
        <f>'Concessions data'!X24</f>
        <v>0</v>
      </c>
      <c r="Z56" s="194">
        <f>'Concessions data'!Y24</f>
        <v>0</v>
      </c>
      <c r="AA56" s="194">
        <f>'Concessions data'!Z24</f>
        <v>0</v>
      </c>
      <c r="AB56" s="194">
        <f>'Concessions data'!AA24</f>
        <v>0</v>
      </c>
      <c r="AC56" s="194">
        <f>'Concessions data'!AB24</f>
        <v>0</v>
      </c>
      <c r="AD56" s="194">
        <f>'Concessions data'!AC24</f>
        <v>0</v>
      </c>
      <c r="AE56" s="194">
        <f>'Concessions data'!AD24</f>
        <v>0</v>
      </c>
      <c r="AF56" s="194">
        <f>'Concessions data'!AE24</f>
        <v>0</v>
      </c>
      <c r="AG56" s="194">
        <f>'Concessions data'!AF24</f>
        <v>0</v>
      </c>
      <c r="AH56" s="194">
        <f>'Concessions data'!AG24</f>
        <v>0</v>
      </c>
      <c r="AI56" s="194">
        <f>'Concessions data'!AH24</f>
        <v>0</v>
      </c>
      <c r="AJ56" s="194">
        <f>'Concessions data'!AI24</f>
        <v>0</v>
      </c>
      <c r="AK56" s="197">
        <f>'Concessions data'!AJ24</f>
        <v>0</v>
      </c>
    </row>
    <row r="57" spans="3:37" ht="14" x14ac:dyDescent="0.25">
      <c r="C57" s="196" t="str">
        <f>'Concessions data'!B27</f>
        <v>Single Parents</v>
      </c>
      <c r="D57" s="194" t="str">
        <f>'Concessions data'!C27</f>
        <v>Free</v>
      </c>
      <c r="E57" s="194"/>
      <c r="F57" s="194">
        <f>'Concessions data'!E27</f>
        <v>0</v>
      </c>
      <c r="G57" s="194">
        <f>'Concessions data'!F27</f>
        <v>0</v>
      </c>
      <c r="H57" s="194">
        <f>'Concessions data'!G27</f>
        <v>0</v>
      </c>
      <c r="I57" s="194">
        <f>'Concessions data'!H27</f>
        <v>0</v>
      </c>
      <c r="J57" s="194">
        <f>'Concessions data'!I27</f>
        <v>0</v>
      </c>
      <c r="K57" s="194">
        <f>'Concessions data'!J27</f>
        <v>0</v>
      </c>
      <c r="L57" s="194">
        <f>'Concessions data'!K27</f>
        <v>0</v>
      </c>
      <c r="M57" s="194">
        <f>'Concessions data'!L27</f>
        <v>0</v>
      </c>
      <c r="N57" s="194">
        <f>'Concessions data'!M27</f>
        <v>0</v>
      </c>
      <c r="O57" s="194">
        <f>'Concessions data'!N27</f>
        <v>0</v>
      </c>
      <c r="P57" s="194">
        <f>'Concessions data'!O27</f>
        <v>0</v>
      </c>
      <c r="Q57" s="194">
        <f>'Concessions data'!P27</f>
        <v>0</v>
      </c>
      <c r="R57" s="194">
        <f>'Concessions data'!Q27</f>
        <v>0</v>
      </c>
      <c r="S57" s="194">
        <f>'Concessions data'!R27</f>
        <v>0</v>
      </c>
      <c r="T57" s="194">
        <f>'Concessions data'!S27</f>
        <v>0</v>
      </c>
      <c r="U57" s="194">
        <f>'Concessions data'!T27</f>
        <v>0</v>
      </c>
      <c r="V57" s="194">
        <f>'Concessions data'!U27</f>
        <v>0</v>
      </c>
      <c r="W57" s="194">
        <f>'Concessions data'!V27</f>
        <v>0</v>
      </c>
      <c r="X57" s="194">
        <f>'Concessions data'!W27</f>
        <v>0</v>
      </c>
      <c r="Y57" s="194">
        <f>'Concessions data'!X27</f>
        <v>0</v>
      </c>
      <c r="Z57" s="194">
        <f>'Concessions data'!Y27</f>
        <v>0</v>
      </c>
      <c r="AA57" s="194">
        <f>'Concessions data'!Z27</f>
        <v>0</v>
      </c>
      <c r="AB57" s="194">
        <f>'Concessions data'!AA27</f>
        <v>0</v>
      </c>
      <c r="AC57" s="194">
        <f>'Concessions data'!AB27</f>
        <v>0</v>
      </c>
      <c r="AD57" s="194">
        <f>'Concessions data'!AC27</f>
        <v>0</v>
      </c>
      <c r="AE57" s="194">
        <f>'Concessions data'!AD27</f>
        <v>0</v>
      </c>
      <c r="AF57" s="194">
        <f>'Concessions data'!AE27</f>
        <v>0</v>
      </c>
      <c r="AG57" s="194">
        <f>'Concessions data'!AF27</f>
        <v>0</v>
      </c>
      <c r="AH57" s="194">
        <f>'Concessions data'!AG27</f>
        <v>0</v>
      </c>
      <c r="AI57" s="194">
        <f>'Concessions data'!AH27</f>
        <v>0</v>
      </c>
      <c r="AJ57" s="194">
        <f>'Concessions data'!AI27</f>
        <v>0</v>
      </c>
      <c r="AK57" s="197">
        <f>'Concessions data'!AJ27</f>
        <v>0</v>
      </c>
    </row>
    <row r="58" spans="3:37" ht="14" x14ac:dyDescent="0.25">
      <c r="C58" s="196" t="str">
        <f>'Concessions data'!B30</f>
        <v>Income Support</v>
      </c>
      <c r="D58" s="194" t="str">
        <f>'Concessions data'!C30</f>
        <v>Free</v>
      </c>
      <c r="E58" s="194"/>
      <c r="F58" s="194">
        <f>'Concessions data'!E30</f>
        <v>0</v>
      </c>
      <c r="G58" s="194">
        <f>'Concessions data'!F30</f>
        <v>0</v>
      </c>
      <c r="H58" s="194">
        <f>'Concessions data'!G30</f>
        <v>0</v>
      </c>
      <c r="I58" s="194">
        <f>'Concessions data'!H30</f>
        <v>0</v>
      </c>
      <c r="J58" s="194">
        <f>'Concessions data'!I30</f>
        <v>0</v>
      </c>
      <c r="K58" s="194">
        <f>'Concessions data'!J30</f>
        <v>0</v>
      </c>
      <c r="L58" s="194">
        <f>'Concessions data'!K30</f>
        <v>0</v>
      </c>
      <c r="M58" s="194">
        <f>'Concessions data'!L30</f>
        <v>0</v>
      </c>
      <c r="N58" s="194">
        <f>'Concessions data'!M30</f>
        <v>0</v>
      </c>
      <c r="O58" s="194">
        <f>'Concessions data'!N30</f>
        <v>0</v>
      </c>
      <c r="P58" s="194">
        <f>'Concessions data'!O30</f>
        <v>0</v>
      </c>
      <c r="Q58" s="194">
        <f>'Concessions data'!P30</f>
        <v>0</v>
      </c>
      <c r="R58" s="194">
        <f>'Concessions data'!Q30</f>
        <v>0</v>
      </c>
      <c r="S58" s="194">
        <f>'Concessions data'!R30</f>
        <v>0</v>
      </c>
      <c r="T58" s="194">
        <f>'Concessions data'!S30</f>
        <v>0</v>
      </c>
      <c r="U58" s="194">
        <f>'Concessions data'!T30</f>
        <v>0</v>
      </c>
      <c r="V58" s="194">
        <f>'Concessions data'!U30</f>
        <v>0</v>
      </c>
      <c r="W58" s="194">
        <f>'Concessions data'!V30</f>
        <v>0</v>
      </c>
      <c r="X58" s="194">
        <f>'Concessions data'!W30</f>
        <v>0</v>
      </c>
      <c r="Y58" s="194">
        <f>'Concessions data'!X30</f>
        <v>0</v>
      </c>
      <c r="Z58" s="194">
        <f>'Concessions data'!Y30</f>
        <v>0</v>
      </c>
      <c r="AA58" s="194">
        <f>'Concessions data'!Z30</f>
        <v>0</v>
      </c>
      <c r="AB58" s="194">
        <f>'Concessions data'!AA30</f>
        <v>0</v>
      </c>
      <c r="AC58" s="194">
        <f>'Concessions data'!AB30</f>
        <v>0</v>
      </c>
      <c r="AD58" s="194">
        <f>'Concessions data'!AC30</f>
        <v>0</v>
      </c>
      <c r="AE58" s="194">
        <f>'Concessions data'!AD30</f>
        <v>0</v>
      </c>
      <c r="AF58" s="194">
        <f>'Concessions data'!AE30</f>
        <v>0</v>
      </c>
      <c r="AG58" s="194">
        <f>'Concessions data'!AF30</f>
        <v>0</v>
      </c>
      <c r="AH58" s="194">
        <f>'Concessions data'!AG30</f>
        <v>0</v>
      </c>
      <c r="AI58" s="194">
        <f>'Concessions data'!AH30</f>
        <v>0</v>
      </c>
      <c r="AJ58" s="194">
        <f>'Concessions data'!AI30</f>
        <v>0</v>
      </c>
      <c r="AK58" s="197">
        <f>'Concessions data'!AJ30</f>
        <v>0</v>
      </c>
    </row>
    <row r="59" spans="3:37" ht="14" x14ac:dyDescent="0.25">
      <c r="C59" s="196" t="str">
        <f>'Concessions data'!B33</f>
        <v>ESA/Incapacity</v>
      </c>
      <c r="D59" s="194" t="str">
        <f>'Concessions data'!C33</f>
        <v>Free</v>
      </c>
      <c r="E59" s="194"/>
      <c r="F59" s="194">
        <f>'Concessions data'!E33</f>
        <v>0</v>
      </c>
      <c r="G59" s="194">
        <f>'Concessions data'!F33</f>
        <v>0</v>
      </c>
      <c r="H59" s="194">
        <f>'Concessions data'!G33</f>
        <v>0</v>
      </c>
      <c r="I59" s="194">
        <f>'Concessions data'!H33</f>
        <v>0</v>
      </c>
      <c r="J59" s="194">
        <f>'Concessions data'!I33</f>
        <v>0</v>
      </c>
      <c r="K59" s="194">
        <f>'Concessions data'!J33</f>
        <v>0</v>
      </c>
      <c r="L59" s="194">
        <f>'Concessions data'!K33</f>
        <v>0</v>
      </c>
      <c r="M59" s="194">
        <f>'Concessions data'!L33</f>
        <v>0</v>
      </c>
      <c r="N59" s="194">
        <f>'Concessions data'!M33</f>
        <v>0</v>
      </c>
      <c r="O59" s="194">
        <f>'Concessions data'!N33</f>
        <v>0</v>
      </c>
      <c r="P59" s="194">
        <f>'Concessions data'!O33</f>
        <v>0</v>
      </c>
      <c r="Q59" s="194">
        <f>'Concessions data'!P33</f>
        <v>0</v>
      </c>
      <c r="R59" s="194">
        <f>'Concessions data'!Q33</f>
        <v>0</v>
      </c>
      <c r="S59" s="194">
        <f>'Concessions data'!R33</f>
        <v>0</v>
      </c>
      <c r="T59" s="194">
        <f>'Concessions data'!S33</f>
        <v>0</v>
      </c>
      <c r="U59" s="194">
        <f>'Concessions data'!T33</f>
        <v>0</v>
      </c>
      <c r="V59" s="194">
        <f>'Concessions data'!U33</f>
        <v>0</v>
      </c>
      <c r="W59" s="194">
        <f>'Concessions data'!V33</f>
        <v>0</v>
      </c>
      <c r="X59" s="194">
        <f>'Concessions data'!W33</f>
        <v>0</v>
      </c>
      <c r="Y59" s="194">
        <f>'Concessions data'!X33</f>
        <v>0</v>
      </c>
      <c r="Z59" s="194">
        <f>'Concessions data'!Y33</f>
        <v>0</v>
      </c>
      <c r="AA59" s="194">
        <f>'Concessions data'!Z33</f>
        <v>0</v>
      </c>
      <c r="AB59" s="194">
        <f>'Concessions data'!AA33</f>
        <v>0</v>
      </c>
      <c r="AC59" s="194">
        <f>'Concessions data'!AB33</f>
        <v>0</v>
      </c>
      <c r="AD59" s="194">
        <f>'Concessions data'!AC33</f>
        <v>0</v>
      </c>
      <c r="AE59" s="194">
        <f>'Concessions data'!AD33</f>
        <v>0</v>
      </c>
      <c r="AF59" s="194">
        <f>'Concessions data'!AE33</f>
        <v>0</v>
      </c>
      <c r="AG59" s="194">
        <f>'Concessions data'!AF33</f>
        <v>0</v>
      </c>
      <c r="AH59" s="194">
        <f>'Concessions data'!AG33</f>
        <v>0</v>
      </c>
      <c r="AI59" s="194">
        <f>'Concessions data'!AH33</f>
        <v>0</v>
      </c>
      <c r="AJ59" s="194">
        <f>'Concessions data'!AI33</f>
        <v>0</v>
      </c>
      <c r="AK59" s="197">
        <f>'Concessions data'!AJ33</f>
        <v>0</v>
      </c>
    </row>
    <row r="60" spans="3:37" ht="14" x14ac:dyDescent="0.25">
      <c r="C60" s="196" t="str">
        <f>'Concessions data'!B36</f>
        <v>People receiving working tax credits</v>
      </c>
      <c r="D60" s="194" t="str">
        <f>'Concessions data'!C36</f>
        <v>Free</v>
      </c>
      <c r="E60" s="194"/>
      <c r="F60" s="194">
        <f>'Concessions data'!E36</f>
        <v>0</v>
      </c>
      <c r="G60" s="194">
        <f>'Concessions data'!F36</f>
        <v>0</v>
      </c>
      <c r="H60" s="194">
        <f>'Concessions data'!G36</f>
        <v>0</v>
      </c>
      <c r="I60" s="194">
        <f>'Concessions data'!H36</f>
        <v>0</v>
      </c>
      <c r="J60" s="194">
        <f>'Concessions data'!I36</f>
        <v>0</v>
      </c>
      <c r="K60" s="194">
        <f>'Concessions data'!J36</f>
        <v>0</v>
      </c>
      <c r="L60" s="194">
        <f>'Concessions data'!K36</f>
        <v>0</v>
      </c>
      <c r="M60" s="194">
        <f>'Concessions data'!L36</f>
        <v>0</v>
      </c>
      <c r="N60" s="194">
        <f>'Concessions data'!M36</f>
        <v>0</v>
      </c>
      <c r="O60" s="194">
        <f>'Concessions data'!N36</f>
        <v>0</v>
      </c>
      <c r="P60" s="194">
        <f>'Concessions data'!O36</f>
        <v>0</v>
      </c>
      <c r="Q60" s="194">
        <f>'Concessions data'!P36</f>
        <v>0</v>
      </c>
      <c r="R60" s="194">
        <f>'Concessions data'!Q36</f>
        <v>0</v>
      </c>
      <c r="S60" s="194">
        <f>'Concessions data'!R36</f>
        <v>0</v>
      </c>
      <c r="T60" s="194">
        <f>'Concessions data'!S36</f>
        <v>0</v>
      </c>
      <c r="U60" s="194">
        <f>'Concessions data'!T36</f>
        <v>0</v>
      </c>
      <c r="V60" s="194">
        <f>'Concessions data'!U36</f>
        <v>0</v>
      </c>
      <c r="W60" s="194">
        <f>'Concessions data'!V36</f>
        <v>0</v>
      </c>
      <c r="X60" s="194">
        <f>'Concessions data'!W36</f>
        <v>0</v>
      </c>
      <c r="Y60" s="194">
        <f>'Concessions data'!X36</f>
        <v>0</v>
      </c>
      <c r="Z60" s="194">
        <f>'Concessions data'!Y36</f>
        <v>0</v>
      </c>
      <c r="AA60" s="194">
        <f>'Concessions data'!Z36</f>
        <v>0</v>
      </c>
      <c r="AB60" s="194">
        <f>'Concessions data'!AA36</f>
        <v>0</v>
      </c>
      <c r="AC60" s="194">
        <f>'Concessions data'!AB36</f>
        <v>0</v>
      </c>
      <c r="AD60" s="194">
        <f>'Concessions data'!AC36</f>
        <v>0</v>
      </c>
      <c r="AE60" s="194">
        <f>'Concessions data'!AD36</f>
        <v>0</v>
      </c>
      <c r="AF60" s="194">
        <f>'Concessions data'!AE36</f>
        <v>0</v>
      </c>
      <c r="AG60" s="194">
        <f>'Concessions data'!AF36</f>
        <v>0</v>
      </c>
      <c r="AH60" s="194">
        <f>'Concessions data'!AG36</f>
        <v>0</v>
      </c>
      <c r="AI60" s="194">
        <f>'Concessions data'!AH36</f>
        <v>0</v>
      </c>
      <c r="AJ60" s="194">
        <f>'Concessions data'!AI36</f>
        <v>0</v>
      </c>
      <c r="AK60" s="197">
        <f>'Concessions data'!AJ36</f>
        <v>0</v>
      </c>
    </row>
    <row r="61" spans="3:37" ht="14" x14ac:dyDescent="0.25">
      <c r="C61" s="196" t="str">
        <f>'Concessions data'!B39</f>
        <v>People rec carers allowance</v>
      </c>
      <c r="D61" s="194" t="str">
        <f>'Concessions data'!C39</f>
        <v>Free</v>
      </c>
      <c r="E61" s="194"/>
      <c r="F61" s="194">
        <f>'Concessions data'!E39</f>
        <v>0</v>
      </c>
      <c r="G61" s="194">
        <f>'Concessions data'!F39</f>
        <v>0</v>
      </c>
      <c r="H61" s="194">
        <f>'Concessions data'!G39</f>
        <v>0</v>
      </c>
      <c r="I61" s="194">
        <f>'Concessions data'!H39</f>
        <v>0</v>
      </c>
      <c r="J61" s="194">
        <f>'Concessions data'!I39</f>
        <v>0</v>
      </c>
      <c r="K61" s="194">
        <f>'Concessions data'!J39</f>
        <v>0</v>
      </c>
      <c r="L61" s="194">
        <f>'Concessions data'!K39</f>
        <v>0</v>
      </c>
      <c r="M61" s="194">
        <f>'Concessions data'!L39</f>
        <v>0</v>
      </c>
      <c r="N61" s="194">
        <f>'Concessions data'!M39</f>
        <v>0</v>
      </c>
      <c r="O61" s="194">
        <f>'Concessions data'!N39</f>
        <v>0</v>
      </c>
      <c r="P61" s="194">
        <f>'Concessions data'!O39</f>
        <v>0</v>
      </c>
      <c r="Q61" s="194">
        <f>'Concessions data'!P39</f>
        <v>0</v>
      </c>
      <c r="R61" s="194">
        <f>'Concessions data'!Q39</f>
        <v>0</v>
      </c>
      <c r="S61" s="194">
        <f>'Concessions data'!R39</f>
        <v>0</v>
      </c>
      <c r="T61" s="194">
        <f>'Concessions data'!S39</f>
        <v>0</v>
      </c>
      <c r="U61" s="194">
        <f>'Concessions data'!T39</f>
        <v>0</v>
      </c>
      <c r="V61" s="194">
        <f>'Concessions data'!U39</f>
        <v>0</v>
      </c>
      <c r="W61" s="194">
        <f>'Concessions data'!V39</f>
        <v>0</v>
      </c>
      <c r="X61" s="194">
        <f>'Concessions data'!W39</f>
        <v>0</v>
      </c>
      <c r="Y61" s="194">
        <f>'Concessions data'!X39</f>
        <v>0</v>
      </c>
      <c r="Z61" s="194">
        <f>'Concessions data'!Y39</f>
        <v>0</v>
      </c>
      <c r="AA61" s="194">
        <f>'Concessions data'!Z39</f>
        <v>0</v>
      </c>
      <c r="AB61" s="194">
        <f>'Concessions data'!AA39</f>
        <v>0</v>
      </c>
      <c r="AC61" s="194">
        <f>'Concessions data'!AB39</f>
        <v>0</v>
      </c>
      <c r="AD61" s="194">
        <f>'Concessions data'!AC39</f>
        <v>0</v>
      </c>
      <c r="AE61" s="194">
        <f>'Concessions data'!AD39</f>
        <v>0</v>
      </c>
      <c r="AF61" s="194">
        <f>'Concessions data'!AE39</f>
        <v>0</v>
      </c>
      <c r="AG61" s="194">
        <f>'Concessions data'!AF39</f>
        <v>0</v>
      </c>
      <c r="AH61" s="194">
        <f>'Concessions data'!AG39</f>
        <v>0</v>
      </c>
      <c r="AI61" s="194">
        <f>'Concessions data'!AH39</f>
        <v>0</v>
      </c>
      <c r="AJ61" s="194">
        <f>'Concessions data'!AI39</f>
        <v>0</v>
      </c>
      <c r="AK61" s="197">
        <f>'Concessions data'!AJ39</f>
        <v>0</v>
      </c>
    </row>
    <row r="62" spans="3:37" ht="14" x14ac:dyDescent="0.25">
      <c r="C62" s="196" t="str">
        <f>'Concessions data'!B42</f>
        <v>Rec war disablement pension</v>
      </c>
      <c r="D62" s="194" t="str">
        <f>'Concessions data'!C42</f>
        <v>Free</v>
      </c>
      <c r="E62" s="194"/>
      <c r="F62" s="194">
        <f>'Concessions data'!E42</f>
        <v>0</v>
      </c>
      <c r="G62" s="194">
        <f>'Concessions data'!F42</f>
        <v>0</v>
      </c>
      <c r="H62" s="194">
        <f>'Concessions data'!G42</f>
        <v>0</v>
      </c>
      <c r="I62" s="194">
        <f>'Concessions data'!H42</f>
        <v>0</v>
      </c>
      <c r="J62" s="194">
        <f>'Concessions data'!I42</f>
        <v>0</v>
      </c>
      <c r="K62" s="194">
        <f>'Concessions data'!J42</f>
        <v>0</v>
      </c>
      <c r="L62" s="194">
        <f>'Concessions data'!K42</f>
        <v>0</v>
      </c>
      <c r="M62" s="194">
        <f>'Concessions data'!L42</f>
        <v>0</v>
      </c>
      <c r="N62" s="194">
        <f>'Concessions data'!M42</f>
        <v>0</v>
      </c>
      <c r="O62" s="194">
        <f>'Concessions data'!N42</f>
        <v>0</v>
      </c>
      <c r="P62" s="194">
        <f>'Concessions data'!O42</f>
        <v>0</v>
      </c>
      <c r="Q62" s="194">
        <f>'Concessions data'!P42</f>
        <v>0</v>
      </c>
      <c r="R62" s="194">
        <f>'Concessions data'!Q42</f>
        <v>0</v>
      </c>
      <c r="S62" s="194">
        <f>'Concessions data'!R42</f>
        <v>0</v>
      </c>
      <c r="T62" s="194">
        <f>'Concessions data'!S42</f>
        <v>0</v>
      </c>
      <c r="U62" s="194">
        <f>'Concessions data'!T42</f>
        <v>0</v>
      </c>
      <c r="V62" s="194">
        <f>'Concessions data'!U42</f>
        <v>0</v>
      </c>
      <c r="W62" s="194">
        <f>'Concessions data'!V42</f>
        <v>0</v>
      </c>
      <c r="X62" s="194">
        <f>'Concessions data'!W42</f>
        <v>0</v>
      </c>
      <c r="Y62" s="194">
        <f>'Concessions data'!X42</f>
        <v>0</v>
      </c>
      <c r="Z62" s="194">
        <f>'Concessions data'!Y42</f>
        <v>0</v>
      </c>
      <c r="AA62" s="194">
        <f>'Concessions data'!Z42</f>
        <v>0</v>
      </c>
      <c r="AB62" s="194">
        <f>'Concessions data'!AA42</f>
        <v>0</v>
      </c>
      <c r="AC62" s="194">
        <f>'Concessions data'!AB42</f>
        <v>0</v>
      </c>
      <c r="AD62" s="194">
        <f>'Concessions data'!AC42</f>
        <v>0</v>
      </c>
      <c r="AE62" s="194">
        <f>'Concessions data'!AD42</f>
        <v>0</v>
      </c>
      <c r="AF62" s="194">
        <f>'Concessions data'!AE42</f>
        <v>0</v>
      </c>
      <c r="AG62" s="194">
        <f>'Concessions data'!AF42</f>
        <v>0</v>
      </c>
      <c r="AH62" s="194">
        <f>'Concessions data'!AG42</f>
        <v>0</v>
      </c>
      <c r="AI62" s="194">
        <f>'Concessions data'!AH42</f>
        <v>0</v>
      </c>
      <c r="AJ62" s="194">
        <f>'Concessions data'!AI42</f>
        <v>0</v>
      </c>
      <c r="AK62" s="197">
        <f>'Concessions data'!AJ42</f>
        <v>0</v>
      </c>
    </row>
    <row r="63" spans="3:37" ht="14" x14ac:dyDescent="0.25">
      <c r="C63" s="196" t="str">
        <f>'Concessions data'!B45</f>
        <v>Armed forces</v>
      </c>
      <c r="D63" s="194" t="str">
        <f>'Concessions data'!C45</f>
        <v>Free</v>
      </c>
      <c r="E63" s="194"/>
      <c r="F63" s="194">
        <f>'Concessions data'!E45</f>
        <v>0</v>
      </c>
      <c r="G63" s="194">
        <f>'Concessions data'!F45</f>
        <v>0</v>
      </c>
      <c r="H63" s="194">
        <f>'Concessions data'!G45</f>
        <v>0</v>
      </c>
      <c r="I63" s="194">
        <f>'Concessions data'!H45</f>
        <v>0</v>
      </c>
      <c r="J63" s="194">
        <f>'Concessions data'!I45</f>
        <v>0</v>
      </c>
      <c r="K63" s="194">
        <f>'Concessions data'!J45</f>
        <v>0</v>
      </c>
      <c r="L63" s="194">
        <f>'Concessions data'!K45</f>
        <v>0</v>
      </c>
      <c r="M63" s="194">
        <f>'Concessions data'!L45</f>
        <v>0</v>
      </c>
      <c r="N63" s="194">
        <f>'Concessions data'!M45</f>
        <v>0</v>
      </c>
      <c r="O63" s="194">
        <f>'Concessions data'!N45</f>
        <v>0</v>
      </c>
      <c r="P63" s="194">
        <f>'Concessions data'!O45</f>
        <v>0</v>
      </c>
      <c r="Q63" s="194">
        <f>'Concessions data'!P45</f>
        <v>0</v>
      </c>
      <c r="R63" s="194">
        <f>'Concessions data'!Q45</f>
        <v>0</v>
      </c>
      <c r="S63" s="194">
        <f>'Concessions data'!R45</f>
        <v>0</v>
      </c>
      <c r="T63" s="194">
        <f>'Concessions data'!S45</f>
        <v>0</v>
      </c>
      <c r="U63" s="194">
        <f>'Concessions data'!T45</f>
        <v>0</v>
      </c>
      <c r="V63" s="194">
        <f>'Concessions data'!U45</f>
        <v>0</v>
      </c>
      <c r="W63" s="194">
        <f>'Concessions data'!V45</f>
        <v>0</v>
      </c>
      <c r="X63" s="194">
        <f>'Concessions data'!W45</f>
        <v>0</v>
      </c>
      <c r="Y63" s="194">
        <f>'Concessions data'!X45</f>
        <v>0</v>
      </c>
      <c r="Z63" s="194">
        <f>'Concessions data'!Y45</f>
        <v>0</v>
      </c>
      <c r="AA63" s="194">
        <f>'Concessions data'!Z45</f>
        <v>0</v>
      </c>
      <c r="AB63" s="194">
        <f>'Concessions data'!AA45</f>
        <v>0</v>
      </c>
      <c r="AC63" s="194">
        <f>'Concessions data'!AB45</f>
        <v>0</v>
      </c>
      <c r="AD63" s="194">
        <f>'Concessions data'!AC45</f>
        <v>0</v>
      </c>
      <c r="AE63" s="194">
        <f>'Concessions data'!AD45</f>
        <v>0</v>
      </c>
      <c r="AF63" s="194">
        <f>'Concessions data'!AE45</f>
        <v>0</v>
      </c>
      <c r="AG63" s="194">
        <f>'Concessions data'!AF45</f>
        <v>0</v>
      </c>
      <c r="AH63" s="194">
        <f>'Concessions data'!AG45</f>
        <v>0</v>
      </c>
      <c r="AI63" s="194">
        <f>'Concessions data'!AH45</f>
        <v>0</v>
      </c>
      <c r="AJ63" s="194">
        <f>'Concessions data'!AI45</f>
        <v>0</v>
      </c>
      <c r="AK63" s="197">
        <f>'Concessions data'!AJ45</f>
        <v>0</v>
      </c>
    </row>
    <row r="64" spans="3:37" ht="14" x14ac:dyDescent="0.25">
      <c r="C64" s="198" t="str">
        <f>'Concessions data'!B48</f>
        <v>elite athletes</v>
      </c>
      <c r="D64" s="199" t="str">
        <f>'Concessions data'!C48</f>
        <v>Free</v>
      </c>
      <c r="E64" s="199"/>
      <c r="F64" s="199">
        <f>'Concessions data'!E48</f>
        <v>0</v>
      </c>
      <c r="G64" s="199">
        <f>'Concessions data'!F48</f>
        <v>0</v>
      </c>
      <c r="H64" s="199">
        <f>'Concessions data'!G48</f>
        <v>0</v>
      </c>
      <c r="I64" s="199">
        <f>'Concessions data'!H48</f>
        <v>0</v>
      </c>
      <c r="J64" s="199">
        <f>'Concessions data'!I48</f>
        <v>0</v>
      </c>
      <c r="K64" s="199">
        <f>'Concessions data'!J48</f>
        <v>0</v>
      </c>
      <c r="L64" s="199">
        <f>'Concessions data'!K48</f>
        <v>0</v>
      </c>
      <c r="M64" s="199">
        <f>'Concessions data'!L48</f>
        <v>0</v>
      </c>
      <c r="N64" s="199">
        <f>'Concessions data'!M48</f>
        <v>0</v>
      </c>
      <c r="O64" s="199">
        <f>'Concessions data'!N48</f>
        <v>0</v>
      </c>
      <c r="P64" s="199">
        <f>'Concessions data'!O48</f>
        <v>0</v>
      </c>
      <c r="Q64" s="199">
        <f>'Concessions data'!P48</f>
        <v>0</v>
      </c>
      <c r="R64" s="199">
        <f>'Concessions data'!Q48</f>
        <v>0</v>
      </c>
      <c r="S64" s="199">
        <f>'Concessions data'!R48</f>
        <v>0</v>
      </c>
      <c r="T64" s="199">
        <f>'Concessions data'!S48</f>
        <v>0</v>
      </c>
      <c r="U64" s="199">
        <f>'Concessions data'!T48</f>
        <v>0</v>
      </c>
      <c r="V64" s="199">
        <f>'Concessions data'!U48</f>
        <v>0</v>
      </c>
      <c r="W64" s="199">
        <f>'Concessions data'!V48</f>
        <v>0</v>
      </c>
      <c r="X64" s="199">
        <f>'Concessions data'!W48</f>
        <v>0</v>
      </c>
      <c r="Y64" s="199">
        <f>'Concessions data'!X48</f>
        <v>0</v>
      </c>
      <c r="Z64" s="199">
        <f>'Concessions data'!Y48</f>
        <v>0</v>
      </c>
      <c r="AA64" s="199">
        <f>'Concessions data'!Z48</f>
        <v>0</v>
      </c>
      <c r="AB64" s="199">
        <f>'Concessions data'!AA48</f>
        <v>0</v>
      </c>
      <c r="AC64" s="199">
        <f>'Concessions data'!AB48</f>
        <v>0</v>
      </c>
      <c r="AD64" s="199">
        <f>'Concessions data'!AC48</f>
        <v>0</v>
      </c>
      <c r="AE64" s="199">
        <f>'Concessions data'!AD48</f>
        <v>0</v>
      </c>
      <c r="AF64" s="199">
        <f>'Concessions data'!AE48</f>
        <v>0</v>
      </c>
      <c r="AG64" s="199">
        <f>'Concessions data'!AF48</f>
        <v>0</v>
      </c>
      <c r="AH64" s="199">
        <f>'Concessions data'!AG48</f>
        <v>0</v>
      </c>
      <c r="AI64" s="199">
        <f>'Concessions data'!AH48</f>
        <v>0</v>
      </c>
      <c r="AJ64" s="199">
        <f>'Concessions data'!AI48</f>
        <v>0</v>
      </c>
      <c r="AK64" s="200">
        <f>'Concessions data'!AJ48</f>
        <v>0</v>
      </c>
    </row>
    <row r="65" spans="3:37" ht="14" x14ac:dyDescent="0.25">
      <c r="C65" s="198" t="s">
        <v>92</v>
      </c>
      <c r="D65" s="199" t="s">
        <v>97</v>
      </c>
      <c r="E65" s="199"/>
      <c r="F65" s="199">
        <f>'Concessions data'!E54</f>
        <v>0</v>
      </c>
      <c r="G65" s="199">
        <f>'Concessions data'!F54</f>
        <v>0</v>
      </c>
      <c r="H65" s="199">
        <f>'Concessions data'!G54</f>
        <v>0</v>
      </c>
      <c r="I65" s="199">
        <f>'Concessions data'!H54</f>
        <v>0</v>
      </c>
      <c r="J65" s="199">
        <f>'Concessions data'!I54</f>
        <v>0</v>
      </c>
      <c r="K65" s="199">
        <f>'Concessions data'!J54</f>
        <v>0</v>
      </c>
      <c r="L65" s="199">
        <f>'Concessions data'!K54</f>
        <v>0</v>
      </c>
      <c r="M65" s="199">
        <f>'Concessions data'!L54</f>
        <v>0</v>
      </c>
      <c r="N65" s="199">
        <f>'Concessions data'!M54</f>
        <v>0</v>
      </c>
      <c r="O65" s="199">
        <f>'Concessions data'!N54</f>
        <v>0</v>
      </c>
      <c r="P65" s="199">
        <f>'Concessions data'!O54</f>
        <v>0</v>
      </c>
      <c r="Q65" s="199">
        <f>'Concessions data'!P54</f>
        <v>0</v>
      </c>
      <c r="R65" s="199">
        <f>'Concessions data'!Q54</f>
        <v>0</v>
      </c>
      <c r="S65" s="199">
        <f>'Concessions data'!R54</f>
        <v>0</v>
      </c>
      <c r="T65" s="199">
        <f>'Concessions data'!S54</f>
        <v>0</v>
      </c>
      <c r="U65" s="199">
        <f>'Concessions data'!T54</f>
        <v>0</v>
      </c>
      <c r="V65" s="199">
        <f>'Concessions data'!U54</f>
        <v>0</v>
      </c>
      <c r="W65" s="199">
        <f>'Concessions data'!V54</f>
        <v>0</v>
      </c>
      <c r="X65" s="199">
        <f>'Concessions data'!W54</f>
        <v>0</v>
      </c>
      <c r="Y65" s="199">
        <f>'Concessions data'!X54</f>
        <v>0</v>
      </c>
      <c r="Z65" s="199">
        <f>'Concessions data'!Y54</f>
        <v>0</v>
      </c>
      <c r="AA65" s="199">
        <f>'Concessions data'!Z54</f>
        <v>0</v>
      </c>
      <c r="AB65" s="199">
        <f>'Concessions data'!AA54</f>
        <v>0</v>
      </c>
      <c r="AC65" s="199">
        <f>'Concessions data'!AB54</f>
        <v>0</v>
      </c>
      <c r="AD65" s="199">
        <f>'Concessions data'!AC54</f>
        <v>0</v>
      </c>
      <c r="AE65" s="199">
        <f>'Concessions data'!AD54</f>
        <v>0</v>
      </c>
      <c r="AF65" s="199">
        <f>'Concessions data'!AE54</f>
        <v>0</v>
      </c>
      <c r="AG65" s="199">
        <f>'Concessions data'!AF54</f>
        <v>0</v>
      </c>
      <c r="AH65" s="199">
        <f>'Concessions data'!AG54</f>
        <v>0</v>
      </c>
      <c r="AI65" s="199">
        <f>'Concessions data'!AH54</f>
        <v>0</v>
      </c>
      <c r="AJ65" s="199">
        <f>'Concessions data'!AI54</f>
        <v>0</v>
      </c>
      <c r="AK65" s="200">
        <f>'Concessions data'!AJ54</f>
        <v>0</v>
      </c>
    </row>
    <row r="66" spans="3:37" ht="14" x14ac:dyDescent="0.25">
      <c r="C66" s="198" t="s">
        <v>91</v>
      </c>
      <c r="D66" s="199" t="s">
        <v>97</v>
      </c>
      <c r="E66" s="199"/>
      <c r="F66" s="199">
        <f>'Concessions data'!E51</f>
        <v>0</v>
      </c>
      <c r="G66" s="199">
        <f>'Concessions data'!F51</f>
        <v>0</v>
      </c>
      <c r="H66" s="199">
        <f>'Concessions data'!G51</f>
        <v>0</v>
      </c>
      <c r="I66" s="199">
        <f>'Concessions data'!H51</f>
        <v>0</v>
      </c>
      <c r="J66" s="199">
        <f>'Concessions data'!I51</f>
        <v>0</v>
      </c>
      <c r="K66" s="199">
        <f>'Concessions data'!J51</f>
        <v>0</v>
      </c>
      <c r="L66" s="199">
        <f>'Concessions data'!K51</f>
        <v>0</v>
      </c>
      <c r="M66" s="199">
        <f>'Concessions data'!L51</f>
        <v>0</v>
      </c>
      <c r="N66" s="199">
        <f>'Concessions data'!M51</f>
        <v>0</v>
      </c>
      <c r="O66" s="199">
        <f>'Concessions data'!N51</f>
        <v>0</v>
      </c>
      <c r="P66" s="199">
        <f>'Concessions data'!O51</f>
        <v>0</v>
      </c>
      <c r="Q66" s="199">
        <f>'Concessions data'!P51</f>
        <v>0</v>
      </c>
      <c r="R66" s="199">
        <f>'Concessions data'!Q51</f>
        <v>0</v>
      </c>
      <c r="S66" s="199">
        <f>'Concessions data'!R51</f>
        <v>0</v>
      </c>
      <c r="T66" s="199">
        <f>'Concessions data'!S51</f>
        <v>0</v>
      </c>
      <c r="U66" s="199">
        <f>'Concessions data'!T51</f>
        <v>0</v>
      </c>
      <c r="V66" s="199">
        <f>'Concessions data'!U51</f>
        <v>0</v>
      </c>
      <c r="W66" s="199">
        <f>'Concessions data'!V51</f>
        <v>0</v>
      </c>
      <c r="X66" s="199">
        <f>'Concessions data'!W51</f>
        <v>0</v>
      </c>
      <c r="Y66" s="199">
        <f>'Concessions data'!X51</f>
        <v>0</v>
      </c>
      <c r="Z66" s="199">
        <f>'Concessions data'!Y51</f>
        <v>0</v>
      </c>
      <c r="AA66" s="199">
        <f>'Concessions data'!Z51</f>
        <v>0</v>
      </c>
      <c r="AB66" s="199">
        <f>'Concessions data'!AA51</f>
        <v>0</v>
      </c>
      <c r="AC66" s="199">
        <f>'Concessions data'!AB51</f>
        <v>0</v>
      </c>
      <c r="AD66" s="199">
        <f>'Concessions data'!AC51</f>
        <v>0</v>
      </c>
      <c r="AE66" s="199">
        <f>'Concessions data'!AD51</f>
        <v>0</v>
      </c>
      <c r="AF66" s="199">
        <f>'Concessions data'!AE51</f>
        <v>0</v>
      </c>
      <c r="AG66" s="199">
        <f>'Concessions data'!AF51</f>
        <v>0</v>
      </c>
      <c r="AH66" s="199">
        <f>'Concessions data'!AG51</f>
        <v>0</v>
      </c>
      <c r="AI66" s="199">
        <f>'Concessions data'!AH51</f>
        <v>0</v>
      </c>
      <c r="AJ66" s="199">
        <f>'Concessions data'!AI51</f>
        <v>0</v>
      </c>
      <c r="AK66" s="200">
        <f>'Concessions data'!AJ51</f>
        <v>0</v>
      </c>
    </row>
    <row r="67" spans="3:37" x14ac:dyDescent="0.25"/>
    <row r="68" spans="3:37" x14ac:dyDescent="0.25">
      <c r="C68" s="12" t="s">
        <v>104</v>
      </c>
    </row>
    <row r="69" spans="3:37" ht="28" x14ac:dyDescent="0.25">
      <c r="C69" s="181" t="str">
        <f>'Concessions data'!B5</f>
        <v>User group</v>
      </c>
      <c r="D69" s="181" t="str">
        <f>'Concessions data'!C5</f>
        <v>Category</v>
      </c>
      <c r="E69" s="181"/>
      <c r="F69" s="181" t="str">
        <f>'Concessions data'!E5</f>
        <v>Aberdeenshire</v>
      </c>
      <c r="G69" s="181" t="str">
        <f>'Concessions data'!F5</f>
        <v>Angus</v>
      </c>
      <c r="H69" s="181" t="str">
        <f>'Concessions data'!G5</f>
        <v>Argyll &amp; Bute</v>
      </c>
      <c r="I69" s="181" t="str">
        <f>'Concessions data'!H5</f>
        <v>Scottish Borders</v>
      </c>
      <c r="J69" s="181" t="str">
        <f>'Concessions data'!I5</f>
        <v>City of Aberdeen</v>
      </c>
      <c r="K69" s="181" t="str">
        <f>'Concessions data'!J5</f>
        <v>City of Dundee</v>
      </c>
      <c r="L69" s="181" t="str">
        <f>'Concessions data'!K5</f>
        <v>City of Edinburgh</v>
      </c>
      <c r="M69" s="181" t="str">
        <f>'Concessions data'!L5</f>
        <v>City of Glasgow</v>
      </c>
      <c r="N69" s="181" t="str">
        <f>'Concessions data'!M5</f>
        <v>Clackmannan</v>
      </c>
      <c r="O69" s="181" t="str">
        <f>'Concessions data'!N5</f>
        <v>Dumfries &amp; Galloway</v>
      </c>
      <c r="P69" s="181" t="str">
        <f>'Concessions data'!O5</f>
        <v>East Ayrshire</v>
      </c>
      <c r="Q69" s="181" t="str">
        <f>'Concessions data'!P5</f>
        <v>East Dunbartonshire</v>
      </c>
      <c r="R69" s="181" t="str">
        <f>'Concessions data'!Q5</f>
        <v>East Lothian</v>
      </c>
      <c r="S69" s="181" t="str">
        <f>'Concessions data'!R5</f>
        <v>East Renfrewshire</v>
      </c>
      <c r="T69" s="181" t="str">
        <f>'Concessions data'!S5</f>
        <v>Falkirk</v>
      </c>
      <c r="U69" s="181" t="str">
        <f>'Concessions data'!T5</f>
        <v>Fife</v>
      </c>
      <c r="V69" s="181" t="str">
        <f>'Concessions data'!U5</f>
        <v>Highland</v>
      </c>
      <c r="W69" s="181" t="str">
        <f>'Concessions data'!V5</f>
        <v>Inverclyde</v>
      </c>
      <c r="X69" s="181" t="str">
        <f>'Concessions data'!W5</f>
        <v>Midlothian</v>
      </c>
      <c r="Y69" s="181" t="str">
        <f>'Concessions data'!X5</f>
        <v>Moray</v>
      </c>
      <c r="Z69" s="181" t="str">
        <f>'Concessions data'!Y5</f>
        <v>North Ayrshire</v>
      </c>
      <c r="AA69" s="181" t="str">
        <f>'Concessions data'!Z5</f>
        <v>North Lanarkshire</v>
      </c>
      <c r="AB69" s="181" t="str">
        <f>'Concessions data'!AA5</f>
        <v>Orkney Islands</v>
      </c>
      <c r="AC69" s="181" t="str">
        <f>'Concessions data'!AB5</f>
        <v>Perth &amp; Kinross</v>
      </c>
      <c r="AD69" s="181" t="str">
        <f>'Concessions data'!AC5</f>
        <v>Renfrewshire</v>
      </c>
      <c r="AE69" s="181" t="str">
        <f>'Concessions data'!AD5</f>
        <v>Shetland</v>
      </c>
      <c r="AF69" s="181" t="str">
        <f>'Concessions data'!AE5</f>
        <v>South Ayrshire</v>
      </c>
      <c r="AG69" s="181" t="str">
        <f>'Concessions data'!AF5</f>
        <v>South Lanarkshire</v>
      </c>
      <c r="AH69" s="181" t="str">
        <f>'Concessions data'!AG5</f>
        <v>Stirling</v>
      </c>
      <c r="AI69" s="181" t="str">
        <f>'Concessions data'!AH5</f>
        <v>West Dunbartonshire</v>
      </c>
      <c r="AJ69" s="181" t="str">
        <f>'Concessions data'!AI5</f>
        <v>West Lothian</v>
      </c>
      <c r="AK69" s="195" t="str">
        <f>'Concessions data'!AJ5</f>
        <v>Western Isles</v>
      </c>
    </row>
    <row r="70" spans="3:37" ht="14" x14ac:dyDescent="0.25">
      <c r="C70" s="196" t="str">
        <f>'Concessions data'!B7</f>
        <v>Unemployed</v>
      </c>
      <c r="D70" s="194" t="str">
        <f>'Concessions data'!C7</f>
        <v>Reduced</v>
      </c>
      <c r="E70" s="194"/>
      <c r="F70" s="194">
        <f>'Concessions data'!E7</f>
        <v>0</v>
      </c>
      <c r="G70" s="194">
        <f>'Concessions data'!F7</f>
        <v>0</v>
      </c>
      <c r="H70" s="194">
        <f>'Concessions data'!G7</f>
        <v>0</v>
      </c>
      <c r="I70" s="194">
        <f>'Concessions data'!H7</f>
        <v>0</v>
      </c>
      <c r="J70" s="194">
        <f>'Concessions data'!I7</f>
        <v>0</v>
      </c>
      <c r="K70" s="194">
        <f>'Concessions data'!J7</f>
        <v>0</v>
      </c>
      <c r="L70" s="194">
        <f>'Concessions data'!K7</f>
        <v>0</v>
      </c>
      <c r="M70" s="194">
        <f>'Concessions data'!L7</f>
        <v>0</v>
      </c>
      <c r="N70" s="194">
        <f>'Concessions data'!M7</f>
        <v>0</v>
      </c>
      <c r="O70" s="194">
        <f>'Concessions data'!N7</f>
        <v>0</v>
      </c>
      <c r="P70" s="194">
        <f>'Concessions data'!O7</f>
        <v>0</v>
      </c>
      <c r="Q70" s="194">
        <f>'Concessions data'!P7</f>
        <v>0</v>
      </c>
      <c r="R70" s="194">
        <f>'Concessions data'!Q7</f>
        <v>0</v>
      </c>
      <c r="S70" s="194">
        <f>'Concessions data'!R7</f>
        <v>0</v>
      </c>
      <c r="T70" s="194">
        <f>'Concessions data'!S7</f>
        <v>0</v>
      </c>
      <c r="U70" s="194">
        <f>'Concessions data'!T7</f>
        <v>0</v>
      </c>
      <c r="V70" s="194">
        <f>'Concessions data'!U7</f>
        <v>0</v>
      </c>
      <c r="W70" s="194">
        <f>'Concessions data'!V7</f>
        <v>0</v>
      </c>
      <c r="X70" s="194">
        <f>'Concessions data'!W7</f>
        <v>0</v>
      </c>
      <c r="Y70" s="194">
        <f>'Concessions data'!X7</f>
        <v>0</v>
      </c>
      <c r="Z70" s="194">
        <f>'Concessions data'!Y7</f>
        <v>0</v>
      </c>
      <c r="AA70" s="194">
        <f>'Concessions data'!Z7</f>
        <v>0</v>
      </c>
      <c r="AB70" s="194">
        <f>'Concessions data'!AA7</f>
        <v>0</v>
      </c>
      <c r="AC70" s="194">
        <f>'Concessions data'!AB7</f>
        <v>0</v>
      </c>
      <c r="AD70" s="194">
        <f>'Concessions data'!AC7</f>
        <v>0</v>
      </c>
      <c r="AE70" s="194">
        <f>'Concessions data'!AD7</f>
        <v>0</v>
      </c>
      <c r="AF70" s="194">
        <f>'Concessions data'!AE7</f>
        <v>0</v>
      </c>
      <c r="AG70" s="194">
        <f>'Concessions data'!AF7</f>
        <v>0</v>
      </c>
      <c r="AH70" s="194">
        <f>'Concessions data'!AG7</f>
        <v>0</v>
      </c>
      <c r="AI70" s="194">
        <f>'Concessions data'!AH7</f>
        <v>0</v>
      </c>
      <c r="AJ70" s="194">
        <f>'Concessions data'!AI7</f>
        <v>0</v>
      </c>
      <c r="AK70" s="197">
        <f>'Concessions data'!AJ7</f>
        <v>0</v>
      </c>
    </row>
    <row r="71" spans="3:37" ht="14" x14ac:dyDescent="0.25">
      <c r="C71" s="196" t="str">
        <f>'Concessions data'!B10</f>
        <v>Over 60s</v>
      </c>
      <c r="D71" s="194" t="str">
        <f>'Concessions data'!C10</f>
        <v>Reduced</v>
      </c>
      <c r="E71" s="194"/>
      <c r="F71" s="194">
        <f>'Concessions data'!E10</f>
        <v>0</v>
      </c>
      <c r="G71" s="194">
        <f>'Concessions data'!F10</f>
        <v>0</v>
      </c>
      <c r="H71" s="194">
        <f>'Concessions data'!G10</f>
        <v>0</v>
      </c>
      <c r="I71" s="194">
        <f>'Concessions data'!H10</f>
        <v>0</v>
      </c>
      <c r="J71" s="194">
        <f>'Concessions data'!I10</f>
        <v>0</v>
      </c>
      <c r="K71" s="194">
        <f>'Concessions data'!J10</f>
        <v>0</v>
      </c>
      <c r="L71" s="194">
        <f>'Concessions data'!K10</f>
        <v>0</v>
      </c>
      <c r="M71" s="194">
        <f>'Concessions data'!L10</f>
        <v>0</v>
      </c>
      <c r="N71" s="194">
        <f>'Concessions data'!M10</f>
        <v>0</v>
      </c>
      <c r="O71" s="194">
        <f>'Concessions data'!N10</f>
        <v>0</v>
      </c>
      <c r="P71" s="194">
        <f>'Concessions data'!O10</f>
        <v>0</v>
      </c>
      <c r="Q71" s="194">
        <f>'Concessions data'!P10</f>
        <v>0</v>
      </c>
      <c r="R71" s="194">
        <f>'Concessions data'!Q10</f>
        <v>0</v>
      </c>
      <c r="S71" s="194">
        <f>'Concessions data'!R10</f>
        <v>0</v>
      </c>
      <c r="T71" s="194">
        <f>'Concessions data'!S10</f>
        <v>0</v>
      </c>
      <c r="U71" s="194">
        <f>'Concessions data'!T10</f>
        <v>0</v>
      </c>
      <c r="V71" s="194">
        <f>'Concessions data'!U10</f>
        <v>0</v>
      </c>
      <c r="W71" s="194">
        <f>'Concessions data'!V10</f>
        <v>0</v>
      </c>
      <c r="X71" s="194">
        <f>'Concessions data'!W10</f>
        <v>0</v>
      </c>
      <c r="Y71" s="194">
        <f>'Concessions data'!X10</f>
        <v>0</v>
      </c>
      <c r="Z71" s="194">
        <f>'Concessions data'!Y10</f>
        <v>0</v>
      </c>
      <c r="AA71" s="194">
        <f>'Concessions data'!Z10</f>
        <v>0</v>
      </c>
      <c r="AB71" s="194">
        <f>'Concessions data'!AA10</f>
        <v>0</v>
      </c>
      <c r="AC71" s="194">
        <f>'Concessions data'!AB10</f>
        <v>0</v>
      </c>
      <c r="AD71" s="194">
        <f>'Concessions data'!AC10</f>
        <v>0</v>
      </c>
      <c r="AE71" s="194">
        <f>'Concessions data'!AD10</f>
        <v>0</v>
      </c>
      <c r="AF71" s="194">
        <f>'Concessions data'!AE10</f>
        <v>0</v>
      </c>
      <c r="AG71" s="194">
        <f>'Concessions data'!AF10</f>
        <v>0</v>
      </c>
      <c r="AH71" s="194">
        <f>'Concessions data'!AG10</f>
        <v>0</v>
      </c>
      <c r="AI71" s="194">
        <f>'Concessions data'!AH10</f>
        <v>0</v>
      </c>
      <c r="AJ71" s="194">
        <f>'Concessions data'!AI10</f>
        <v>0</v>
      </c>
      <c r="AK71" s="197">
        <f>'Concessions data'!AJ10</f>
        <v>0</v>
      </c>
    </row>
    <row r="72" spans="3:37" ht="14" x14ac:dyDescent="0.25">
      <c r="C72" s="196" t="str">
        <f>'Concessions data'!B13</f>
        <v>Disabilities</v>
      </c>
      <c r="D72" s="194" t="str">
        <f>'Concessions data'!C13</f>
        <v>Reduced</v>
      </c>
      <c r="E72" s="194"/>
      <c r="F72" s="194">
        <f>'Concessions data'!E13</f>
        <v>0</v>
      </c>
      <c r="G72" s="194">
        <f>'Concessions data'!F13</f>
        <v>0</v>
      </c>
      <c r="H72" s="194">
        <f>'Concessions data'!G13</f>
        <v>0</v>
      </c>
      <c r="I72" s="194">
        <f>'Concessions data'!H13</f>
        <v>0</v>
      </c>
      <c r="J72" s="194">
        <f>'Concessions data'!I13</f>
        <v>0</v>
      </c>
      <c r="K72" s="194">
        <f>'Concessions data'!J13</f>
        <v>0</v>
      </c>
      <c r="L72" s="194">
        <f>'Concessions data'!K13</f>
        <v>0</v>
      </c>
      <c r="M72" s="194">
        <f>'Concessions data'!L13</f>
        <v>0</v>
      </c>
      <c r="N72" s="194">
        <f>'Concessions data'!M13</f>
        <v>0</v>
      </c>
      <c r="O72" s="194">
        <f>'Concessions data'!N13</f>
        <v>0</v>
      </c>
      <c r="P72" s="194">
        <f>'Concessions data'!O13</f>
        <v>0</v>
      </c>
      <c r="Q72" s="194">
        <f>'Concessions data'!P13</f>
        <v>0</v>
      </c>
      <c r="R72" s="194">
        <f>'Concessions data'!Q13</f>
        <v>0</v>
      </c>
      <c r="S72" s="194">
        <f>'Concessions data'!R13</f>
        <v>0</v>
      </c>
      <c r="T72" s="194">
        <f>'Concessions data'!S13</f>
        <v>0</v>
      </c>
      <c r="U72" s="194">
        <f>'Concessions data'!T13</f>
        <v>0</v>
      </c>
      <c r="V72" s="194">
        <f>'Concessions data'!U13</f>
        <v>0</v>
      </c>
      <c r="W72" s="194">
        <f>'Concessions data'!V13</f>
        <v>0</v>
      </c>
      <c r="X72" s="194">
        <f>'Concessions data'!W13</f>
        <v>0</v>
      </c>
      <c r="Y72" s="194">
        <f>'Concessions data'!X13</f>
        <v>0</v>
      </c>
      <c r="Z72" s="194">
        <f>'Concessions data'!Y13</f>
        <v>0</v>
      </c>
      <c r="AA72" s="194">
        <f>'Concessions data'!Z13</f>
        <v>0</v>
      </c>
      <c r="AB72" s="194">
        <f>'Concessions data'!AA13</f>
        <v>0</v>
      </c>
      <c r="AC72" s="194">
        <f>'Concessions data'!AB13</f>
        <v>0</v>
      </c>
      <c r="AD72" s="194">
        <f>'Concessions data'!AC13</f>
        <v>0</v>
      </c>
      <c r="AE72" s="194">
        <f>'Concessions data'!AD13</f>
        <v>0</v>
      </c>
      <c r="AF72" s="194">
        <f>'Concessions data'!AE13</f>
        <v>0</v>
      </c>
      <c r="AG72" s="194">
        <f>'Concessions data'!AF13</f>
        <v>0</v>
      </c>
      <c r="AH72" s="194">
        <f>'Concessions data'!AG13</f>
        <v>0</v>
      </c>
      <c r="AI72" s="194">
        <f>'Concessions data'!AH13</f>
        <v>0</v>
      </c>
      <c r="AJ72" s="194">
        <f>'Concessions data'!AI13</f>
        <v>0</v>
      </c>
      <c r="AK72" s="197">
        <f>'Concessions data'!AJ13</f>
        <v>0</v>
      </c>
    </row>
    <row r="73" spans="3:37" ht="14" x14ac:dyDescent="0.25">
      <c r="C73" s="196" t="str">
        <f>'Concessions data'!B16</f>
        <v>Students</v>
      </c>
      <c r="D73" s="194" t="str">
        <f>'Concessions data'!C16</f>
        <v>Reduced</v>
      </c>
      <c r="E73" s="194"/>
      <c r="F73" s="194">
        <f>'Concessions data'!E16</f>
        <v>0</v>
      </c>
      <c r="G73" s="194">
        <f>'Concessions data'!F16</f>
        <v>0</v>
      </c>
      <c r="H73" s="194">
        <f>'Concessions data'!G16</f>
        <v>0</v>
      </c>
      <c r="I73" s="194">
        <f>'Concessions data'!H16</f>
        <v>0</v>
      </c>
      <c r="J73" s="194">
        <f>'Concessions data'!I16</f>
        <v>0</v>
      </c>
      <c r="K73" s="194">
        <f>'Concessions data'!J16</f>
        <v>0</v>
      </c>
      <c r="L73" s="194">
        <f>'Concessions data'!K16</f>
        <v>0</v>
      </c>
      <c r="M73" s="194">
        <f>'Concessions data'!L16</f>
        <v>0</v>
      </c>
      <c r="N73" s="194">
        <f>'Concessions data'!M16</f>
        <v>0</v>
      </c>
      <c r="O73" s="194">
        <f>'Concessions data'!N16</f>
        <v>0</v>
      </c>
      <c r="P73" s="194">
        <f>'Concessions data'!O16</f>
        <v>0</v>
      </c>
      <c r="Q73" s="194">
        <f>'Concessions data'!P16</f>
        <v>0</v>
      </c>
      <c r="R73" s="194">
        <f>'Concessions data'!Q16</f>
        <v>0</v>
      </c>
      <c r="S73" s="194">
        <f>'Concessions data'!R16</f>
        <v>0</v>
      </c>
      <c r="T73" s="194">
        <f>'Concessions data'!S16</f>
        <v>0</v>
      </c>
      <c r="U73" s="194">
        <f>'Concessions data'!T16</f>
        <v>0</v>
      </c>
      <c r="V73" s="194">
        <f>'Concessions data'!U16</f>
        <v>0</v>
      </c>
      <c r="W73" s="194">
        <f>'Concessions data'!V16</f>
        <v>0</v>
      </c>
      <c r="X73" s="194">
        <f>'Concessions data'!W16</f>
        <v>0</v>
      </c>
      <c r="Y73" s="194">
        <f>'Concessions data'!X16</f>
        <v>0</v>
      </c>
      <c r="Z73" s="194">
        <f>'Concessions data'!Y16</f>
        <v>0</v>
      </c>
      <c r="AA73" s="194">
        <f>'Concessions data'!Z16</f>
        <v>0</v>
      </c>
      <c r="AB73" s="194">
        <f>'Concessions data'!AA16</f>
        <v>0</v>
      </c>
      <c r="AC73" s="194">
        <f>'Concessions data'!AB16</f>
        <v>0</v>
      </c>
      <c r="AD73" s="194">
        <f>'Concessions data'!AC16</f>
        <v>0</v>
      </c>
      <c r="AE73" s="194">
        <f>'Concessions data'!AD16</f>
        <v>0</v>
      </c>
      <c r="AF73" s="194">
        <f>'Concessions data'!AE16</f>
        <v>0</v>
      </c>
      <c r="AG73" s="194">
        <f>'Concessions data'!AF16</f>
        <v>0</v>
      </c>
      <c r="AH73" s="194">
        <f>'Concessions data'!AG16</f>
        <v>0</v>
      </c>
      <c r="AI73" s="194">
        <f>'Concessions data'!AH16</f>
        <v>0</v>
      </c>
      <c r="AJ73" s="194">
        <f>'Concessions data'!AI16</f>
        <v>0</v>
      </c>
      <c r="AK73" s="197">
        <f>'Concessions data'!AJ16</f>
        <v>0</v>
      </c>
    </row>
    <row r="74" spans="3:37" ht="14" x14ac:dyDescent="0.25">
      <c r="C74" s="196" t="str">
        <f>'Concessions data'!B19</f>
        <v>Under 18s/16s</v>
      </c>
      <c r="D74" s="194" t="str">
        <f>'Concessions data'!C19</f>
        <v>Reduced</v>
      </c>
      <c r="E74" s="194"/>
      <c r="F74" s="194">
        <f>'Concessions data'!E19</f>
        <v>0</v>
      </c>
      <c r="G74" s="194">
        <f>'Concessions data'!F19</f>
        <v>0</v>
      </c>
      <c r="H74" s="194">
        <f>'Concessions data'!G19</f>
        <v>0</v>
      </c>
      <c r="I74" s="194">
        <f>'Concessions data'!H19</f>
        <v>0</v>
      </c>
      <c r="J74" s="194">
        <f>'Concessions data'!I19</f>
        <v>0</v>
      </c>
      <c r="K74" s="194">
        <f>'Concessions data'!J19</f>
        <v>0</v>
      </c>
      <c r="L74" s="194">
        <f>'Concessions data'!K19</f>
        <v>0</v>
      </c>
      <c r="M74" s="194">
        <f>'Concessions data'!L19</f>
        <v>0</v>
      </c>
      <c r="N74" s="194">
        <f>'Concessions data'!M19</f>
        <v>0</v>
      </c>
      <c r="O74" s="194">
        <f>'Concessions data'!N19</f>
        <v>0</v>
      </c>
      <c r="P74" s="194">
        <f>'Concessions data'!O19</f>
        <v>0</v>
      </c>
      <c r="Q74" s="194">
        <f>'Concessions data'!P19</f>
        <v>0</v>
      </c>
      <c r="R74" s="194">
        <f>'Concessions data'!Q19</f>
        <v>0</v>
      </c>
      <c r="S74" s="194">
        <f>'Concessions data'!R19</f>
        <v>0</v>
      </c>
      <c r="T74" s="194">
        <f>'Concessions data'!S19</f>
        <v>0</v>
      </c>
      <c r="U74" s="194">
        <f>'Concessions data'!T19</f>
        <v>0</v>
      </c>
      <c r="V74" s="194">
        <f>'Concessions data'!U19</f>
        <v>0</v>
      </c>
      <c r="W74" s="194">
        <f>'Concessions data'!V19</f>
        <v>0</v>
      </c>
      <c r="X74" s="194">
        <f>'Concessions data'!W19</f>
        <v>0</v>
      </c>
      <c r="Y74" s="194">
        <f>'Concessions data'!X19</f>
        <v>0</v>
      </c>
      <c r="Z74" s="194">
        <f>'Concessions data'!Y19</f>
        <v>0</v>
      </c>
      <c r="AA74" s="194">
        <f>'Concessions data'!Z19</f>
        <v>0</v>
      </c>
      <c r="AB74" s="194">
        <f>'Concessions data'!AA19</f>
        <v>0</v>
      </c>
      <c r="AC74" s="194">
        <f>'Concessions data'!AB19</f>
        <v>0</v>
      </c>
      <c r="AD74" s="194">
        <f>'Concessions data'!AC19</f>
        <v>0</v>
      </c>
      <c r="AE74" s="194">
        <f>'Concessions data'!AD19</f>
        <v>0</v>
      </c>
      <c r="AF74" s="194">
        <f>'Concessions data'!AE19</f>
        <v>0</v>
      </c>
      <c r="AG74" s="194">
        <f>'Concessions data'!AF19</f>
        <v>0</v>
      </c>
      <c r="AH74" s="194">
        <f>'Concessions data'!AG19</f>
        <v>0</v>
      </c>
      <c r="AI74" s="194">
        <f>'Concessions data'!AH19</f>
        <v>0</v>
      </c>
      <c r="AJ74" s="194">
        <f>'Concessions data'!AI19</f>
        <v>0</v>
      </c>
      <c r="AK74" s="197">
        <f>'Concessions data'!AJ19</f>
        <v>0</v>
      </c>
    </row>
    <row r="75" spans="3:37" ht="14" x14ac:dyDescent="0.25">
      <c r="C75" s="196" t="str">
        <f>'Concessions data'!B22</f>
        <v>Adults</v>
      </c>
      <c r="D75" s="194" t="str">
        <f>'Concessions data'!C22</f>
        <v>Reduced</v>
      </c>
      <c r="E75" s="194"/>
      <c r="F75" s="194">
        <f>'Concessions data'!E22</f>
        <v>0</v>
      </c>
      <c r="G75" s="194">
        <f>'Concessions data'!F22</f>
        <v>0</v>
      </c>
      <c r="H75" s="194">
        <f>'Concessions data'!G22</f>
        <v>0</v>
      </c>
      <c r="I75" s="194">
        <f>'Concessions data'!H22</f>
        <v>0</v>
      </c>
      <c r="J75" s="194">
        <f>'Concessions data'!I22</f>
        <v>0</v>
      </c>
      <c r="K75" s="194">
        <f>'Concessions data'!J22</f>
        <v>0</v>
      </c>
      <c r="L75" s="194">
        <f>'Concessions data'!K22</f>
        <v>0</v>
      </c>
      <c r="M75" s="194">
        <f>'Concessions data'!L22</f>
        <v>0</v>
      </c>
      <c r="N75" s="194">
        <f>'Concessions data'!M22</f>
        <v>0</v>
      </c>
      <c r="O75" s="194">
        <f>'Concessions data'!N22</f>
        <v>0</v>
      </c>
      <c r="P75" s="194">
        <f>'Concessions data'!O22</f>
        <v>0</v>
      </c>
      <c r="Q75" s="194">
        <f>'Concessions data'!P22</f>
        <v>0</v>
      </c>
      <c r="R75" s="194">
        <f>'Concessions data'!Q22</f>
        <v>0</v>
      </c>
      <c r="S75" s="194">
        <f>'Concessions data'!R22</f>
        <v>0</v>
      </c>
      <c r="T75" s="194">
        <f>'Concessions data'!S22</f>
        <v>0</v>
      </c>
      <c r="U75" s="194">
        <f>'Concessions data'!T22</f>
        <v>0</v>
      </c>
      <c r="V75" s="194">
        <f>'Concessions data'!U22</f>
        <v>0</v>
      </c>
      <c r="W75" s="194">
        <f>'Concessions data'!V22</f>
        <v>0</v>
      </c>
      <c r="X75" s="194">
        <f>'Concessions data'!W22</f>
        <v>0</v>
      </c>
      <c r="Y75" s="194">
        <f>'Concessions data'!X22</f>
        <v>0</v>
      </c>
      <c r="Z75" s="194">
        <f>'Concessions data'!Y22</f>
        <v>0</v>
      </c>
      <c r="AA75" s="194">
        <f>'Concessions data'!Z22</f>
        <v>0</v>
      </c>
      <c r="AB75" s="194">
        <f>'Concessions data'!AA22</f>
        <v>0</v>
      </c>
      <c r="AC75" s="194">
        <f>'Concessions data'!AB22</f>
        <v>0</v>
      </c>
      <c r="AD75" s="194">
        <f>'Concessions data'!AC22</f>
        <v>0</v>
      </c>
      <c r="AE75" s="194">
        <f>'Concessions data'!AD22</f>
        <v>0</v>
      </c>
      <c r="AF75" s="194">
        <f>'Concessions data'!AE22</f>
        <v>0</v>
      </c>
      <c r="AG75" s="194">
        <f>'Concessions data'!AF22</f>
        <v>0</v>
      </c>
      <c r="AH75" s="194">
        <f>'Concessions data'!AG22</f>
        <v>0</v>
      </c>
      <c r="AI75" s="194">
        <f>'Concessions data'!AH22</f>
        <v>0</v>
      </c>
      <c r="AJ75" s="194">
        <f>'Concessions data'!AI22</f>
        <v>0</v>
      </c>
      <c r="AK75" s="197">
        <f>'Concessions data'!AJ22</f>
        <v>0</v>
      </c>
    </row>
    <row r="76" spans="3:37" ht="14" x14ac:dyDescent="0.25">
      <c r="C76" s="196" t="str">
        <f>'Concessions data'!B25</f>
        <v>Families</v>
      </c>
      <c r="D76" s="194" t="str">
        <f>'Concessions data'!C25</f>
        <v>Reduced</v>
      </c>
      <c r="E76" s="194"/>
      <c r="F76" s="194">
        <f>'Concessions data'!E25</f>
        <v>0</v>
      </c>
      <c r="G76" s="194">
        <f>'Concessions data'!F25</f>
        <v>0</v>
      </c>
      <c r="H76" s="194">
        <f>'Concessions data'!G25</f>
        <v>0</v>
      </c>
      <c r="I76" s="194">
        <f>'Concessions data'!H25</f>
        <v>0</v>
      </c>
      <c r="J76" s="194">
        <f>'Concessions data'!I25</f>
        <v>0</v>
      </c>
      <c r="K76" s="194">
        <f>'Concessions data'!J25</f>
        <v>0</v>
      </c>
      <c r="L76" s="194">
        <f>'Concessions data'!K25</f>
        <v>0</v>
      </c>
      <c r="M76" s="194">
        <f>'Concessions data'!L25</f>
        <v>0</v>
      </c>
      <c r="N76" s="194">
        <f>'Concessions data'!M25</f>
        <v>0</v>
      </c>
      <c r="O76" s="194">
        <f>'Concessions data'!N25</f>
        <v>0</v>
      </c>
      <c r="P76" s="194">
        <f>'Concessions data'!O25</f>
        <v>0</v>
      </c>
      <c r="Q76" s="194">
        <f>'Concessions data'!P25</f>
        <v>0</v>
      </c>
      <c r="R76" s="194">
        <f>'Concessions data'!Q25</f>
        <v>0</v>
      </c>
      <c r="S76" s="194">
        <f>'Concessions data'!R25</f>
        <v>0</v>
      </c>
      <c r="T76" s="194">
        <f>'Concessions data'!S25</f>
        <v>0</v>
      </c>
      <c r="U76" s="194">
        <f>'Concessions data'!T25</f>
        <v>0</v>
      </c>
      <c r="V76" s="194">
        <f>'Concessions data'!U25</f>
        <v>0</v>
      </c>
      <c r="W76" s="194">
        <f>'Concessions data'!V25</f>
        <v>0</v>
      </c>
      <c r="X76" s="194">
        <f>'Concessions data'!W25</f>
        <v>0</v>
      </c>
      <c r="Y76" s="194">
        <f>'Concessions data'!X25</f>
        <v>0</v>
      </c>
      <c r="Z76" s="194">
        <f>'Concessions data'!Y25</f>
        <v>0</v>
      </c>
      <c r="AA76" s="194">
        <f>'Concessions data'!Z25</f>
        <v>0</v>
      </c>
      <c r="AB76" s="194">
        <f>'Concessions data'!AA25</f>
        <v>0</v>
      </c>
      <c r="AC76" s="194">
        <f>'Concessions data'!AB25</f>
        <v>0</v>
      </c>
      <c r="AD76" s="194">
        <f>'Concessions data'!AC25</f>
        <v>0</v>
      </c>
      <c r="AE76" s="194">
        <f>'Concessions data'!AD25</f>
        <v>0</v>
      </c>
      <c r="AF76" s="194">
        <f>'Concessions data'!AE25</f>
        <v>0</v>
      </c>
      <c r="AG76" s="194">
        <f>'Concessions data'!AF25</f>
        <v>0</v>
      </c>
      <c r="AH76" s="194">
        <f>'Concessions data'!AG25</f>
        <v>0</v>
      </c>
      <c r="AI76" s="194">
        <f>'Concessions data'!AH25</f>
        <v>0</v>
      </c>
      <c r="AJ76" s="194">
        <f>'Concessions data'!AI25</f>
        <v>0</v>
      </c>
      <c r="AK76" s="197">
        <f>'Concessions data'!AJ25</f>
        <v>0</v>
      </c>
    </row>
    <row r="77" spans="3:37" ht="14" x14ac:dyDescent="0.25">
      <c r="C77" s="196" t="str">
        <f>'Concessions data'!B28</f>
        <v>Single Parents</v>
      </c>
      <c r="D77" s="194" t="str">
        <f>'Concessions data'!C28</f>
        <v>Reduced</v>
      </c>
      <c r="E77" s="194"/>
      <c r="F77" s="194">
        <f>'Concessions data'!E28</f>
        <v>0</v>
      </c>
      <c r="G77" s="194">
        <f>'Concessions data'!F28</f>
        <v>0</v>
      </c>
      <c r="H77" s="194">
        <f>'Concessions data'!G28</f>
        <v>0</v>
      </c>
      <c r="I77" s="194">
        <f>'Concessions data'!H28</f>
        <v>0</v>
      </c>
      <c r="J77" s="194">
        <f>'Concessions data'!I28</f>
        <v>0</v>
      </c>
      <c r="K77" s="194">
        <f>'Concessions data'!J28</f>
        <v>0</v>
      </c>
      <c r="L77" s="194">
        <f>'Concessions data'!K28</f>
        <v>0</v>
      </c>
      <c r="M77" s="194">
        <f>'Concessions data'!L28</f>
        <v>0</v>
      </c>
      <c r="N77" s="194">
        <f>'Concessions data'!M28</f>
        <v>0</v>
      </c>
      <c r="O77" s="194">
        <f>'Concessions data'!N28</f>
        <v>0</v>
      </c>
      <c r="P77" s="194">
        <f>'Concessions data'!O28</f>
        <v>0</v>
      </c>
      <c r="Q77" s="194">
        <f>'Concessions data'!P28</f>
        <v>0</v>
      </c>
      <c r="R77" s="194">
        <f>'Concessions data'!Q28</f>
        <v>0</v>
      </c>
      <c r="S77" s="194">
        <f>'Concessions data'!R28</f>
        <v>0</v>
      </c>
      <c r="T77" s="194">
        <f>'Concessions data'!S28</f>
        <v>0</v>
      </c>
      <c r="U77" s="194">
        <f>'Concessions data'!T28</f>
        <v>0</v>
      </c>
      <c r="V77" s="194">
        <f>'Concessions data'!U28</f>
        <v>0</v>
      </c>
      <c r="W77" s="194">
        <f>'Concessions data'!V28</f>
        <v>0</v>
      </c>
      <c r="X77" s="194">
        <f>'Concessions data'!W28</f>
        <v>0</v>
      </c>
      <c r="Y77" s="194">
        <f>'Concessions data'!X28</f>
        <v>0</v>
      </c>
      <c r="Z77" s="194">
        <f>'Concessions data'!Y28</f>
        <v>0</v>
      </c>
      <c r="AA77" s="194">
        <f>'Concessions data'!Z28</f>
        <v>0</v>
      </c>
      <c r="AB77" s="194">
        <f>'Concessions data'!AA28</f>
        <v>0</v>
      </c>
      <c r="AC77" s="194">
        <f>'Concessions data'!AB28</f>
        <v>0</v>
      </c>
      <c r="AD77" s="194">
        <f>'Concessions data'!AC28</f>
        <v>0</v>
      </c>
      <c r="AE77" s="194">
        <f>'Concessions data'!AD28</f>
        <v>0</v>
      </c>
      <c r="AF77" s="194">
        <f>'Concessions data'!AE28</f>
        <v>0</v>
      </c>
      <c r="AG77" s="194">
        <f>'Concessions data'!AF28</f>
        <v>0</v>
      </c>
      <c r="AH77" s="194">
        <f>'Concessions data'!AG28</f>
        <v>0</v>
      </c>
      <c r="AI77" s="194">
        <f>'Concessions data'!AH28</f>
        <v>0</v>
      </c>
      <c r="AJ77" s="194">
        <f>'Concessions data'!AI28</f>
        <v>0</v>
      </c>
      <c r="AK77" s="197">
        <f>'Concessions data'!AJ28</f>
        <v>0</v>
      </c>
    </row>
    <row r="78" spans="3:37" ht="14" x14ac:dyDescent="0.25">
      <c r="C78" s="196" t="str">
        <f>'Concessions data'!B31</f>
        <v>Income Support</v>
      </c>
      <c r="D78" s="194" t="str">
        <f>'Concessions data'!C31</f>
        <v>Reduced</v>
      </c>
      <c r="E78" s="194"/>
      <c r="F78" s="194">
        <f>'Concessions data'!E31</f>
        <v>0</v>
      </c>
      <c r="G78" s="194">
        <f>'Concessions data'!F31</f>
        <v>0</v>
      </c>
      <c r="H78" s="194">
        <f>'Concessions data'!G31</f>
        <v>0</v>
      </c>
      <c r="I78" s="194">
        <f>'Concessions data'!H31</f>
        <v>0</v>
      </c>
      <c r="J78" s="194">
        <f>'Concessions data'!I31</f>
        <v>0</v>
      </c>
      <c r="K78" s="194">
        <f>'Concessions data'!J31</f>
        <v>0</v>
      </c>
      <c r="L78" s="194">
        <f>'Concessions data'!K31</f>
        <v>0</v>
      </c>
      <c r="M78" s="194">
        <f>'Concessions data'!L31</f>
        <v>0</v>
      </c>
      <c r="N78" s="194">
        <f>'Concessions data'!M31</f>
        <v>0</v>
      </c>
      <c r="O78" s="194">
        <f>'Concessions data'!N31</f>
        <v>0</v>
      </c>
      <c r="P78" s="194">
        <f>'Concessions data'!O31</f>
        <v>0</v>
      </c>
      <c r="Q78" s="194">
        <f>'Concessions data'!P31</f>
        <v>0</v>
      </c>
      <c r="R78" s="194">
        <f>'Concessions data'!Q31</f>
        <v>0</v>
      </c>
      <c r="S78" s="194">
        <f>'Concessions data'!R31</f>
        <v>0</v>
      </c>
      <c r="T78" s="194">
        <f>'Concessions data'!S31</f>
        <v>0</v>
      </c>
      <c r="U78" s="194">
        <f>'Concessions data'!T31</f>
        <v>0</v>
      </c>
      <c r="V78" s="194">
        <f>'Concessions data'!U31</f>
        <v>0</v>
      </c>
      <c r="W78" s="194">
        <f>'Concessions data'!V31</f>
        <v>0</v>
      </c>
      <c r="X78" s="194">
        <f>'Concessions data'!W31</f>
        <v>0</v>
      </c>
      <c r="Y78" s="194">
        <f>'Concessions data'!X31</f>
        <v>0</v>
      </c>
      <c r="Z78" s="194">
        <f>'Concessions data'!Y31</f>
        <v>0</v>
      </c>
      <c r="AA78" s="194">
        <f>'Concessions data'!Z31</f>
        <v>0</v>
      </c>
      <c r="AB78" s="194">
        <f>'Concessions data'!AA31</f>
        <v>0</v>
      </c>
      <c r="AC78" s="194">
        <f>'Concessions data'!AB31</f>
        <v>0</v>
      </c>
      <c r="AD78" s="194">
        <f>'Concessions data'!AC31</f>
        <v>0</v>
      </c>
      <c r="AE78" s="194">
        <f>'Concessions data'!AD31</f>
        <v>0</v>
      </c>
      <c r="AF78" s="194">
        <f>'Concessions data'!AE31</f>
        <v>0</v>
      </c>
      <c r="AG78" s="194">
        <f>'Concessions data'!AF31</f>
        <v>0</v>
      </c>
      <c r="AH78" s="194">
        <f>'Concessions data'!AG31</f>
        <v>0</v>
      </c>
      <c r="AI78" s="194">
        <f>'Concessions data'!AH31</f>
        <v>0</v>
      </c>
      <c r="AJ78" s="194">
        <f>'Concessions data'!AI31</f>
        <v>0</v>
      </c>
      <c r="AK78" s="197">
        <f>'Concessions data'!AJ31</f>
        <v>0</v>
      </c>
    </row>
    <row r="79" spans="3:37" ht="14" x14ac:dyDescent="0.25">
      <c r="C79" s="196" t="str">
        <f>'Concessions data'!B34</f>
        <v>ESA/Incapacity</v>
      </c>
      <c r="D79" s="194" t="str">
        <f>'Concessions data'!C34</f>
        <v>Reduced</v>
      </c>
      <c r="E79" s="194"/>
      <c r="F79" s="194">
        <f>'Concessions data'!E34</f>
        <v>0</v>
      </c>
      <c r="G79" s="194">
        <f>'Concessions data'!F34</f>
        <v>0</v>
      </c>
      <c r="H79" s="194">
        <f>'Concessions data'!G34</f>
        <v>0</v>
      </c>
      <c r="I79" s="194">
        <f>'Concessions data'!H34</f>
        <v>0</v>
      </c>
      <c r="J79" s="194">
        <f>'Concessions data'!I34</f>
        <v>0</v>
      </c>
      <c r="K79" s="194">
        <f>'Concessions data'!J34</f>
        <v>0</v>
      </c>
      <c r="L79" s="194">
        <f>'Concessions data'!K34</f>
        <v>0</v>
      </c>
      <c r="M79" s="194">
        <f>'Concessions data'!L34</f>
        <v>0</v>
      </c>
      <c r="N79" s="194">
        <f>'Concessions data'!M34</f>
        <v>0</v>
      </c>
      <c r="O79" s="194">
        <f>'Concessions data'!N34</f>
        <v>0</v>
      </c>
      <c r="P79" s="194">
        <f>'Concessions data'!O34</f>
        <v>0</v>
      </c>
      <c r="Q79" s="194">
        <f>'Concessions data'!P34</f>
        <v>0</v>
      </c>
      <c r="R79" s="194">
        <f>'Concessions data'!Q34</f>
        <v>0</v>
      </c>
      <c r="S79" s="194">
        <f>'Concessions data'!R34</f>
        <v>0</v>
      </c>
      <c r="T79" s="194">
        <f>'Concessions data'!S34</f>
        <v>0</v>
      </c>
      <c r="U79" s="194">
        <f>'Concessions data'!T34</f>
        <v>0</v>
      </c>
      <c r="V79" s="194">
        <f>'Concessions data'!U34</f>
        <v>0</v>
      </c>
      <c r="W79" s="194">
        <f>'Concessions data'!V34</f>
        <v>0</v>
      </c>
      <c r="X79" s="194">
        <f>'Concessions data'!W34</f>
        <v>0</v>
      </c>
      <c r="Y79" s="194">
        <f>'Concessions data'!X34</f>
        <v>0</v>
      </c>
      <c r="Z79" s="194">
        <f>'Concessions data'!Y34</f>
        <v>0</v>
      </c>
      <c r="AA79" s="194">
        <f>'Concessions data'!Z34</f>
        <v>0</v>
      </c>
      <c r="AB79" s="194">
        <f>'Concessions data'!AA34</f>
        <v>0</v>
      </c>
      <c r="AC79" s="194">
        <f>'Concessions data'!AB34</f>
        <v>0</v>
      </c>
      <c r="AD79" s="194">
        <f>'Concessions data'!AC34</f>
        <v>0</v>
      </c>
      <c r="AE79" s="194">
        <f>'Concessions data'!AD34</f>
        <v>0</v>
      </c>
      <c r="AF79" s="194">
        <f>'Concessions data'!AE34</f>
        <v>0</v>
      </c>
      <c r="AG79" s="194">
        <f>'Concessions data'!AF34</f>
        <v>0</v>
      </c>
      <c r="AH79" s="194">
        <f>'Concessions data'!AG34</f>
        <v>0</v>
      </c>
      <c r="AI79" s="194">
        <f>'Concessions data'!AH34</f>
        <v>0</v>
      </c>
      <c r="AJ79" s="194">
        <f>'Concessions data'!AI34</f>
        <v>0</v>
      </c>
      <c r="AK79" s="197">
        <f>'Concessions data'!AJ34</f>
        <v>0</v>
      </c>
    </row>
    <row r="80" spans="3:37" ht="14" x14ac:dyDescent="0.25">
      <c r="C80" s="196" t="str">
        <f>'Concessions data'!B37</f>
        <v>People receiving working tax credits</v>
      </c>
      <c r="D80" s="194" t="str">
        <f>'Concessions data'!C37</f>
        <v>Reduced</v>
      </c>
      <c r="E80" s="194"/>
      <c r="F80" s="194">
        <f>'Concessions data'!E37</f>
        <v>0</v>
      </c>
      <c r="G80" s="194">
        <f>'Concessions data'!F37</f>
        <v>0</v>
      </c>
      <c r="H80" s="194">
        <f>'Concessions data'!G37</f>
        <v>0</v>
      </c>
      <c r="I80" s="194">
        <f>'Concessions data'!H37</f>
        <v>0</v>
      </c>
      <c r="J80" s="194">
        <f>'Concessions data'!I37</f>
        <v>0</v>
      </c>
      <c r="K80" s="194">
        <f>'Concessions data'!J37</f>
        <v>0</v>
      </c>
      <c r="L80" s="194">
        <f>'Concessions data'!K37</f>
        <v>0</v>
      </c>
      <c r="M80" s="194">
        <f>'Concessions data'!L37</f>
        <v>0</v>
      </c>
      <c r="N80" s="194">
        <f>'Concessions data'!M37</f>
        <v>0</v>
      </c>
      <c r="O80" s="194">
        <f>'Concessions data'!N37</f>
        <v>0</v>
      </c>
      <c r="P80" s="194">
        <f>'Concessions data'!O37</f>
        <v>0</v>
      </c>
      <c r="Q80" s="194">
        <f>'Concessions data'!P37</f>
        <v>0</v>
      </c>
      <c r="R80" s="194">
        <f>'Concessions data'!Q37</f>
        <v>0</v>
      </c>
      <c r="S80" s="194">
        <f>'Concessions data'!R37</f>
        <v>0</v>
      </c>
      <c r="T80" s="194">
        <f>'Concessions data'!S37</f>
        <v>0</v>
      </c>
      <c r="U80" s="194">
        <f>'Concessions data'!T37</f>
        <v>0</v>
      </c>
      <c r="V80" s="194">
        <f>'Concessions data'!U37</f>
        <v>0</v>
      </c>
      <c r="W80" s="194">
        <f>'Concessions data'!V37</f>
        <v>0</v>
      </c>
      <c r="X80" s="194">
        <f>'Concessions data'!W37</f>
        <v>0</v>
      </c>
      <c r="Y80" s="194">
        <f>'Concessions data'!X37</f>
        <v>0</v>
      </c>
      <c r="Z80" s="194">
        <f>'Concessions data'!Y37</f>
        <v>0</v>
      </c>
      <c r="AA80" s="194">
        <f>'Concessions data'!Z37</f>
        <v>0</v>
      </c>
      <c r="AB80" s="194">
        <f>'Concessions data'!AA37</f>
        <v>0</v>
      </c>
      <c r="AC80" s="194">
        <f>'Concessions data'!AB37</f>
        <v>0</v>
      </c>
      <c r="AD80" s="194">
        <f>'Concessions data'!AC37</f>
        <v>0</v>
      </c>
      <c r="AE80" s="194">
        <f>'Concessions data'!AD37</f>
        <v>0</v>
      </c>
      <c r="AF80" s="194">
        <f>'Concessions data'!AE37</f>
        <v>0</v>
      </c>
      <c r="AG80" s="194">
        <f>'Concessions data'!AF37</f>
        <v>0</v>
      </c>
      <c r="AH80" s="194">
        <f>'Concessions data'!AG37</f>
        <v>0</v>
      </c>
      <c r="AI80" s="194">
        <f>'Concessions data'!AH37</f>
        <v>0</v>
      </c>
      <c r="AJ80" s="194">
        <f>'Concessions data'!AI37</f>
        <v>0</v>
      </c>
      <c r="AK80" s="197">
        <f>'Concessions data'!AJ37</f>
        <v>0</v>
      </c>
    </row>
    <row r="81" spans="2:37" ht="14" x14ac:dyDescent="0.25">
      <c r="C81" s="196" t="str">
        <f>'Concessions data'!B40</f>
        <v>People rec carers allowance</v>
      </c>
      <c r="D81" s="194" t="str">
        <f>'Concessions data'!C40</f>
        <v>Reduced</v>
      </c>
      <c r="E81" s="194"/>
      <c r="F81" s="194">
        <f>'Concessions data'!E40</f>
        <v>0</v>
      </c>
      <c r="G81" s="194">
        <f>'Concessions data'!F40</f>
        <v>0</v>
      </c>
      <c r="H81" s="194">
        <f>'Concessions data'!G40</f>
        <v>0</v>
      </c>
      <c r="I81" s="194">
        <f>'Concessions data'!H40</f>
        <v>0</v>
      </c>
      <c r="J81" s="194">
        <f>'Concessions data'!I40</f>
        <v>0</v>
      </c>
      <c r="K81" s="194">
        <f>'Concessions data'!J40</f>
        <v>0</v>
      </c>
      <c r="L81" s="194">
        <f>'Concessions data'!K40</f>
        <v>0</v>
      </c>
      <c r="M81" s="194">
        <f>'Concessions data'!L40</f>
        <v>0</v>
      </c>
      <c r="N81" s="194">
        <f>'Concessions data'!M40</f>
        <v>0</v>
      </c>
      <c r="O81" s="194">
        <f>'Concessions data'!N40</f>
        <v>0</v>
      </c>
      <c r="P81" s="194">
        <f>'Concessions data'!O40</f>
        <v>0</v>
      </c>
      <c r="Q81" s="194">
        <f>'Concessions data'!P40</f>
        <v>0</v>
      </c>
      <c r="R81" s="194">
        <f>'Concessions data'!Q40</f>
        <v>0</v>
      </c>
      <c r="S81" s="194">
        <f>'Concessions data'!R40</f>
        <v>0</v>
      </c>
      <c r="T81" s="194">
        <f>'Concessions data'!S40</f>
        <v>0</v>
      </c>
      <c r="U81" s="194">
        <f>'Concessions data'!T40</f>
        <v>0</v>
      </c>
      <c r="V81" s="194">
        <f>'Concessions data'!U40</f>
        <v>0</v>
      </c>
      <c r="W81" s="194">
        <f>'Concessions data'!V40</f>
        <v>0</v>
      </c>
      <c r="X81" s="194">
        <f>'Concessions data'!W40</f>
        <v>0</v>
      </c>
      <c r="Y81" s="194">
        <f>'Concessions data'!X40</f>
        <v>0</v>
      </c>
      <c r="Z81" s="194">
        <f>'Concessions data'!Y40</f>
        <v>0</v>
      </c>
      <c r="AA81" s="194">
        <f>'Concessions data'!Z40</f>
        <v>0</v>
      </c>
      <c r="AB81" s="194">
        <f>'Concessions data'!AA40</f>
        <v>0</v>
      </c>
      <c r="AC81" s="194">
        <f>'Concessions data'!AB40</f>
        <v>0</v>
      </c>
      <c r="AD81" s="194">
        <f>'Concessions data'!AC40</f>
        <v>0</v>
      </c>
      <c r="AE81" s="194">
        <f>'Concessions data'!AD40</f>
        <v>0</v>
      </c>
      <c r="AF81" s="194">
        <f>'Concessions data'!AE40</f>
        <v>0</v>
      </c>
      <c r="AG81" s="194">
        <f>'Concessions data'!AF40</f>
        <v>0</v>
      </c>
      <c r="AH81" s="194">
        <f>'Concessions data'!AG40</f>
        <v>0</v>
      </c>
      <c r="AI81" s="194">
        <f>'Concessions data'!AH40</f>
        <v>0</v>
      </c>
      <c r="AJ81" s="194">
        <f>'Concessions data'!AI40</f>
        <v>0</v>
      </c>
      <c r="AK81" s="197">
        <f>'Concessions data'!AJ40</f>
        <v>0</v>
      </c>
    </row>
    <row r="82" spans="2:37" ht="14" x14ac:dyDescent="0.25">
      <c r="C82" s="196" t="str">
        <f>'Concessions data'!B43</f>
        <v>Rec war disablement pension</v>
      </c>
      <c r="D82" s="194" t="str">
        <f>'Concessions data'!C43</f>
        <v>Reduced</v>
      </c>
      <c r="E82" s="194"/>
      <c r="F82" s="194">
        <f>'Concessions data'!E43</f>
        <v>0</v>
      </c>
      <c r="G82" s="194">
        <f>'Concessions data'!F43</f>
        <v>0</v>
      </c>
      <c r="H82" s="194">
        <f>'Concessions data'!G43</f>
        <v>0</v>
      </c>
      <c r="I82" s="194">
        <f>'Concessions data'!H43</f>
        <v>0</v>
      </c>
      <c r="J82" s="194">
        <f>'Concessions data'!I43</f>
        <v>0</v>
      </c>
      <c r="K82" s="194">
        <f>'Concessions data'!J43</f>
        <v>0</v>
      </c>
      <c r="L82" s="194">
        <f>'Concessions data'!K43</f>
        <v>0</v>
      </c>
      <c r="M82" s="194">
        <f>'Concessions data'!L43</f>
        <v>0</v>
      </c>
      <c r="N82" s="194">
        <f>'Concessions data'!M43</f>
        <v>0</v>
      </c>
      <c r="O82" s="194">
        <f>'Concessions data'!N43</f>
        <v>0</v>
      </c>
      <c r="P82" s="194">
        <f>'Concessions data'!O43</f>
        <v>0</v>
      </c>
      <c r="Q82" s="194">
        <f>'Concessions data'!P43</f>
        <v>0</v>
      </c>
      <c r="R82" s="194">
        <f>'Concessions data'!Q43</f>
        <v>0</v>
      </c>
      <c r="S82" s="194">
        <f>'Concessions data'!R43</f>
        <v>0</v>
      </c>
      <c r="T82" s="194">
        <f>'Concessions data'!S43</f>
        <v>0</v>
      </c>
      <c r="U82" s="194">
        <f>'Concessions data'!T43</f>
        <v>0</v>
      </c>
      <c r="V82" s="194">
        <f>'Concessions data'!U43</f>
        <v>0</v>
      </c>
      <c r="W82" s="194">
        <f>'Concessions data'!V43</f>
        <v>0</v>
      </c>
      <c r="X82" s="194">
        <f>'Concessions data'!W43</f>
        <v>0</v>
      </c>
      <c r="Y82" s="194">
        <f>'Concessions data'!X43</f>
        <v>0</v>
      </c>
      <c r="Z82" s="194">
        <f>'Concessions data'!Y43</f>
        <v>0</v>
      </c>
      <c r="AA82" s="194">
        <f>'Concessions data'!Z43</f>
        <v>0</v>
      </c>
      <c r="AB82" s="194">
        <f>'Concessions data'!AA43</f>
        <v>0</v>
      </c>
      <c r="AC82" s="194">
        <f>'Concessions data'!AB43</f>
        <v>0</v>
      </c>
      <c r="AD82" s="194">
        <f>'Concessions data'!AC43</f>
        <v>0</v>
      </c>
      <c r="AE82" s="194">
        <f>'Concessions data'!AD43</f>
        <v>0</v>
      </c>
      <c r="AF82" s="194">
        <f>'Concessions data'!AE43</f>
        <v>0</v>
      </c>
      <c r="AG82" s="194">
        <f>'Concessions data'!AF43</f>
        <v>0</v>
      </c>
      <c r="AH82" s="194">
        <f>'Concessions data'!AG43</f>
        <v>0</v>
      </c>
      <c r="AI82" s="194">
        <f>'Concessions data'!AH43</f>
        <v>0</v>
      </c>
      <c r="AJ82" s="194">
        <f>'Concessions data'!AI43</f>
        <v>0</v>
      </c>
      <c r="AK82" s="197">
        <f>'Concessions data'!AJ43</f>
        <v>0</v>
      </c>
    </row>
    <row r="83" spans="2:37" ht="14" x14ac:dyDescent="0.25">
      <c r="C83" s="196" t="str">
        <f>'Concessions data'!B46</f>
        <v>Armed forces</v>
      </c>
      <c r="D83" s="194" t="str">
        <f>'Concessions data'!C46</f>
        <v>Reduced</v>
      </c>
      <c r="E83" s="194"/>
      <c r="F83" s="194">
        <f>'Concessions data'!E46</f>
        <v>0</v>
      </c>
      <c r="G83" s="194">
        <f>'Concessions data'!F46</f>
        <v>0</v>
      </c>
      <c r="H83" s="194">
        <f>'Concessions data'!G46</f>
        <v>0</v>
      </c>
      <c r="I83" s="194">
        <f>'Concessions data'!H46</f>
        <v>0</v>
      </c>
      <c r="J83" s="194">
        <f>'Concessions data'!I46</f>
        <v>0</v>
      </c>
      <c r="K83" s="194">
        <f>'Concessions data'!J46</f>
        <v>0</v>
      </c>
      <c r="L83" s="194">
        <f>'Concessions data'!K46</f>
        <v>0</v>
      </c>
      <c r="M83" s="194">
        <f>'Concessions data'!L46</f>
        <v>0</v>
      </c>
      <c r="N83" s="194">
        <f>'Concessions data'!M46</f>
        <v>0</v>
      </c>
      <c r="O83" s="194">
        <f>'Concessions data'!N46</f>
        <v>0</v>
      </c>
      <c r="P83" s="194">
        <f>'Concessions data'!O46</f>
        <v>0</v>
      </c>
      <c r="Q83" s="194">
        <f>'Concessions data'!P46</f>
        <v>0</v>
      </c>
      <c r="R83" s="194">
        <f>'Concessions data'!Q46</f>
        <v>0</v>
      </c>
      <c r="S83" s="194">
        <f>'Concessions data'!R46</f>
        <v>0</v>
      </c>
      <c r="T83" s="194">
        <f>'Concessions data'!S46</f>
        <v>0</v>
      </c>
      <c r="U83" s="194">
        <f>'Concessions data'!T46</f>
        <v>0</v>
      </c>
      <c r="V83" s="194">
        <f>'Concessions data'!U46</f>
        <v>0</v>
      </c>
      <c r="W83" s="194">
        <f>'Concessions data'!V46</f>
        <v>0</v>
      </c>
      <c r="X83" s="194">
        <f>'Concessions data'!W46</f>
        <v>0</v>
      </c>
      <c r="Y83" s="194">
        <f>'Concessions data'!X46</f>
        <v>0</v>
      </c>
      <c r="Z83" s="194">
        <f>'Concessions data'!Y46</f>
        <v>0</v>
      </c>
      <c r="AA83" s="194">
        <f>'Concessions data'!Z46</f>
        <v>0</v>
      </c>
      <c r="AB83" s="194">
        <f>'Concessions data'!AA46</f>
        <v>0</v>
      </c>
      <c r="AC83" s="194">
        <f>'Concessions data'!AB46</f>
        <v>0</v>
      </c>
      <c r="AD83" s="194">
        <f>'Concessions data'!AC46</f>
        <v>0</v>
      </c>
      <c r="AE83" s="194">
        <f>'Concessions data'!AD46</f>
        <v>0</v>
      </c>
      <c r="AF83" s="194">
        <f>'Concessions data'!AE46</f>
        <v>0</v>
      </c>
      <c r="AG83" s="194">
        <f>'Concessions data'!AF46</f>
        <v>0</v>
      </c>
      <c r="AH83" s="194">
        <f>'Concessions data'!AG46</f>
        <v>0</v>
      </c>
      <c r="AI83" s="194">
        <f>'Concessions data'!AH46</f>
        <v>0</v>
      </c>
      <c r="AJ83" s="194">
        <f>'Concessions data'!AI46</f>
        <v>0</v>
      </c>
      <c r="AK83" s="197">
        <f>'Concessions data'!AJ46</f>
        <v>0</v>
      </c>
    </row>
    <row r="84" spans="2:37" ht="14" x14ac:dyDescent="0.25">
      <c r="C84" s="198" t="str">
        <f>'Concessions data'!B49</f>
        <v>elite athletes</v>
      </c>
      <c r="D84" s="194" t="str">
        <f>'Concessions data'!C49</f>
        <v>Reduced</v>
      </c>
      <c r="E84" s="194"/>
      <c r="F84" s="199">
        <f>'Concessions data'!E49</f>
        <v>0</v>
      </c>
      <c r="G84" s="199">
        <f>'Concessions data'!F49</f>
        <v>0</v>
      </c>
      <c r="H84" s="199">
        <f>'Concessions data'!G49</f>
        <v>0</v>
      </c>
      <c r="I84" s="199">
        <f>'Concessions data'!H49</f>
        <v>0</v>
      </c>
      <c r="J84" s="199">
        <f>'Concessions data'!I49</f>
        <v>0</v>
      </c>
      <c r="K84" s="199">
        <f>'Concessions data'!J49</f>
        <v>0</v>
      </c>
      <c r="L84" s="199">
        <f>'Concessions data'!K49</f>
        <v>0</v>
      </c>
      <c r="M84" s="199">
        <f>'Concessions data'!L49</f>
        <v>0</v>
      </c>
      <c r="N84" s="199">
        <f>'Concessions data'!M49</f>
        <v>0</v>
      </c>
      <c r="O84" s="199">
        <f>'Concessions data'!N49</f>
        <v>0</v>
      </c>
      <c r="P84" s="199">
        <f>'Concessions data'!O49</f>
        <v>0</v>
      </c>
      <c r="Q84" s="199">
        <f>'Concessions data'!P49</f>
        <v>0</v>
      </c>
      <c r="R84" s="199">
        <f>'Concessions data'!Q49</f>
        <v>0</v>
      </c>
      <c r="S84" s="199">
        <f>'Concessions data'!R49</f>
        <v>0</v>
      </c>
      <c r="T84" s="199">
        <f>'Concessions data'!S49</f>
        <v>0</v>
      </c>
      <c r="U84" s="199">
        <f>'Concessions data'!T49</f>
        <v>0</v>
      </c>
      <c r="V84" s="199">
        <f>'Concessions data'!U49</f>
        <v>0</v>
      </c>
      <c r="W84" s="199">
        <f>'Concessions data'!V49</f>
        <v>0</v>
      </c>
      <c r="X84" s="199">
        <f>'Concessions data'!W49</f>
        <v>0</v>
      </c>
      <c r="Y84" s="199">
        <f>'Concessions data'!X49</f>
        <v>0</v>
      </c>
      <c r="Z84" s="199">
        <f>'Concessions data'!Y49</f>
        <v>0</v>
      </c>
      <c r="AA84" s="199">
        <f>'Concessions data'!Z49</f>
        <v>0</v>
      </c>
      <c r="AB84" s="199">
        <f>'Concessions data'!AA49</f>
        <v>0</v>
      </c>
      <c r="AC84" s="199">
        <f>'Concessions data'!AB49</f>
        <v>0</v>
      </c>
      <c r="AD84" s="199">
        <f>'Concessions data'!AC49</f>
        <v>0</v>
      </c>
      <c r="AE84" s="199">
        <f>'Concessions data'!AD49</f>
        <v>0</v>
      </c>
      <c r="AF84" s="199">
        <f>'Concessions data'!AE49</f>
        <v>0</v>
      </c>
      <c r="AG84" s="199">
        <f>'Concessions data'!AF49</f>
        <v>0</v>
      </c>
      <c r="AH84" s="199">
        <f>'Concessions data'!AG49</f>
        <v>0</v>
      </c>
      <c r="AI84" s="199">
        <f>'Concessions data'!AH49</f>
        <v>0</v>
      </c>
      <c r="AJ84" s="199">
        <f>'Concessions data'!AI49</f>
        <v>0</v>
      </c>
      <c r="AK84" s="200">
        <f>'Concessions data'!AJ49</f>
        <v>0</v>
      </c>
    </row>
    <row r="85" spans="2:37" ht="14" x14ac:dyDescent="0.25">
      <c r="C85" s="198" t="s">
        <v>105</v>
      </c>
      <c r="D85" s="194" t="s">
        <v>99</v>
      </c>
      <c r="E85" s="194"/>
      <c r="F85" s="199">
        <f>'Concessions data'!E55</f>
        <v>0</v>
      </c>
      <c r="G85" s="199">
        <f>'Concessions data'!F55</f>
        <v>0</v>
      </c>
      <c r="H85" s="199">
        <f>'Concessions data'!G55</f>
        <v>0</v>
      </c>
      <c r="I85" s="199">
        <f>'Concessions data'!H55</f>
        <v>0</v>
      </c>
      <c r="J85" s="199">
        <f>'Concessions data'!I55</f>
        <v>0</v>
      </c>
      <c r="K85" s="199">
        <f>'Concessions data'!J55</f>
        <v>0</v>
      </c>
      <c r="L85" s="199">
        <f>'Concessions data'!K55</f>
        <v>0</v>
      </c>
      <c r="M85" s="199">
        <f>'Concessions data'!L55</f>
        <v>0</v>
      </c>
      <c r="N85" s="199">
        <f>'Concessions data'!M55</f>
        <v>0</v>
      </c>
      <c r="O85" s="199">
        <f>'Concessions data'!N55</f>
        <v>0</v>
      </c>
      <c r="P85" s="199">
        <f>'Concessions data'!O55</f>
        <v>0</v>
      </c>
      <c r="Q85" s="199">
        <f>'Concessions data'!P55</f>
        <v>0</v>
      </c>
      <c r="R85" s="199">
        <f>'Concessions data'!Q55</f>
        <v>0</v>
      </c>
      <c r="S85" s="199">
        <f>'Concessions data'!R55</f>
        <v>0</v>
      </c>
      <c r="T85" s="199">
        <f>'Concessions data'!S55</f>
        <v>0</v>
      </c>
      <c r="U85" s="199">
        <f>'Concessions data'!T55</f>
        <v>0</v>
      </c>
      <c r="V85" s="199">
        <f>'Concessions data'!U55</f>
        <v>0</v>
      </c>
      <c r="W85" s="199">
        <f>'Concessions data'!V55</f>
        <v>0</v>
      </c>
      <c r="X85" s="199">
        <f>'Concessions data'!W55</f>
        <v>0</v>
      </c>
      <c r="Y85" s="199">
        <f>'Concessions data'!X55</f>
        <v>0</v>
      </c>
      <c r="Z85" s="199">
        <f>'Concessions data'!Y55</f>
        <v>0</v>
      </c>
      <c r="AA85" s="199">
        <f>'Concessions data'!Z55</f>
        <v>0</v>
      </c>
      <c r="AB85" s="199">
        <f>'Concessions data'!AA55</f>
        <v>0</v>
      </c>
      <c r="AC85" s="199">
        <f>'Concessions data'!AB55</f>
        <v>0</v>
      </c>
      <c r="AD85" s="199">
        <f>'Concessions data'!AC55</f>
        <v>0</v>
      </c>
      <c r="AE85" s="199">
        <f>'Concessions data'!AD55</f>
        <v>0</v>
      </c>
      <c r="AF85" s="199">
        <f>'Concessions data'!AE55</f>
        <v>0</v>
      </c>
      <c r="AG85" s="199">
        <f>'Concessions data'!AF55</f>
        <v>0</v>
      </c>
      <c r="AH85" s="199">
        <f>'Concessions data'!AG55</f>
        <v>0</v>
      </c>
      <c r="AI85" s="199">
        <f>'Concessions data'!AH55</f>
        <v>0</v>
      </c>
      <c r="AJ85" s="199">
        <f>'Concessions data'!AI55</f>
        <v>0</v>
      </c>
      <c r="AK85" s="200">
        <f>'Concessions data'!AJ55</f>
        <v>0</v>
      </c>
    </row>
    <row r="86" spans="2:37" ht="14" x14ac:dyDescent="0.25">
      <c r="C86" s="198" t="s">
        <v>91</v>
      </c>
      <c r="D86" s="194" t="s">
        <v>99</v>
      </c>
      <c r="E86" s="194"/>
      <c r="F86" s="199">
        <f>'Concessions data'!E55</f>
        <v>0</v>
      </c>
      <c r="G86" s="199">
        <f>'Concessions data'!F55</f>
        <v>0</v>
      </c>
      <c r="H86" s="199">
        <f>'Concessions data'!G55</f>
        <v>0</v>
      </c>
      <c r="I86" s="199">
        <f>'Concessions data'!H55</f>
        <v>0</v>
      </c>
      <c r="J86" s="199">
        <f>'Concessions data'!I55</f>
        <v>0</v>
      </c>
      <c r="K86" s="199">
        <f>'Concessions data'!J55</f>
        <v>0</v>
      </c>
      <c r="L86" s="199">
        <f>'Concessions data'!K55</f>
        <v>0</v>
      </c>
      <c r="M86" s="199">
        <f>'Concessions data'!L55</f>
        <v>0</v>
      </c>
      <c r="N86" s="199">
        <f>'Concessions data'!M55</f>
        <v>0</v>
      </c>
      <c r="O86" s="199">
        <f>'Concessions data'!N55</f>
        <v>0</v>
      </c>
      <c r="P86" s="199">
        <f>'Concessions data'!O55</f>
        <v>0</v>
      </c>
      <c r="Q86" s="199">
        <f>'Concessions data'!P55</f>
        <v>0</v>
      </c>
      <c r="R86" s="199">
        <f>'Concessions data'!Q55</f>
        <v>0</v>
      </c>
      <c r="S86" s="199">
        <f>'Concessions data'!R55</f>
        <v>0</v>
      </c>
      <c r="T86" s="199">
        <f>'Concessions data'!S55</f>
        <v>0</v>
      </c>
      <c r="U86" s="199">
        <f>'Concessions data'!T55</f>
        <v>0</v>
      </c>
      <c r="V86" s="199">
        <f>'Concessions data'!U55</f>
        <v>0</v>
      </c>
      <c r="W86" s="199">
        <f>'Concessions data'!V55</f>
        <v>0</v>
      </c>
      <c r="X86" s="199">
        <f>'Concessions data'!W55</f>
        <v>0</v>
      </c>
      <c r="Y86" s="199">
        <f>'Concessions data'!X55</f>
        <v>0</v>
      </c>
      <c r="Z86" s="199">
        <f>'Concessions data'!Y55</f>
        <v>0</v>
      </c>
      <c r="AA86" s="199">
        <f>'Concessions data'!Z55</f>
        <v>0</v>
      </c>
      <c r="AB86" s="199">
        <f>'Concessions data'!AA55</f>
        <v>0</v>
      </c>
      <c r="AC86" s="199">
        <f>'Concessions data'!AB55</f>
        <v>0</v>
      </c>
      <c r="AD86" s="199">
        <f>'Concessions data'!AC55</f>
        <v>0</v>
      </c>
      <c r="AE86" s="199">
        <f>'Concessions data'!AD55</f>
        <v>0</v>
      </c>
      <c r="AF86" s="199">
        <f>'Concessions data'!AE55</f>
        <v>0</v>
      </c>
      <c r="AG86" s="199">
        <f>'Concessions data'!AF55</f>
        <v>0</v>
      </c>
      <c r="AH86" s="199">
        <f>'Concessions data'!AG55</f>
        <v>0</v>
      </c>
      <c r="AI86" s="199">
        <f>'Concessions data'!AH55</f>
        <v>0</v>
      </c>
      <c r="AJ86" s="199">
        <f>'Concessions data'!AI55</f>
        <v>0</v>
      </c>
      <c r="AK86" s="200">
        <f>'Concessions data'!AJ55</f>
        <v>0</v>
      </c>
    </row>
    <row r="87" spans="2:37" x14ac:dyDescent="0.25"/>
    <row r="88" spans="2:37" x14ac:dyDescent="0.25"/>
    <row r="89" spans="2:37" x14ac:dyDescent="0.25"/>
    <row r="90" spans="2:37" x14ac:dyDescent="0.25">
      <c r="C90" s="12" t="s">
        <v>106</v>
      </c>
    </row>
    <row r="91" spans="2:37" ht="42" x14ac:dyDescent="0.25">
      <c r="B91" s="181" t="s">
        <v>107</v>
      </c>
      <c r="C91" s="181" t="s">
        <v>73</v>
      </c>
      <c r="D91" s="181" t="s">
        <v>108</v>
      </c>
      <c r="E91" s="181" t="s">
        <v>109</v>
      </c>
      <c r="F91" s="181" t="s">
        <v>110</v>
      </c>
      <c r="G91" s="181" t="s">
        <v>111</v>
      </c>
      <c r="H91" s="181" t="s">
        <v>112</v>
      </c>
      <c r="I91" s="181" t="s">
        <v>113</v>
      </c>
      <c r="J91" s="181" t="s">
        <v>114</v>
      </c>
      <c r="K91" s="181" t="s">
        <v>115</v>
      </c>
      <c r="L91" s="181" t="s">
        <v>116</v>
      </c>
      <c r="M91" s="181" t="s">
        <v>117</v>
      </c>
      <c r="N91" s="181" t="s">
        <v>118</v>
      </c>
      <c r="O91" s="181" t="s">
        <v>119</v>
      </c>
      <c r="P91" s="181" t="s">
        <v>120</v>
      </c>
      <c r="Q91" s="181" t="s">
        <v>121</v>
      </c>
      <c r="R91" s="181" t="s">
        <v>122</v>
      </c>
      <c r="S91" s="181" t="s">
        <v>123</v>
      </c>
      <c r="T91" s="181" t="s">
        <v>124</v>
      </c>
      <c r="U91" s="181" t="s">
        <v>125</v>
      </c>
      <c r="V91" s="181" t="s">
        <v>126</v>
      </c>
      <c r="W91" s="181" t="s">
        <v>127</v>
      </c>
      <c r="X91" s="181" t="s">
        <v>128</v>
      </c>
      <c r="Y91" s="181" t="s">
        <v>129</v>
      </c>
      <c r="Z91" s="181" t="s">
        <v>130</v>
      </c>
      <c r="AA91" s="181" t="s">
        <v>131</v>
      </c>
      <c r="AB91" s="181" t="s">
        <v>132</v>
      </c>
      <c r="AC91" s="181" t="s">
        <v>133</v>
      </c>
      <c r="AD91" s="181" t="s">
        <v>134</v>
      </c>
      <c r="AE91" s="181" t="s">
        <v>135</v>
      </c>
      <c r="AF91" s="181" t="s">
        <v>136</v>
      </c>
      <c r="AG91" s="181" t="s">
        <v>137</v>
      </c>
      <c r="AH91" s="181" t="s">
        <v>138</v>
      </c>
      <c r="AI91" s="181" t="s">
        <v>139</v>
      </c>
      <c r="AJ91" s="181" t="s">
        <v>140</v>
      </c>
      <c r="AK91" s="195" t="s">
        <v>141</v>
      </c>
    </row>
    <row r="92" spans="2:37" ht="14" x14ac:dyDescent="0.25">
      <c r="B92" s="196" t="s">
        <v>142</v>
      </c>
      <c r="C92" s="194" t="s">
        <v>143</v>
      </c>
      <c r="D92" s="194" t="s">
        <v>97</v>
      </c>
      <c r="E92" s="194">
        <f t="shared" ref="E92:E127" si="0">SUM(F92:AK92)</f>
        <v>0</v>
      </c>
      <c r="F92" s="194">
        <f>IF(F30=0,F50,0)</f>
        <v>0</v>
      </c>
      <c r="G92" s="194">
        <f t="shared" ref="G92:AK92" si="1">IF(G30=0,G50,0)</f>
        <v>0</v>
      </c>
      <c r="H92" s="194">
        <f t="shared" si="1"/>
        <v>0</v>
      </c>
      <c r="I92" s="194">
        <f t="shared" si="1"/>
        <v>0</v>
      </c>
      <c r="J92" s="194">
        <f t="shared" si="1"/>
        <v>0</v>
      </c>
      <c r="K92" s="194">
        <f t="shared" si="1"/>
        <v>0</v>
      </c>
      <c r="L92" s="194">
        <f t="shared" si="1"/>
        <v>0</v>
      </c>
      <c r="M92" s="194">
        <f t="shared" si="1"/>
        <v>0</v>
      </c>
      <c r="N92" s="194">
        <f t="shared" si="1"/>
        <v>0</v>
      </c>
      <c r="O92" s="194">
        <f t="shared" si="1"/>
        <v>0</v>
      </c>
      <c r="P92" s="194">
        <f t="shared" si="1"/>
        <v>0</v>
      </c>
      <c r="Q92" s="194">
        <f t="shared" si="1"/>
        <v>0</v>
      </c>
      <c r="R92" s="194">
        <f t="shared" si="1"/>
        <v>0</v>
      </c>
      <c r="S92" s="194">
        <f t="shared" si="1"/>
        <v>0</v>
      </c>
      <c r="T92" s="194">
        <f t="shared" si="1"/>
        <v>0</v>
      </c>
      <c r="U92" s="194">
        <f t="shared" si="1"/>
        <v>0</v>
      </c>
      <c r="V92" s="194">
        <f t="shared" si="1"/>
        <v>0</v>
      </c>
      <c r="W92" s="194">
        <f t="shared" si="1"/>
        <v>0</v>
      </c>
      <c r="X92" s="194">
        <f t="shared" si="1"/>
        <v>0</v>
      </c>
      <c r="Y92" s="194">
        <f t="shared" si="1"/>
        <v>0</v>
      </c>
      <c r="Z92" s="194">
        <f t="shared" si="1"/>
        <v>0</v>
      </c>
      <c r="AA92" s="194">
        <f t="shared" si="1"/>
        <v>0</v>
      </c>
      <c r="AB92" s="194">
        <f t="shared" si="1"/>
        <v>0</v>
      </c>
      <c r="AC92" s="194">
        <f t="shared" si="1"/>
        <v>0</v>
      </c>
      <c r="AD92" s="194">
        <f t="shared" si="1"/>
        <v>0</v>
      </c>
      <c r="AE92" s="194">
        <f t="shared" si="1"/>
        <v>0</v>
      </c>
      <c r="AF92" s="194">
        <f t="shared" si="1"/>
        <v>0</v>
      </c>
      <c r="AG92" s="194">
        <f t="shared" si="1"/>
        <v>0</v>
      </c>
      <c r="AH92" s="194">
        <f t="shared" si="1"/>
        <v>0</v>
      </c>
      <c r="AI92" s="194">
        <f t="shared" si="1"/>
        <v>0</v>
      </c>
      <c r="AJ92" s="194">
        <f t="shared" si="1"/>
        <v>0</v>
      </c>
      <c r="AK92" s="197">
        <f t="shared" si="1"/>
        <v>0</v>
      </c>
    </row>
    <row r="93" spans="2:37" ht="14" x14ac:dyDescent="0.25">
      <c r="B93" s="196" t="s">
        <v>142</v>
      </c>
      <c r="C93" s="194" t="s">
        <v>144</v>
      </c>
      <c r="D93" s="194" t="s">
        <v>97</v>
      </c>
      <c r="E93" s="194">
        <f t="shared" si="0"/>
        <v>0</v>
      </c>
      <c r="F93" s="194">
        <f t="shared" ref="F93:AK93" si="2">IF(F31=0,F51,0)</f>
        <v>0</v>
      </c>
      <c r="G93" s="194">
        <f t="shared" si="2"/>
        <v>0</v>
      </c>
      <c r="H93" s="194">
        <f t="shared" si="2"/>
        <v>0</v>
      </c>
      <c r="I93" s="194">
        <f t="shared" si="2"/>
        <v>0</v>
      </c>
      <c r="J93" s="194">
        <f t="shared" si="2"/>
        <v>0</v>
      </c>
      <c r="K93" s="194">
        <f t="shared" si="2"/>
        <v>0</v>
      </c>
      <c r="L93" s="194">
        <f t="shared" si="2"/>
        <v>0</v>
      </c>
      <c r="M93" s="194">
        <f t="shared" si="2"/>
        <v>0</v>
      </c>
      <c r="N93" s="194">
        <f t="shared" si="2"/>
        <v>0</v>
      </c>
      <c r="O93" s="194">
        <f t="shared" si="2"/>
        <v>0</v>
      </c>
      <c r="P93" s="194">
        <f t="shared" si="2"/>
        <v>0</v>
      </c>
      <c r="Q93" s="194">
        <f t="shared" si="2"/>
        <v>0</v>
      </c>
      <c r="R93" s="194">
        <f t="shared" si="2"/>
        <v>0</v>
      </c>
      <c r="S93" s="194">
        <f t="shared" si="2"/>
        <v>0</v>
      </c>
      <c r="T93" s="194">
        <f t="shared" si="2"/>
        <v>0</v>
      </c>
      <c r="U93" s="194">
        <f t="shared" si="2"/>
        <v>0</v>
      </c>
      <c r="V93" s="194">
        <f t="shared" si="2"/>
        <v>0</v>
      </c>
      <c r="W93" s="194">
        <f t="shared" si="2"/>
        <v>0</v>
      </c>
      <c r="X93" s="194">
        <f t="shared" si="2"/>
        <v>0</v>
      </c>
      <c r="Y93" s="194">
        <f t="shared" si="2"/>
        <v>0</v>
      </c>
      <c r="Z93" s="194">
        <f t="shared" si="2"/>
        <v>0</v>
      </c>
      <c r="AA93" s="194">
        <f t="shared" si="2"/>
        <v>0</v>
      </c>
      <c r="AB93" s="194">
        <f t="shared" si="2"/>
        <v>0</v>
      </c>
      <c r="AC93" s="194">
        <f t="shared" si="2"/>
        <v>0</v>
      </c>
      <c r="AD93" s="194">
        <f t="shared" si="2"/>
        <v>0</v>
      </c>
      <c r="AE93" s="194">
        <f t="shared" si="2"/>
        <v>0</v>
      </c>
      <c r="AF93" s="194">
        <f t="shared" si="2"/>
        <v>0</v>
      </c>
      <c r="AG93" s="194">
        <f t="shared" si="2"/>
        <v>0</v>
      </c>
      <c r="AH93" s="194">
        <f t="shared" si="2"/>
        <v>0</v>
      </c>
      <c r="AI93" s="194">
        <f t="shared" si="2"/>
        <v>0</v>
      </c>
      <c r="AJ93" s="194">
        <f t="shared" si="2"/>
        <v>0</v>
      </c>
      <c r="AK93" s="197">
        <f t="shared" si="2"/>
        <v>0</v>
      </c>
    </row>
    <row r="94" spans="2:37" ht="14" x14ac:dyDescent="0.25">
      <c r="B94" s="196" t="s">
        <v>142</v>
      </c>
      <c r="C94" s="194" t="s">
        <v>145</v>
      </c>
      <c r="D94" s="194" t="s">
        <v>97</v>
      </c>
      <c r="E94" s="194">
        <f t="shared" si="0"/>
        <v>0</v>
      </c>
      <c r="F94" s="194">
        <f t="shared" ref="F94:AK94" si="3">IF(F32=0,F52,0)</f>
        <v>0</v>
      </c>
      <c r="G94" s="194">
        <f t="shared" si="3"/>
        <v>0</v>
      </c>
      <c r="H94" s="194">
        <f t="shared" si="3"/>
        <v>0</v>
      </c>
      <c r="I94" s="194">
        <f t="shared" si="3"/>
        <v>0</v>
      </c>
      <c r="J94" s="194">
        <f t="shared" si="3"/>
        <v>0</v>
      </c>
      <c r="K94" s="194">
        <f t="shared" si="3"/>
        <v>0</v>
      </c>
      <c r="L94" s="194">
        <f t="shared" si="3"/>
        <v>0</v>
      </c>
      <c r="M94" s="194">
        <f t="shared" si="3"/>
        <v>0</v>
      </c>
      <c r="N94" s="194">
        <f t="shared" si="3"/>
        <v>0</v>
      </c>
      <c r="O94" s="194">
        <f t="shared" si="3"/>
        <v>0</v>
      </c>
      <c r="P94" s="194">
        <f t="shared" si="3"/>
        <v>0</v>
      </c>
      <c r="Q94" s="194">
        <f t="shared" si="3"/>
        <v>0</v>
      </c>
      <c r="R94" s="194">
        <f t="shared" si="3"/>
        <v>0</v>
      </c>
      <c r="S94" s="194">
        <f t="shared" si="3"/>
        <v>0</v>
      </c>
      <c r="T94" s="194">
        <f t="shared" si="3"/>
        <v>0</v>
      </c>
      <c r="U94" s="194">
        <f t="shared" si="3"/>
        <v>0</v>
      </c>
      <c r="V94" s="194">
        <f t="shared" si="3"/>
        <v>0</v>
      </c>
      <c r="W94" s="194">
        <f t="shared" si="3"/>
        <v>0</v>
      </c>
      <c r="X94" s="194">
        <f t="shared" si="3"/>
        <v>0</v>
      </c>
      <c r="Y94" s="194">
        <f t="shared" si="3"/>
        <v>0</v>
      </c>
      <c r="Z94" s="194">
        <f t="shared" si="3"/>
        <v>0</v>
      </c>
      <c r="AA94" s="194">
        <f t="shared" si="3"/>
        <v>0</v>
      </c>
      <c r="AB94" s="194">
        <f t="shared" si="3"/>
        <v>0</v>
      </c>
      <c r="AC94" s="194">
        <f t="shared" si="3"/>
        <v>0</v>
      </c>
      <c r="AD94" s="194">
        <f t="shared" si="3"/>
        <v>0</v>
      </c>
      <c r="AE94" s="194">
        <f t="shared" si="3"/>
        <v>0</v>
      </c>
      <c r="AF94" s="194">
        <f t="shared" si="3"/>
        <v>0</v>
      </c>
      <c r="AG94" s="194">
        <f t="shared" si="3"/>
        <v>0</v>
      </c>
      <c r="AH94" s="194">
        <f t="shared" si="3"/>
        <v>0</v>
      </c>
      <c r="AI94" s="194">
        <f t="shared" si="3"/>
        <v>0</v>
      </c>
      <c r="AJ94" s="194">
        <f t="shared" si="3"/>
        <v>0</v>
      </c>
      <c r="AK94" s="197">
        <f t="shared" si="3"/>
        <v>0</v>
      </c>
    </row>
    <row r="95" spans="2:37" ht="14" x14ac:dyDescent="0.25">
      <c r="B95" s="196" t="s">
        <v>142</v>
      </c>
      <c r="C95" s="194" t="s">
        <v>79</v>
      </c>
      <c r="D95" s="194" t="s">
        <v>97</v>
      </c>
      <c r="E95" s="194">
        <f t="shared" si="0"/>
        <v>0</v>
      </c>
      <c r="F95" s="194">
        <f t="shared" ref="F95:AK95" si="4">IF(F33=0,F53,0)</f>
        <v>0</v>
      </c>
      <c r="G95" s="194">
        <f t="shared" si="4"/>
        <v>0</v>
      </c>
      <c r="H95" s="194">
        <f t="shared" si="4"/>
        <v>0</v>
      </c>
      <c r="I95" s="194">
        <f t="shared" si="4"/>
        <v>0</v>
      </c>
      <c r="J95" s="194">
        <f t="shared" si="4"/>
        <v>0</v>
      </c>
      <c r="K95" s="194">
        <f t="shared" si="4"/>
        <v>0</v>
      </c>
      <c r="L95" s="194">
        <f t="shared" si="4"/>
        <v>0</v>
      </c>
      <c r="M95" s="194">
        <f t="shared" si="4"/>
        <v>0</v>
      </c>
      <c r="N95" s="194">
        <f t="shared" si="4"/>
        <v>0</v>
      </c>
      <c r="O95" s="194">
        <f t="shared" si="4"/>
        <v>0</v>
      </c>
      <c r="P95" s="194">
        <f t="shared" si="4"/>
        <v>0</v>
      </c>
      <c r="Q95" s="194">
        <f t="shared" si="4"/>
        <v>0</v>
      </c>
      <c r="R95" s="194">
        <f t="shared" si="4"/>
        <v>0</v>
      </c>
      <c r="S95" s="194">
        <f t="shared" si="4"/>
        <v>0</v>
      </c>
      <c r="T95" s="194">
        <f t="shared" si="4"/>
        <v>0</v>
      </c>
      <c r="U95" s="194">
        <f t="shared" si="4"/>
        <v>0</v>
      </c>
      <c r="V95" s="194">
        <f t="shared" si="4"/>
        <v>0</v>
      </c>
      <c r="W95" s="194">
        <f t="shared" si="4"/>
        <v>0</v>
      </c>
      <c r="X95" s="194">
        <f t="shared" si="4"/>
        <v>0</v>
      </c>
      <c r="Y95" s="194">
        <f t="shared" si="4"/>
        <v>0</v>
      </c>
      <c r="Z95" s="194">
        <f t="shared" si="4"/>
        <v>0</v>
      </c>
      <c r="AA95" s="194">
        <f t="shared" si="4"/>
        <v>0</v>
      </c>
      <c r="AB95" s="194">
        <f t="shared" si="4"/>
        <v>0</v>
      </c>
      <c r="AC95" s="194">
        <f t="shared" si="4"/>
        <v>0</v>
      </c>
      <c r="AD95" s="194">
        <f t="shared" si="4"/>
        <v>0</v>
      </c>
      <c r="AE95" s="194">
        <f t="shared" si="4"/>
        <v>0</v>
      </c>
      <c r="AF95" s="194">
        <f t="shared" si="4"/>
        <v>0</v>
      </c>
      <c r="AG95" s="194">
        <f t="shared" si="4"/>
        <v>0</v>
      </c>
      <c r="AH95" s="194">
        <f t="shared" si="4"/>
        <v>0</v>
      </c>
      <c r="AI95" s="194">
        <f t="shared" si="4"/>
        <v>0</v>
      </c>
      <c r="AJ95" s="194">
        <f t="shared" si="4"/>
        <v>0</v>
      </c>
      <c r="AK95" s="197">
        <f t="shared" si="4"/>
        <v>0</v>
      </c>
    </row>
    <row r="96" spans="2:37" ht="14" x14ac:dyDescent="0.25">
      <c r="B96" s="196" t="s">
        <v>142</v>
      </c>
      <c r="C96" s="194" t="s">
        <v>80</v>
      </c>
      <c r="D96" s="194" t="s">
        <v>97</v>
      </c>
      <c r="E96" s="194">
        <f t="shared" si="0"/>
        <v>0</v>
      </c>
      <c r="F96" s="194">
        <f t="shared" ref="F96:AK96" si="5">IF(F34=0,F54,0)</f>
        <v>0</v>
      </c>
      <c r="G96" s="194">
        <f t="shared" si="5"/>
        <v>0</v>
      </c>
      <c r="H96" s="194">
        <f t="shared" si="5"/>
        <v>0</v>
      </c>
      <c r="I96" s="194">
        <f t="shared" si="5"/>
        <v>0</v>
      </c>
      <c r="J96" s="194">
        <f t="shared" si="5"/>
        <v>0</v>
      </c>
      <c r="K96" s="194">
        <f t="shared" si="5"/>
        <v>0</v>
      </c>
      <c r="L96" s="194">
        <f t="shared" si="5"/>
        <v>0</v>
      </c>
      <c r="M96" s="194">
        <f t="shared" si="5"/>
        <v>0</v>
      </c>
      <c r="N96" s="194">
        <f t="shared" si="5"/>
        <v>0</v>
      </c>
      <c r="O96" s="194">
        <f t="shared" si="5"/>
        <v>0</v>
      </c>
      <c r="P96" s="194">
        <f t="shared" si="5"/>
        <v>0</v>
      </c>
      <c r="Q96" s="194">
        <f t="shared" si="5"/>
        <v>0</v>
      </c>
      <c r="R96" s="194">
        <f t="shared" si="5"/>
        <v>0</v>
      </c>
      <c r="S96" s="194">
        <f t="shared" si="5"/>
        <v>0</v>
      </c>
      <c r="T96" s="194">
        <f t="shared" si="5"/>
        <v>0</v>
      </c>
      <c r="U96" s="194">
        <f t="shared" si="5"/>
        <v>0</v>
      </c>
      <c r="V96" s="194">
        <f t="shared" si="5"/>
        <v>0</v>
      </c>
      <c r="W96" s="194">
        <f t="shared" si="5"/>
        <v>0</v>
      </c>
      <c r="X96" s="194">
        <f t="shared" si="5"/>
        <v>0</v>
      </c>
      <c r="Y96" s="194">
        <f t="shared" si="5"/>
        <v>0</v>
      </c>
      <c r="Z96" s="194">
        <f t="shared" si="5"/>
        <v>0</v>
      </c>
      <c r="AA96" s="194">
        <f t="shared" si="5"/>
        <v>0</v>
      </c>
      <c r="AB96" s="194">
        <f t="shared" si="5"/>
        <v>0</v>
      </c>
      <c r="AC96" s="194">
        <f t="shared" si="5"/>
        <v>0</v>
      </c>
      <c r="AD96" s="194">
        <f t="shared" si="5"/>
        <v>0</v>
      </c>
      <c r="AE96" s="194">
        <f t="shared" si="5"/>
        <v>0</v>
      </c>
      <c r="AF96" s="194">
        <f t="shared" si="5"/>
        <v>0</v>
      </c>
      <c r="AG96" s="194">
        <f t="shared" si="5"/>
        <v>0</v>
      </c>
      <c r="AH96" s="194">
        <f t="shared" si="5"/>
        <v>0</v>
      </c>
      <c r="AI96" s="194">
        <f t="shared" si="5"/>
        <v>0</v>
      </c>
      <c r="AJ96" s="194">
        <f t="shared" si="5"/>
        <v>0</v>
      </c>
      <c r="AK96" s="197">
        <f t="shared" si="5"/>
        <v>0</v>
      </c>
    </row>
    <row r="97" spans="2:37" ht="14" x14ac:dyDescent="0.25">
      <c r="B97" s="196" t="s">
        <v>142</v>
      </c>
      <c r="C97" s="194" t="s">
        <v>81</v>
      </c>
      <c r="D97" s="194" t="s">
        <v>97</v>
      </c>
      <c r="E97" s="194">
        <f t="shared" si="0"/>
        <v>0</v>
      </c>
      <c r="F97" s="194">
        <f t="shared" ref="F97:AK97" si="6">IF(F35=0,F55,0)</f>
        <v>0</v>
      </c>
      <c r="G97" s="194">
        <f t="shared" si="6"/>
        <v>0</v>
      </c>
      <c r="H97" s="194">
        <f t="shared" si="6"/>
        <v>0</v>
      </c>
      <c r="I97" s="194">
        <f t="shared" si="6"/>
        <v>0</v>
      </c>
      <c r="J97" s="194">
        <f t="shared" si="6"/>
        <v>0</v>
      </c>
      <c r="K97" s="194">
        <f t="shared" si="6"/>
        <v>0</v>
      </c>
      <c r="L97" s="194">
        <f t="shared" si="6"/>
        <v>0</v>
      </c>
      <c r="M97" s="194">
        <f t="shared" si="6"/>
        <v>0</v>
      </c>
      <c r="N97" s="194">
        <f t="shared" si="6"/>
        <v>0</v>
      </c>
      <c r="O97" s="194">
        <f t="shared" si="6"/>
        <v>0</v>
      </c>
      <c r="P97" s="194">
        <f t="shared" si="6"/>
        <v>0</v>
      </c>
      <c r="Q97" s="194">
        <f t="shared" si="6"/>
        <v>0</v>
      </c>
      <c r="R97" s="194">
        <f t="shared" si="6"/>
        <v>0</v>
      </c>
      <c r="S97" s="194">
        <f t="shared" si="6"/>
        <v>0</v>
      </c>
      <c r="T97" s="194">
        <f t="shared" si="6"/>
        <v>0</v>
      </c>
      <c r="U97" s="194">
        <f t="shared" si="6"/>
        <v>0</v>
      </c>
      <c r="V97" s="194">
        <f t="shared" si="6"/>
        <v>0</v>
      </c>
      <c r="W97" s="194">
        <f t="shared" si="6"/>
        <v>0</v>
      </c>
      <c r="X97" s="194">
        <f t="shared" si="6"/>
        <v>0</v>
      </c>
      <c r="Y97" s="194">
        <f t="shared" si="6"/>
        <v>0</v>
      </c>
      <c r="Z97" s="194">
        <f t="shared" si="6"/>
        <v>0</v>
      </c>
      <c r="AA97" s="194">
        <f t="shared" si="6"/>
        <v>0</v>
      </c>
      <c r="AB97" s="194">
        <f t="shared" si="6"/>
        <v>0</v>
      </c>
      <c r="AC97" s="194">
        <f t="shared" si="6"/>
        <v>0</v>
      </c>
      <c r="AD97" s="194">
        <f t="shared" si="6"/>
        <v>0</v>
      </c>
      <c r="AE97" s="194">
        <f t="shared" si="6"/>
        <v>0</v>
      </c>
      <c r="AF97" s="194">
        <f t="shared" si="6"/>
        <v>0</v>
      </c>
      <c r="AG97" s="194">
        <f t="shared" si="6"/>
        <v>0</v>
      </c>
      <c r="AH97" s="194">
        <f t="shared" si="6"/>
        <v>0</v>
      </c>
      <c r="AI97" s="194">
        <f t="shared" si="6"/>
        <v>0</v>
      </c>
      <c r="AJ97" s="194">
        <f t="shared" si="6"/>
        <v>0</v>
      </c>
      <c r="AK97" s="197">
        <f t="shared" si="6"/>
        <v>0</v>
      </c>
    </row>
    <row r="98" spans="2:37" ht="14" x14ac:dyDescent="0.25">
      <c r="B98" s="196" t="s">
        <v>142</v>
      </c>
      <c r="C98" s="194" t="s">
        <v>82</v>
      </c>
      <c r="D98" s="194" t="s">
        <v>97</v>
      </c>
      <c r="E98" s="194">
        <f t="shared" si="0"/>
        <v>0</v>
      </c>
      <c r="F98" s="194">
        <f t="shared" ref="F98:AK98" si="7">IF(F36=0,F56,0)</f>
        <v>0</v>
      </c>
      <c r="G98" s="194">
        <f t="shared" si="7"/>
        <v>0</v>
      </c>
      <c r="H98" s="194">
        <f t="shared" si="7"/>
        <v>0</v>
      </c>
      <c r="I98" s="194">
        <f t="shared" si="7"/>
        <v>0</v>
      </c>
      <c r="J98" s="194">
        <f t="shared" si="7"/>
        <v>0</v>
      </c>
      <c r="K98" s="194">
        <f t="shared" si="7"/>
        <v>0</v>
      </c>
      <c r="L98" s="194">
        <f t="shared" si="7"/>
        <v>0</v>
      </c>
      <c r="M98" s="194">
        <f t="shared" si="7"/>
        <v>0</v>
      </c>
      <c r="N98" s="194">
        <f t="shared" si="7"/>
        <v>0</v>
      </c>
      <c r="O98" s="194">
        <f t="shared" si="7"/>
        <v>0</v>
      </c>
      <c r="P98" s="194">
        <f t="shared" si="7"/>
        <v>0</v>
      </c>
      <c r="Q98" s="194">
        <f t="shared" si="7"/>
        <v>0</v>
      </c>
      <c r="R98" s="194">
        <f t="shared" si="7"/>
        <v>0</v>
      </c>
      <c r="S98" s="194">
        <f t="shared" si="7"/>
        <v>0</v>
      </c>
      <c r="T98" s="194">
        <f t="shared" si="7"/>
        <v>0</v>
      </c>
      <c r="U98" s="194">
        <f t="shared" si="7"/>
        <v>0</v>
      </c>
      <c r="V98" s="194">
        <f t="shared" si="7"/>
        <v>0</v>
      </c>
      <c r="W98" s="194">
        <f t="shared" si="7"/>
        <v>0</v>
      </c>
      <c r="X98" s="194">
        <f t="shared" si="7"/>
        <v>0</v>
      </c>
      <c r="Y98" s="194">
        <f t="shared" si="7"/>
        <v>0</v>
      </c>
      <c r="Z98" s="194">
        <f t="shared" si="7"/>
        <v>0</v>
      </c>
      <c r="AA98" s="194">
        <f t="shared" si="7"/>
        <v>0</v>
      </c>
      <c r="AB98" s="194">
        <f t="shared" si="7"/>
        <v>0</v>
      </c>
      <c r="AC98" s="194">
        <f t="shared" si="7"/>
        <v>0</v>
      </c>
      <c r="AD98" s="194">
        <f t="shared" si="7"/>
        <v>0</v>
      </c>
      <c r="AE98" s="194">
        <f t="shared" si="7"/>
        <v>0</v>
      </c>
      <c r="AF98" s="194">
        <f t="shared" si="7"/>
        <v>0</v>
      </c>
      <c r="AG98" s="194">
        <f t="shared" si="7"/>
        <v>0</v>
      </c>
      <c r="AH98" s="194">
        <f t="shared" si="7"/>
        <v>0</v>
      </c>
      <c r="AI98" s="194">
        <f t="shared" si="7"/>
        <v>0</v>
      </c>
      <c r="AJ98" s="194">
        <f t="shared" si="7"/>
        <v>0</v>
      </c>
      <c r="AK98" s="197">
        <f t="shared" si="7"/>
        <v>0</v>
      </c>
    </row>
    <row r="99" spans="2:37" ht="14" x14ac:dyDescent="0.25">
      <c r="B99" s="196" t="s">
        <v>142</v>
      </c>
      <c r="C99" s="194" t="s">
        <v>83</v>
      </c>
      <c r="D99" s="194" t="s">
        <v>97</v>
      </c>
      <c r="E99" s="194">
        <f t="shared" si="0"/>
        <v>0</v>
      </c>
      <c r="F99" s="194">
        <f t="shared" ref="F99:AK99" si="8">IF(F37=0,F57,0)</f>
        <v>0</v>
      </c>
      <c r="G99" s="194">
        <f t="shared" si="8"/>
        <v>0</v>
      </c>
      <c r="H99" s="194">
        <f t="shared" si="8"/>
        <v>0</v>
      </c>
      <c r="I99" s="194">
        <f t="shared" si="8"/>
        <v>0</v>
      </c>
      <c r="J99" s="194">
        <f t="shared" si="8"/>
        <v>0</v>
      </c>
      <c r="K99" s="194">
        <f t="shared" si="8"/>
        <v>0</v>
      </c>
      <c r="L99" s="194">
        <f t="shared" si="8"/>
        <v>0</v>
      </c>
      <c r="M99" s="194">
        <f t="shared" si="8"/>
        <v>0</v>
      </c>
      <c r="N99" s="194">
        <f t="shared" si="8"/>
        <v>0</v>
      </c>
      <c r="O99" s="194">
        <f t="shared" si="8"/>
        <v>0</v>
      </c>
      <c r="P99" s="194">
        <f t="shared" si="8"/>
        <v>0</v>
      </c>
      <c r="Q99" s="194">
        <f t="shared" si="8"/>
        <v>0</v>
      </c>
      <c r="R99" s="194">
        <f t="shared" si="8"/>
        <v>0</v>
      </c>
      <c r="S99" s="194">
        <f t="shared" si="8"/>
        <v>0</v>
      </c>
      <c r="T99" s="194">
        <f t="shared" si="8"/>
        <v>0</v>
      </c>
      <c r="U99" s="194">
        <f t="shared" si="8"/>
        <v>0</v>
      </c>
      <c r="V99" s="194">
        <f t="shared" si="8"/>
        <v>0</v>
      </c>
      <c r="W99" s="194">
        <f t="shared" si="8"/>
        <v>0</v>
      </c>
      <c r="X99" s="194">
        <f t="shared" si="8"/>
        <v>0</v>
      </c>
      <c r="Y99" s="194">
        <f t="shared" si="8"/>
        <v>0</v>
      </c>
      <c r="Z99" s="194">
        <f t="shared" si="8"/>
        <v>0</v>
      </c>
      <c r="AA99" s="194">
        <f t="shared" si="8"/>
        <v>0</v>
      </c>
      <c r="AB99" s="194">
        <f t="shared" si="8"/>
        <v>0</v>
      </c>
      <c r="AC99" s="194">
        <f t="shared" si="8"/>
        <v>0</v>
      </c>
      <c r="AD99" s="194">
        <f t="shared" si="8"/>
        <v>0</v>
      </c>
      <c r="AE99" s="194">
        <f t="shared" si="8"/>
        <v>0</v>
      </c>
      <c r="AF99" s="194">
        <f t="shared" si="8"/>
        <v>0</v>
      </c>
      <c r="AG99" s="194">
        <f t="shared" si="8"/>
        <v>0</v>
      </c>
      <c r="AH99" s="194">
        <f t="shared" si="8"/>
        <v>0</v>
      </c>
      <c r="AI99" s="194">
        <f t="shared" si="8"/>
        <v>0</v>
      </c>
      <c r="AJ99" s="194">
        <f t="shared" si="8"/>
        <v>0</v>
      </c>
      <c r="AK99" s="197">
        <f t="shared" si="8"/>
        <v>0</v>
      </c>
    </row>
    <row r="100" spans="2:37" ht="14" x14ac:dyDescent="0.25">
      <c r="B100" s="196" t="s">
        <v>142</v>
      </c>
      <c r="C100" s="194" t="s">
        <v>146</v>
      </c>
      <c r="D100" s="194" t="s">
        <v>97</v>
      </c>
      <c r="E100" s="194">
        <f t="shared" si="0"/>
        <v>0</v>
      </c>
      <c r="F100" s="194">
        <f t="shared" ref="F100:AK100" si="9">IF(F38=0,F58,0)</f>
        <v>0</v>
      </c>
      <c r="G100" s="194">
        <f t="shared" si="9"/>
        <v>0</v>
      </c>
      <c r="H100" s="194">
        <f t="shared" si="9"/>
        <v>0</v>
      </c>
      <c r="I100" s="194">
        <f t="shared" si="9"/>
        <v>0</v>
      </c>
      <c r="J100" s="194">
        <f t="shared" si="9"/>
        <v>0</v>
      </c>
      <c r="K100" s="194">
        <f t="shared" si="9"/>
        <v>0</v>
      </c>
      <c r="L100" s="194">
        <f t="shared" si="9"/>
        <v>0</v>
      </c>
      <c r="M100" s="194">
        <f t="shared" si="9"/>
        <v>0</v>
      </c>
      <c r="N100" s="194">
        <f t="shared" si="9"/>
        <v>0</v>
      </c>
      <c r="O100" s="194">
        <f t="shared" si="9"/>
        <v>0</v>
      </c>
      <c r="P100" s="194">
        <f t="shared" si="9"/>
        <v>0</v>
      </c>
      <c r="Q100" s="194">
        <f t="shared" si="9"/>
        <v>0</v>
      </c>
      <c r="R100" s="194">
        <f t="shared" si="9"/>
        <v>0</v>
      </c>
      <c r="S100" s="194">
        <f t="shared" si="9"/>
        <v>0</v>
      </c>
      <c r="T100" s="194">
        <f t="shared" si="9"/>
        <v>0</v>
      </c>
      <c r="U100" s="194">
        <f t="shared" si="9"/>
        <v>0</v>
      </c>
      <c r="V100" s="194">
        <f t="shared" si="9"/>
        <v>0</v>
      </c>
      <c r="W100" s="194">
        <f t="shared" si="9"/>
        <v>0</v>
      </c>
      <c r="X100" s="194">
        <f t="shared" si="9"/>
        <v>0</v>
      </c>
      <c r="Y100" s="194">
        <f t="shared" si="9"/>
        <v>0</v>
      </c>
      <c r="Z100" s="194">
        <f t="shared" si="9"/>
        <v>0</v>
      </c>
      <c r="AA100" s="194">
        <f t="shared" si="9"/>
        <v>0</v>
      </c>
      <c r="AB100" s="194">
        <f t="shared" si="9"/>
        <v>0</v>
      </c>
      <c r="AC100" s="194">
        <f t="shared" si="9"/>
        <v>0</v>
      </c>
      <c r="AD100" s="194">
        <f t="shared" si="9"/>
        <v>0</v>
      </c>
      <c r="AE100" s="194">
        <f t="shared" si="9"/>
        <v>0</v>
      </c>
      <c r="AF100" s="194">
        <f t="shared" si="9"/>
        <v>0</v>
      </c>
      <c r="AG100" s="194">
        <f t="shared" si="9"/>
        <v>0</v>
      </c>
      <c r="AH100" s="194">
        <f t="shared" si="9"/>
        <v>0</v>
      </c>
      <c r="AI100" s="194">
        <f t="shared" si="9"/>
        <v>0</v>
      </c>
      <c r="AJ100" s="194">
        <f t="shared" si="9"/>
        <v>0</v>
      </c>
      <c r="AK100" s="197">
        <f t="shared" si="9"/>
        <v>0</v>
      </c>
    </row>
    <row r="101" spans="2:37" ht="14" x14ac:dyDescent="0.25">
      <c r="B101" s="196" t="s">
        <v>142</v>
      </c>
      <c r="C101" s="194" t="s">
        <v>147</v>
      </c>
      <c r="D101" s="194" t="s">
        <v>97</v>
      </c>
      <c r="E101" s="194">
        <f t="shared" si="0"/>
        <v>0</v>
      </c>
      <c r="F101" s="194">
        <f t="shared" ref="F101:AK101" si="10">IF(F39=0,F59,0)</f>
        <v>0</v>
      </c>
      <c r="G101" s="194">
        <f t="shared" si="10"/>
        <v>0</v>
      </c>
      <c r="H101" s="194">
        <f t="shared" si="10"/>
        <v>0</v>
      </c>
      <c r="I101" s="194">
        <f t="shared" si="10"/>
        <v>0</v>
      </c>
      <c r="J101" s="194">
        <f t="shared" si="10"/>
        <v>0</v>
      </c>
      <c r="K101" s="194">
        <f t="shared" si="10"/>
        <v>0</v>
      </c>
      <c r="L101" s="194">
        <f t="shared" si="10"/>
        <v>0</v>
      </c>
      <c r="M101" s="194">
        <f t="shared" si="10"/>
        <v>0</v>
      </c>
      <c r="N101" s="194">
        <f t="shared" si="10"/>
        <v>0</v>
      </c>
      <c r="O101" s="194">
        <f t="shared" si="10"/>
        <v>0</v>
      </c>
      <c r="P101" s="194">
        <f t="shared" si="10"/>
        <v>0</v>
      </c>
      <c r="Q101" s="194">
        <f t="shared" si="10"/>
        <v>0</v>
      </c>
      <c r="R101" s="194">
        <f t="shared" si="10"/>
        <v>0</v>
      </c>
      <c r="S101" s="194">
        <f t="shared" si="10"/>
        <v>0</v>
      </c>
      <c r="T101" s="194">
        <f t="shared" si="10"/>
        <v>0</v>
      </c>
      <c r="U101" s="194">
        <f t="shared" si="10"/>
        <v>0</v>
      </c>
      <c r="V101" s="194">
        <f t="shared" si="10"/>
        <v>0</v>
      </c>
      <c r="W101" s="194">
        <f t="shared" si="10"/>
        <v>0</v>
      </c>
      <c r="X101" s="194">
        <f t="shared" si="10"/>
        <v>0</v>
      </c>
      <c r="Y101" s="194">
        <f t="shared" si="10"/>
        <v>0</v>
      </c>
      <c r="Z101" s="194">
        <f t="shared" si="10"/>
        <v>0</v>
      </c>
      <c r="AA101" s="194">
        <f t="shared" si="10"/>
        <v>0</v>
      </c>
      <c r="AB101" s="194">
        <f t="shared" si="10"/>
        <v>0</v>
      </c>
      <c r="AC101" s="194">
        <f t="shared" si="10"/>
        <v>0</v>
      </c>
      <c r="AD101" s="194">
        <f t="shared" si="10"/>
        <v>0</v>
      </c>
      <c r="AE101" s="194">
        <f t="shared" si="10"/>
        <v>0</v>
      </c>
      <c r="AF101" s="194">
        <f t="shared" si="10"/>
        <v>0</v>
      </c>
      <c r="AG101" s="194">
        <f t="shared" si="10"/>
        <v>0</v>
      </c>
      <c r="AH101" s="194">
        <f t="shared" si="10"/>
        <v>0</v>
      </c>
      <c r="AI101" s="194">
        <f t="shared" si="10"/>
        <v>0</v>
      </c>
      <c r="AJ101" s="194">
        <f t="shared" si="10"/>
        <v>0</v>
      </c>
      <c r="AK101" s="197">
        <f t="shared" si="10"/>
        <v>0</v>
      </c>
    </row>
    <row r="102" spans="2:37" ht="14" x14ac:dyDescent="0.25">
      <c r="B102" s="196" t="s">
        <v>142</v>
      </c>
      <c r="C102" s="194" t="s">
        <v>86</v>
      </c>
      <c r="D102" s="194" t="s">
        <v>97</v>
      </c>
      <c r="E102" s="194">
        <f t="shared" si="0"/>
        <v>0</v>
      </c>
      <c r="F102" s="194">
        <f t="shared" ref="F102:AK102" si="11">IF(F40=0,F60,0)</f>
        <v>0</v>
      </c>
      <c r="G102" s="194">
        <f t="shared" si="11"/>
        <v>0</v>
      </c>
      <c r="H102" s="194">
        <f t="shared" si="11"/>
        <v>0</v>
      </c>
      <c r="I102" s="194">
        <f t="shared" si="11"/>
        <v>0</v>
      </c>
      <c r="J102" s="194">
        <f t="shared" si="11"/>
        <v>0</v>
      </c>
      <c r="K102" s="194">
        <f t="shared" si="11"/>
        <v>0</v>
      </c>
      <c r="L102" s="194">
        <f t="shared" si="11"/>
        <v>0</v>
      </c>
      <c r="M102" s="194">
        <f t="shared" si="11"/>
        <v>0</v>
      </c>
      <c r="N102" s="194">
        <f t="shared" si="11"/>
        <v>0</v>
      </c>
      <c r="O102" s="194">
        <f t="shared" si="11"/>
        <v>0</v>
      </c>
      <c r="P102" s="194">
        <f t="shared" si="11"/>
        <v>0</v>
      </c>
      <c r="Q102" s="194">
        <f t="shared" si="11"/>
        <v>0</v>
      </c>
      <c r="R102" s="194">
        <f t="shared" si="11"/>
        <v>0</v>
      </c>
      <c r="S102" s="194">
        <f t="shared" si="11"/>
        <v>0</v>
      </c>
      <c r="T102" s="194">
        <f t="shared" si="11"/>
        <v>0</v>
      </c>
      <c r="U102" s="194">
        <f t="shared" si="11"/>
        <v>0</v>
      </c>
      <c r="V102" s="194">
        <f t="shared" si="11"/>
        <v>0</v>
      </c>
      <c r="W102" s="194">
        <f t="shared" si="11"/>
        <v>0</v>
      </c>
      <c r="X102" s="194">
        <f t="shared" si="11"/>
        <v>0</v>
      </c>
      <c r="Y102" s="194">
        <f t="shared" si="11"/>
        <v>0</v>
      </c>
      <c r="Z102" s="194">
        <f t="shared" si="11"/>
        <v>0</v>
      </c>
      <c r="AA102" s="194">
        <f t="shared" si="11"/>
        <v>0</v>
      </c>
      <c r="AB102" s="194">
        <f t="shared" si="11"/>
        <v>0</v>
      </c>
      <c r="AC102" s="194">
        <f t="shared" si="11"/>
        <v>0</v>
      </c>
      <c r="AD102" s="194">
        <f t="shared" si="11"/>
        <v>0</v>
      </c>
      <c r="AE102" s="194">
        <f t="shared" si="11"/>
        <v>0</v>
      </c>
      <c r="AF102" s="194">
        <f t="shared" si="11"/>
        <v>0</v>
      </c>
      <c r="AG102" s="194">
        <f t="shared" si="11"/>
        <v>0</v>
      </c>
      <c r="AH102" s="194">
        <f t="shared" si="11"/>
        <v>0</v>
      </c>
      <c r="AI102" s="194">
        <f t="shared" si="11"/>
        <v>0</v>
      </c>
      <c r="AJ102" s="194">
        <f t="shared" si="11"/>
        <v>0</v>
      </c>
      <c r="AK102" s="197">
        <f t="shared" si="11"/>
        <v>0</v>
      </c>
    </row>
    <row r="103" spans="2:37" ht="14" x14ac:dyDescent="0.25">
      <c r="B103" s="196" t="s">
        <v>142</v>
      </c>
      <c r="C103" s="194" t="s">
        <v>148</v>
      </c>
      <c r="D103" s="194" t="s">
        <v>97</v>
      </c>
      <c r="E103" s="194">
        <f t="shared" si="0"/>
        <v>0</v>
      </c>
      <c r="F103" s="194">
        <f t="shared" ref="F103:AK103" si="12">IF(F41=0,F61,0)</f>
        <v>0</v>
      </c>
      <c r="G103" s="194">
        <f t="shared" si="12"/>
        <v>0</v>
      </c>
      <c r="H103" s="194">
        <f t="shared" si="12"/>
        <v>0</v>
      </c>
      <c r="I103" s="194">
        <f t="shared" si="12"/>
        <v>0</v>
      </c>
      <c r="J103" s="194">
        <f t="shared" si="12"/>
        <v>0</v>
      </c>
      <c r="K103" s="194">
        <f t="shared" si="12"/>
        <v>0</v>
      </c>
      <c r="L103" s="194">
        <f t="shared" si="12"/>
        <v>0</v>
      </c>
      <c r="M103" s="194">
        <f t="shared" si="12"/>
        <v>0</v>
      </c>
      <c r="N103" s="194">
        <f t="shared" si="12"/>
        <v>0</v>
      </c>
      <c r="O103" s="194">
        <f t="shared" si="12"/>
        <v>0</v>
      </c>
      <c r="P103" s="194">
        <f t="shared" si="12"/>
        <v>0</v>
      </c>
      <c r="Q103" s="194">
        <f t="shared" si="12"/>
        <v>0</v>
      </c>
      <c r="R103" s="194">
        <f t="shared" si="12"/>
        <v>0</v>
      </c>
      <c r="S103" s="194">
        <f t="shared" si="12"/>
        <v>0</v>
      </c>
      <c r="T103" s="194">
        <f t="shared" si="12"/>
        <v>0</v>
      </c>
      <c r="U103" s="194">
        <f t="shared" si="12"/>
        <v>0</v>
      </c>
      <c r="V103" s="194">
        <f t="shared" si="12"/>
        <v>0</v>
      </c>
      <c r="W103" s="194">
        <f t="shared" si="12"/>
        <v>0</v>
      </c>
      <c r="X103" s="194">
        <f t="shared" si="12"/>
        <v>0</v>
      </c>
      <c r="Y103" s="194">
        <f t="shared" si="12"/>
        <v>0</v>
      </c>
      <c r="Z103" s="194">
        <f t="shared" si="12"/>
        <v>0</v>
      </c>
      <c r="AA103" s="194">
        <f t="shared" si="12"/>
        <v>0</v>
      </c>
      <c r="AB103" s="194">
        <f t="shared" si="12"/>
        <v>0</v>
      </c>
      <c r="AC103" s="194">
        <f t="shared" si="12"/>
        <v>0</v>
      </c>
      <c r="AD103" s="194">
        <f t="shared" si="12"/>
        <v>0</v>
      </c>
      <c r="AE103" s="194">
        <f t="shared" si="12"/>
        <v>0</v>
      </c>
      <c r="AF103" s="194">
        <f t="shared" si="12"/>
        <v>0</v>
      </c>
      <c r="AG103" s="194">
        <f t="shared" si="12"/>
        <v>0</v>
      </c>
      <c r="AH103" s="194">
        <f t="shared" si="12"/>
        <v>0</v>
      </c>
      <c r="AI103" s="194">
        <f t="shared" si="12"/>
        <v>0</v>
      </c>
      <c r="AJ103" s="194">
        <f t="shared" si="12"/>
        <v>0</v>
      </c>
      <c r="AK103" s="197">
        <f t="shared" si="12"/>
        <v>0</v>
      </c>
    </row>
    <row r="104" spans="2:37" ht="14" x14ac:dyDescent="0.25">
      <c r="B104" s="196" t="s">
        <v>142</v>
      </c>
      <c r="C104" s="194" t="s">
        <v>149</v>
      </c>
      <c r="D104" s="194" t="s">
        <v>97</v>
      </c>
      <c r="E104" s="194">
        <f t="shared" si="0"/>
        <v>0</v>
      </c>
      <c r="F104" s="194">
        <f t="shared" ref="F104:AK104" si="13">IF(F42=0,F62,0)</f>
        <v>0</v>
      </c>
      <c r="G104" s="194">
        <f t="shared" si="13"/>
        <v>0</v>
      </c>
      <c r="H104" s="194">
        <f t="shared" si="13"/>
        <v>0</v>
      </c>
      <c r="I104" s="194">
        <f t="shared" si="13"/>
        <v>0</v>
      </c>
      <c r="J104" s="194">
        <f t="shared" si="13"/>
        <v>0</v>
      </c>
      <c r="K104" s="194">
        <f t="shared" si="13"/>
        <v>0</v>
      </c>
      <c r="L104" s="194">
        <f t="shared" si="13"/>
        <v>0</v>
      </c>
      <c r="M104" s="194">
        <f t="shared" si="13"/>
        <v>0</v>
      </c>
      <c r="N104" s="194">
        <f t="shared" si="13"/>
        <v>0</v>
      </c>
      <c r="O104" s="194">
        <f t="shared" si="13"/>
        <v>0</v>
      </c>
      <c r="P104" s="194">
        <f t="shared" si="13"/>
        <v>0</v>
      </c>
      <c r="Q104" s="194">
        <f t="shared" si="13"/>
        <v>0</v>
      </c>
      <c r="R104" s="194">
        <f t="shared" si="13"/>
        <v>0</v>
      </c>
      <c r="S104" s="194">
        <f t="shared" si="13"/>
        <v>0</v>
      </c>
      <c r="T104" s="194">
        <f t="shared" si="13"/>
        <v>0</v>
      </c>
      <c r="U104" s="194">
        <f t="shared" si="13"/>
        <v>0</v>
      </c>
      <c r="V104" s="194">
        <f t="shared" si="13"/>
        <v>0</v>
      </c>
      <c r="W104" s="194">
        <f t="shared" si="13"/>
        <v>0</v>
      </c>
      <c r="X104" s="194">
        <f t="shared" si="13"/>
        <v>0</v>
      </c>
      <c r="Y104" s="194">
        <f t="shared" si="13"/>
        <v>0</v>
      </c>
      <c r="Z104" s="194">
        <f t="shared" si="13"/>
        <v>0</v>
      </c>
      <c r="AA104" s="194">
        <f t="shared" si="13"/>
        <v>0</v>
      </c>
      <c r="AB104" s="194">
        <f t="shared" si="13"/>
        <v>0</v>
      </c>
      <c r="AC104" s="194">
        <f t="shared" si="13"/>
        <v>0</v>
      </c>
      <c r="AD104" s="194">
        <f t="shared" si="13"/>
        <v>0</v>
      </c>
      <c r="AE104" s="194">
        <f t="shared" si="13"/>
        <v>0</v>
      </c>
      <c r="AF104" s="194">
        <f t="shared" si="13"/>
        <v>0</v>
      </c>
      <c r="AG104" s="194">
        <f t="shared" si="13"/>
        <v>0</v>
      </c>
      <c r="AH104" s="194">
        <f t="shared" si="13"/>
        <v>0</v>
      </c>
      <c r="AI104" s="194">
        <f t="shared" si="13"/>
        <v>0</v>
      </c>
      <c r="AJ104" s="194">
        <f t="shared" si="13"/>
        <v>0</v>
      </c>
      <c r="AK104" s="197">
        <f t="shared" si="13"/>
        <v>0</v>
      </c>
    </row>
    <row r="105" spans="2:37" ht="14" x14ac:dyDescent="0.25">
      <c r="B105" s="196" t="s">
        <v>142</v>
      </c>
      <c r="C105" s="194" t="s">
        <v>89</v>
      </c>
      <c r="D105" s="194" t="s">
        <v>97</v>
      </c>
      <c r="E105" s="194">
        <f t="shared" si="0"/>
        <v>0</v>
      </c>
      <c r="F105" s="194">
        <f t="shared" ref="F105:AK105" si="14">IF(F43=0,F63,0)</f>
        <v>0</v>
      </c>
      <c r="G105" s="194">
        <f t="shared" si="14"/>
        <v>0</v>
      </c>
      <c r="H105" s="194">
        <f t="shared" si="14"/>
        <v>0</v>
      </c>
      <c r="I105" s="194">
        <f t="shared" si="14"/>
        <v>0</v>
      </c>
      <c r="J105" s="194">
        <f t="shared" si="14"/>
        <v>0</v>
      </c>
      <c r="K105" s="194">
        <f t="shared" si="14"/>
        <v>0</v>
      </c>
      <c r="L105" s="194">
        <f t="shared" si="14"/>
        <v>0</v>
      </c>
      <c r="M105" s="194">
        <f t="shared" si="14"/>
        <v>0</v>
      </c>
      <c r="N105" s="194">
        <f t="shared" si="14"/>
        <v>0</v>
      </c>
      <c r="O105" s="194">
        <f t="shared" si="14"/>
        <v>0</v>
      </c>
      <c r="P105" s="194">
        <f t="shared" si="14"/>
        <v>0</v>
      </c>
      <c r="Q105" s="194">
        <f t="shared" si="14"/>
        <v>0</v>
      </c>
      <c r="R105" s="194">
        <f t="shared" si="14"/>
        <v>0</v>
      </c>
      <c r="S105" s="194">
        <f t="shared" si="14"/>
        <v>0</v>
      </c>
      <c r="T105" s="194">
        <f t="shared" si="14"/>
        <v>0</v>
      </c>
      <c r="U105" s="194">
        <f t="shared" si="14"/>
        <v>0</v>
      </c>
      <c r="V105" s="194">
        <f t="shared" si="14"/>
        <v>0</v>
      </c>
      <c r="W105" s="194">
        <f t="shared" si="14"/>
        <v>0</v>
      </c>
      <c r="X105" s="194">
        <f t="shared" si="14"/>
        <v>0</v>
      </c>
      <c r="Y105" s="194">
        <f t="shared" si="14"/>
        <v>0</v>
      </c>
      <c r="Z105" s="194">
        <f t="shared" si="14"/>
        <v>0</v>
      </c>
      <c r="AA105" s="194">
        <f t="shared" si="14"/>
        <v>0</v>
      </c>
      <c r="AB105" s="194">
        <f t="shared" si="14"/>
        <v>0</v>
      </c>
      <c r="AC105" s="194">
        <f t="shared" si="14"/>
        <v>0</v>
      </c>
      <c r="AD105" s="194">
        <f t="shared" si="14"/>
        <v>0</v>
      </c>
      <c r="AE105" s="194">
        <f t="shared" si="14"/>
        <v>0</v>
      </c>
      <c r="AF105" s="194">
        <f t="shared" si="14"/>
        <v>0</v>
      </c>
      <c r="AG105" s="194">
        <f t="shared" si="14"/>
        <v>0</v>
      </c>
      <c r="AH105" s="194">
        <f t="shared" si="14"/>
        <v>0</v>
      </c>
      <c r="AI105" s="194">
        <f t="shared" si="14"/>
        <v>0</v>
      </c>
      <c r="AJ105" s="194">
        <f t="shared" si="14"/>
        <v>0</v>
      </c>
      <c r="AK105" s="197">
        <f t="shared" si="14"/>
        <v>0</v>
      </c>
    </row>
    <row r="106" spans="2:37" ht="14" x14ac:dyDescent="0.25">
      <c r="B106" s="198" t="s">
        <v>142</v>
      </c>
      <c r="C106" s="199" t="s">
        <v>150</v>
      </c>
      <c r="D106" s="199" t="s">
        <v>97</v>
      </c>
      <c r="E106" s="199">
        <f t="shared" si="0"/>
        <v>0</v>
      </c>
      <c r="F106" s="199">
        <f t="shared" ref="F106:AK106" si="15">IF(F44=0,F64,0)</f>
        <v>0</v>
      </c>
      <c r="G106" s="199">
        <f t="shared" si="15"/>
        <v>0</v>
      </c>
      <c r="H106" s="199">
        <f t="shared" si="15"/>
        <v>0</v>
      </c>
      <c r="I106" s="199">
        <f t="shared" si="15"/>
        <v>0</v>
      </c>
      <c r="J106" s="199">
        <f t="shared" si="15"/>
        <v>0</v>
      </c>
      <c r="K106" s="199">
        <f t="shared" si="15"/>
        <v>0</v>
      </c>
      <c r="L106" s="199">
        <f t="shared" si="15"/>
        <v>0</v>
      </c>
      <c r="M106" s="199">
        <f t="shared" si="15"/>
        <v>0</v>
      </c>
      <c r="N106" s="199">
        <f t="shared" si="15"/>
        <v>0</v>
      </c>
      <c r="O106" s="199">
        <f t="shared" si="15"/>
        <v>0</v>
      </c>
      <c r="P106" s="199">
        <f t="shared" si="15"/>
        <v>0</v>
      </c>
      <c r="Q106" s="199">
        <f t="shared" si="15"/>
        <v>0</v>
      </c>
      <c r="R106" s="199">
        <f t="shared" si="15"/>
        <v>0</v>
      </c>
      <c r="S106" s="199">
        <f t="shared" si="15"/>
        <v>0</v>
      </c>
      <c r="T106" s="199">
        <f t="shared" si="15"/>
        <v>0</v>
      </c>
      <c r="U106" s="199">
        <f t="shared" si="15"/>
        <v>0</v>
      </c>
      <c r="V106" s="199">
        <f t="shared" si="15"/>
        <v>0</v>
      </c>
      <c r="W106" s="199">
        <f t="shared" si="15"/>
        <v>0</v>
      </c>
      <c r="X106" s="199">
        <f t="shared" si="15"/>
        <v>0</v>
      </c>
      <c r="Y106" s="199">
        <f t="shared" si="15"/>
        <v>0</v>
      </c>
      <c r="Z106" s="199">
        <f t="shared" si="15"/>
        <v>0</v>
      </c>
      <c r="AA106" s="199">
        <f t="shared" si="15"/>
        <v>0</v>
      </c>
      <c r="AB106" s="199">
        <f t="shared" si="15"/>
        <v>0</v>
      </c>
      <c r="AC106" s="199">
        <f t="shared" si="15"/>
        <v>0</v>
      </c>
      <c r="AD106" s="199">
        <f t="shared" si="15"/>
        <v>0</v>
      </c>
      <c r="AE106" s="199">
        <f t="shared" si="15"/>
        <v>0</v>
      </c>
      <c r="AF106" s="199">
        <f t="shared" si="15"/>
        <v>0</v>
      </c>
      <c r="AG106" s="199">
        <f t="shared" si="15"/>
        <v>0</v>
      </c>
      <c r="AH106" s="199">
        <f t="shared" si="15"/>
        <v>0</v>
      </c>
      <c r="AI106" s="199">
        <f t="shared" si="15"/>
        <v>0</v>
      </c>
      <c r="AJ106" s="199">
        <f t="shared" si="15"/>
        <v>0</v>
      </c>
      <c r="AK106" s="200">
        <f t="shared" si="15"/>
        <v>0</v>
      </c>
    </row>
    <row r="107" spans="2:37" ht="14" x14ac:dyDescent="0.25">
      <c r="B107" s="198" t="s">
        <v>142</v>
      </c>
      <c r="C107" s="199" t="s">
        <v>151</v>
      </c>
      <c r="D107" s="199" t="s">
        <v>97</v>
      </c>
      <c r="E107" s="199">
        <f t="shared" si="0"/>
        <v>0</v>
      </c>
      <c r="F107" s="199">
        <f t="shared" ref="F107:AK107" si="16">IF(F45=0,F65,0)</f>
        <v>0</v>
      </c>
      <c r="G107" s="199">
        <f t="shared" si="16"/>
        <v>0</v>
      </c>
      <c r="H107" s="199">
        <f t="shared" si="16"/>
        <v>0</v>
      </c>
      <c r="I107" s="199">
        <f t="shared" si="16"/>
        <v>0</v>
      </c>
      <c r="J107" s="199">
        <f t="shared" si="16"/>
        <v>0</v>
      </c>
      <c r="K107" s="199">
        <f t="shared" si="16"/>
        <v>0</v>
      </c>
      <c r="L107" s="199">
        <f t="shared" si="16"/>
        <v>0</v>
      </c>
      <c r="M107" s="199">
        <f t="shared" si="16"/>
        <v>0</v>
      </c>
      <c r="N107" s="199">
        <f t="shared" si="16"/>
        <v>0</v>
      </c>
      <c r="O107" s="199">
        <f t="shared" si="16"/>
        <v>0</v>
      </c>
      <c r="P107" s="199">
        <f t="shared" si="16"/>
        <v>0</v>
      </c>
      <c r="Q107" s="199">
        <f t="shared" si="16"/>
        <v>0</v>
      </c>
      <c r="R107" s="199">
        <f t="shared" si="16"/>
        <v>0</v>
      </c>
      <c r="S107" s="199">
        <f t="shared" si="16"/>
        <v>0</v>
      </c>
      <c r="T107" s="199">
        <f t="shared" si="16"/>
        <v>0</v>
      </c>
      <c r="U107" s="199">
        <f t="shared" si="16"/>
        <v>0</v>
      </c>
      <c r="V107" s="199">
        <f t="shared" si="16"/>
        <v>0</v>
      </c>
      <c r="W107" s="199">
        <f t="shared" si="16"/>
        <v>0</v>
      </c>
      <c r="X107" s="199">
        <f t="shared" si="16"/>
        <v>0</v>
      </c>
      <c r="Y107" s="199">
        <f t="shared" si="16"/>
        <v>0</v>
      </c>
      <c r="Z107" s="199">
        <f t="shared" si="16"/>
        <v>0</v>
      </c>
      <c r="AA107" s="199">
        <f t="shared" si="16"/>
        <v>0</v>
      </c>
      <c r="AB107" s="199">
        <f t="shared" si="16"/>
        <v>0</v>
      </c>
      <c r="AC107" s="199">
        <f t="shared" si="16"/>
        <v>0</v>
      </c>
      <c r="AD107" s="199">
        <f t="shared" si="16"/>
        <v>0</v>
      </c>
      <c r="AE107" s="199">
        <f t="shared" si="16"/>
        <v>0</v>
      </c>
      <c r="AF107" s="199">
        <f t="shared" si="16"/>
        <v>0</v>
      </c>
      <c r="AG107" s="199">
        <f t="shared" si="16"/>
        <v>0</v>
      </c>
      <c r="AH107" s="199">
        <f t="shared" si="16"/>
        <v>0</v>
      </c>
      <c r="AI107" s="199">
        <f t="shared" si="16"/>
        <v>0</v>
      </c>
      <c r="AJ107" s="199">
        <f t="shared" si="16"/>
        <v>0</v>
      </c>
      <c r="AK107" s="200">
        <f t="shared" si="16"/>
        <v>0</v>
      </c>
    </row>
    <row r="108" spans="2:37" ht="14" x14ac:dyDescent="0.25">
      <c r="B108" s="198" t="s">
        <v>142</v>
      </c>
      <c r="C108" s="198" t="s">
        <v>91</v>
      </c>
      <c r="D108" s="199" t="s">
        <v>97</v>
      </c>
      <c r="E108" s="199">
        <f t="shared" si="0"/>
        <v>0</v>
      </c>
      <c r="F108" s="199">
        <f>IF(F46=0,F66,0)</f>
        <v>0</v>
      </c>
      <c r="G108" s="199">
        <f t="shared" ref="G108:AK108" si="17">IF(G46=0,G66,0)</f>
        <v>0</v>
      </c>
      <c r="H108" s="199">
        <f t="shared" si="17"/>
        <v>0</v>
      </c>
      <c r="I108" s="199">
        <f t="shared" si="17"/>
        <v>0</v>
      </c>
      <c r="J108" s="199">
        <f t="shared" si="17"/>
        <v>0</v>
      </c>
      <c r="K108" s="199">
        <f t="shared" si="17"/>
        <v>0</v>
      </c>
      <c r="L108" s="199">
        <f t="shared" si="17"/>
        <v>0</v>
      </c>
      <c r="M108" s="199">
        <f t="shared" si="17"/>
        <v>0</v>
      </c>
      <c r="N108" s="199">
        <f t="shared" si="17"/>
        <v>0</v>
      </c>
      <c r="O108" s="199">
        <f t="shared" si="17"/>
        <v>0</v>
      </c>
      <c r="P108" s="199">
        <f t="shared" si="17"/>
        <v>0</v>
      </c>
      <c r="Q108" s="199">
        <f t="shared" si="17"/>
        <v>0</v>
      </c>
      <c r="R108" s="199">
        <f t="shared" si="17"/>
        <v>0</v>
      </c>
      <c r="S108" s="199">
        <f t="shared" si="17"/>
        <v>0</v>
      </c>
      <c r="T108" s="199">
        <f t="shared" si="17"/>
        <v>0</v>
      </c>
      <c r="U108" s="199">
        <f t="shared" si="17"/>
        <v>0</v>
      </c>
      <c r="V108" s="199">
        <f t="shared" si="17"/>
        <v>0</v>
      </c>
      <c r="W108" s="199">
        <f t="shared" si="17"/>
        <v>0</v>
      </c>
      <c r="X108" s="199">
        <f t="shared" si="17"/>
        <v>0</v>
      </c>
      <c r="Y108" s="199">
        <f t="shared" si="17"/>
        <v>0</v>
      </c>
      <c r="Z108" s="199">
        <f t="shared" si="17"/>
        <v>0</v>
      </c>
      <c r="AA108" s="199">
        <f t="shared" si="17"/>
        <v>0</v>
      </c>
      <c r="AB108" s="199">
        <f t="shared" si="17"/>
        <v>0</v>
      </c>
      <c r="AC108" s="199">
        <f t="shared" si="17"/>
        <v>0</v>
      </c>
      <c r="AD108" s="199">
        <f t="shared" si="17"/>
        <v>0</v>
      </c>
      <c r="AE108" s="199">
        <f t="shared" si="17"/>
        <v>0</v>
      </c>
      <c r="AF108" s="199">
        <f t="shared" si="17"/>
        <v>0</v>
      </c>
      <c r="AG108" s="199">
        <f t="shared" si="17"/>
        <v>0</v>
      </c>
      <c r="AH108" s="199">
        <f t="shared" si="17"/>
        <v>0</v>
      </c>
      <c r="AI108" s="199">
        <f t="shared" si="17"/>
        <v>0</v>
      </c>
      <c r="AJ108" s="199">
        <f t="shared" si="17"/>
        <v>0</v>
      </c>
      <c r="AK108" s="200">
        <f t="shared" si="17"/>
        <v>0</v>
      </c>
    </row>
    <row r="109" spans="2:37" ht="14" x14ac:dyDescent="0.25">
      <c r="B109" s="198" t="s">
        <v>142</v>
      </c>
      <c r="C109" s="199" t="s">
        <v>143</v>
      </c>
      <c r="D109" s="199" t="s">
        <v>99</v>
      </c>
      <c r="E109" s="199">
        <f t="shared" si="0"/>
        <v>0</v>
      </c>
      <c r="F109" s="199">
        <f>IF(F30=0,F70,0)</f>
        <v>0</v>
      </c>
      <c r="G109" s="199">
        <f t="shared" ref="G109:AK109" si="18">IF(G30=0,G70,0)</f>
        <v>0</v>
      </c>
      <c r="H109" s="199">
        <f t="shared" si="18"/>
        <v>0</v>
      </c>
      <c r="I109" s="199">
        <f t="shared" si="18"/>
        <v>0</v>
      </c>
      <c r="J109" s="199">
        <f t="shared" si="18"/>
        <v>0</v>
      </c>
      <c r="K109" s="199">
        <f t="shared" si="18"/>
        <v>0</v>
      </c>
      <c r="L109" s="199">
        <f t="shared" si="18"/>
        <v>0</v>
      </c>
      <c r="M109" s="199">
        <f t="shared" si="18"/>
        <v>0</v>
      </c>
      <c r="N109" s="199">
        <f t="shared" si="18"/>
        <v>0</v>
      </c>
      <c r="O109" s="199">
        <f t="shared" si="18"/>
        <v>0</v>
      </c>
      <c r="P109" s="199">
        <f t="shared" si="18"/>
        <v>0</v>
      </c>
      <c r="Q109" s="199">
        <f t="shared" si="18"/>
        <v>0</v>
      </c>
      <c r="R109" s="199">
        <f t="shared" si="18"/>
        <v>0</v>
      </c>
      <c r="S109" s="199">
        <f t="shared" si="18"/>
        <v>0</v>
      </c>
      <c r="T109" s="199">
        <f t="shared" si="18"/>
        <v>0</v>
      </c>
      <c r="U109" s="199">
        <f t="shared" si="18"/>
        <v>0</v>
      </c>
      <c r="V109" s="199">
        <f t="shared" si="18"/>
        <v>0</v>
      </c>
      <c r="W109" s="199">
        <f t="shared" si="18"/>
        <v>0</v>
      </c>
      <c r="X109" s="199">
        <f t="shared" si="18"/>
        <v>0</v>
      </c>
      <c r="Y109" s="199">
        <f t="shared" si="18"/>
        <v>0</v>
      </c>
      <c r="Z109" s="199">
        <f t="shared" si="18"/>
        <v>0</v>
      </c>
      <c r="AA109" s="199">
        <f t="shared" si="18"/>
        <v>0</v>
      </c>
      <c r="AB109" s="199">
        <f t="shared" si="18"/>
        <v>0</v>
      </c>
      <c r="AC109" s="199">
        <f t="shared" si="18"/>
        <v>0</v>
      </c>
      <c r="AD109" s="199">
        <f t="shared" si="18"/>
        <v>0</v>
      </c>
      <c r="AE109" s="199">
        <f t="shared" si="18"/>
        <v>0</v>
      </c>
      <c r="AF109" s="199">
        <f t="shared" si="18"/>
        <v>0</v>
      </c>
      <c r="AG109" s="199">
        <f t="shared" si="18"/>
        <v>0</v>
      </c>
      <c r="AH109" s="199">
        <f t="shared" si="18"/>
        <v>0</v>
      </c>
      <c r="AI109" s="199">
        <f t="shared" si="18"/>
        <v>0</v>
      </c>
      <c r="AJ109" s="199">
        <f t="shared" si="18"/>
        <v>0</v>
      </c>
      <c r="AK109" s="200">
        <f t="shared" si="18"/>
        <v>0</v>
      </c>
    </row>
    <row r="110" spans="2:37" ht="14" x14ac:dyDescent="0.25">
      <c r="B110" s="198" t="s">
        <v>142</v>
      </c>
      <c r="C110" s="199" t="s">
        <v>144</v>
      </c>
      <c r="D110" s="199" t="s">
        <v>99</v>
      </c>
      <c r="E110" s="199">
        <f t="shared" si="0"/>
        <v>0</v>
      </c>
      <c r="F110" s="199">
        <f t="shared" ref="F110:AK110" si="19">IF(F31=0,F71,0)</f>
        <v>0</v>
      </c>
      <c r="G110" s="199">
        <f t="shared" si="19"/>
        <v>0</v>
      </c>
      <c r="H110" s="199">
        <f t="shared" si="19"/>
        <v>0</v>
      </c>
      <c r="I110" s="199">
        <f t="shared" si="19"/>
        <v>0</v>
      </c>
      <c r="J110" s="199">
        <f t="shared" si="19"/>
        <v>0</v>
      </c>
      <c r="K110" s="199">
        <f t="shared" si="19"/>
        <v>0</v>
      </c>
      <c r="L110" s="199">
        <f t="shared" si="19"/>
        <v>0</v>
      </c>
      <c r="M110" s="199">
        <f t="shared" si="19"/>
        <v>0</v>
      </c>
      <c r="N110" s="199">
        <f t="shared" si="19"/>
        <v>0</v>
      </c>
      <c r="O110" s="199">
        <f t="shared" si="19"/>
        <v>0</v>
      </c>
      <c r="P110" s="199">
        <f t="shared" si="19"/>
        <v>0</v>
      </c>
      <c r="Q110" s="199">
        <f t="shared" si="19"/>
        <v>0</v>
      </c>
      <c r="R110" s="199">
        <f t="shared" si="19"/>
        <v>0</v>
      </c>
      <c r="S110" s="199">
        <f t="shared" si="19"/>
        <v>0</v>
      </c>
      <c r="T110" s="199">
        <f t="shared" si="19"/>
        <v>0</v>
      </c>
      <c r="U110" s="199">
        <f t="shared" si="19"/>
        <v>0</v>
      </c>
      <c r="V110" s="199">
        <f t="shared" si="19"/>
        <v>0</v>
      </c>
      <c r="W110" s="199">
        <f t="shared" si="19"/>
        <v>0</v>
      </c>
      <c r="X110" s="199">
        <f t="shared" si="19"/>
        <v>0</v>
      </c>
      <c r="Y110" s="199">
        <f t="shared" si="19"/>
        <v>0</v>
      </c>
      <c r="Z110" s="199">
        <f t="shared" si="19"/>
        <v>0</v>
      </c>
      <c r="AA110" s="199">
        <f t="shared" si="19"/>
        <v>0</v>
      </c>
      <c r="AB110" s="199">
        <f t="shared" si="19"/>
        <v>0</v>
      </c>
      <c r="AC110" s="199">
        <f t="shared" si="19"/>
        <v>0</v>
      </c>
      <c r="AD110" s="199">
        <f t="shared" si="19"/>
        <v>0</v>
      </c>
      <c r="AE110" s="199">
        <f t="shared" si="19"/>
        <v>0</v>
      </c>
      <c r="AF110" s="199">
        <f t="shared" si="19"/>
        <v>0</v>
      </c>
      <c r="AG110" s="199">
        <f t="shared" si="19"/>
        <v>0</v>
      </c>
      <c r="AH110" s="199">
        <f t="shared" si="19"/>
        <v>0</v>
      </c>
      <c r="AI110" s="199">
        <f t="shared" si="19"/>
        <v>0</v>
      </c>
      <c r="AJ110" s="199">
        <f t="shared" si="19"/>
        <v>0</v>
      </c>
      <c r="AK110" s="200">
        <f t="shared" si="19"/>
        <v>0</v>
      </c>
    </row>
    <row r="111" spans="2:37" ht="14" x14ac:dyDescent="0.25">
      <c r="B111" s="198" t="s">
        <v>142</v>
      </c>
      <c r="C111" s="199" t="s">
        <v>145</v>
      </c>
      <c r="D111" s="199" t="s">
        <v>99</v>
      </c>
      <c r="E111" s="199">
        <f t="shared" si="0"/>
        <v>0</v>
      </c>
      <c r="F111" s="199">
        <f t="shared" ref="F111:AK111" si="20">IF(F32=0,F72,0)</f>
        <v>0</v>
      </c>
      <c r="G111" s="199">
        <f t="shared" si="20"/>
        <v>0</v>
      </c>
      <c r="H111" s="199">
        <f t="shared" si="20"/>
        <v>0</v>
      </c>
      <c r="I111" s="199">
        <f t="shared" si="20"/>
        <v>0</v>
      </c>
      <c r="J111" s="199">
        <f t="shared" si="20"/>
        <v>0</v>
      </c>
      <c r="K111" s="199">
        <f t="shared" si="20"/>
        <v>0</v>
      </c>
      <c r="L111" s="199">
        <f t="shared" si="20"/>
        <v>0</v>
      </c>
      <c r="M111" s="199">
        <f t="shared" si="20"/>
        <v>0</v>
      </c>
      <c r="N111" s="199">
        <f t="shared" si="20"/>
        <v>0</v>
      </c>
      <c r="O111" s="199">
        <f t="shared" si="20"/>
        <v>0</v>
      </c>
      <c r="P111" s="199">
        <f t="shared" si="20"/>
        <v>0</v>
      </c>
      <c r="Q111" s="199">
        <f t="shared" si="20"/>
        <v>0</v>
      </c>
      <c r="R111" s="199">
        <f t="shared" si="20"/>
        <v>0</v>
      </c>
      <c r="S111" s="199">
        <f t="shared" si="20"/>
        <v>0</v>
      </c>
      <c r="T111" s="199">
        <f t="shared" si="20"/>
        <v>0</v>
      </c>
      <c r="U111" s="199">
        <f t="shared" si="20"/>
        <v>0</v>
      </c>
      <c r="V111" s="199">
        <f t="shared" si="20"/>
        <v>0</v>
      </c>
      <c r="W111" s="199">
        <f t="shared" si="20"/>
        <v>0</v>
      </c>
      <c r="X111" s="199">
        <f t="shared" si="20"/>
        <v>0</v>
      </c>
      <c r="Y111" s="199">
        <f t="shared" si="20"/>
        <v>0</v>
      </c>
      <c r="Z111" s="199">
        <f t="shared" si="20"/>
        <v>0</v>
      </c>
      <c r="AA111" s="199">
        <f t="shared" si="20"/>
        <v>0</v>
      </c>
      <c r="AB111" s="199">
        <f t="shared" si="20"/>
        <v>0</v>
      </c>
      <c r="AC111" s="199">
        <f t="shared" si="20"/>
        <v>0</v>
      </c>
      <c r="AD111" s="199">
        <f t="shared" si="20"/>
        <v>0</v>
      </c>
      <c r="AE111" s="199">
        <f t="shared" si="20"/>
        <v>0</v>
      </c>
      <c r="AF111" s="199">
        <f t="shared" si="20"/>
        <v>0</v>
      </c>
      <c r="AG111" s="199">
        <f t="shared" si="20"/>
        <v>0</v>
      </c>
      <c r="AH111" s="199">
        <f t="shared" si="20"/>
        <v>0</v>
      </c>
      <c r="AI111" s="199">
        <f t="shared" si="20"/>
        <v>0</v>
      </c>
      <c r="AJ111" s="199">
        <f t="shared" si="20"/>
        <v>0</v>
      </c>
      <c r="AK111" s="200">
        <f t="shared" si="20"/>
        <v>0</v>
      </c>
    </row>
    <row r="112" spans="2:37" ht="14" x14ac:dyDescent="0.25">
      <c r="B112" s="198" t="s">
        <v>142</v>
      </c>
      <c r="C112" s="199" t="s">
        <v>79</v>
      </c>
      <c r="D112" s="199" t="s">
        <v>99</v>
      </c>
      <c r="E112" s="199">
        <f t="shared" si="0"/>
        <v>0</v>
      </c>
      <c r="F112" s="199">
        <f t="shared" ref="F112:AK112" si="21">IF(F33=0,F73,0)</f>
        <v>0</v>
      </c>
      <c r="G112" s="199">
        <f t="shared" si="21"/>
        <v>0</v>
      </c>
      <c r="H112" s="199">
        <f t="shared" si="21"/>
        <v>0</v>
      </c>
      <c r="I112" s="199">
        <f t="shared" si="21"/>
        <v>0</v>
      </c>
      <c r="J112" s="199">
        <f t="shared" si="21"/>
        <v>0</v>
      </c>
      <c r="K112" s="199">
        <f t="shared" si="21"/>
        <v>0</v>
      </c>
      <c r="L112" s="199">
        <f t="shared" si="21"/>
        <v>0</v>
      </c>
      <c r="M112" s="199">
        <f t="shared" si="21"/>
        <v>0</v>
      </c>
      <c r="N112" s="199">
        <f t="shared" si="21"/>
        <v>0</v>
      </c>
      <c r="O112" s="199">
        <f t="shared" si="21"/>
        <v>0</v>
      </c>
      <c r="P112" s="199">
        <f t="shared" si="21"/>
        <v>0</v>
      </c>
      <c r="Q112" s="199">
        <f t="shared" si="21"/>
        <v>0</v>
      </c>
      <c r="R112" s="199">
        <f t="shared" si="21"/>
        <v>0</v>
      </c>
      <c r="S112" s="199">
        <f t="shared" si="21"/>
        <v>0</v>
      </c>
      <c r="T112" s="199">
        <f t="shared" si="21"/>
        <v>0</v>
      </c>
      <c r="U112" s="199">
        <f t="shared" si="21"/>
        <v>0</v>
      </c>
      <c r="V112" s="199">
        <f t="shared" si="21"/>
        <v>0</v>
      </c>
      <c r="W112" s="199">
        <f t="shared" si="21"/>
        <v>0</v>
      </c>
      <c r="X112" s="199">
        <f t="shared" si="21"/>
        <v>0</v>
      </c>
      <c r="Y112" s="199">
        <f t="shared" si="21"/>
        <v>0</v>
      </c>
      <c r="Z112" s="199">
        <f t="shared" si="21"/>
        <v>0</v>
      </c>
      <c r="AA112" s="199">
        <f t="shared" si="21"/>
        <v>0</v>
      </c>
      <c r="AB112" s="199">
        <f t="shared" si="21"/>
        <v>0</v>
      </c>
      <c r="AC112" s="199">
        <f t="shared" si="21"/>
        <v>0</v>
      </c>
      <c r="AD112" s="199">
        <f t="shared" si="21"/>
        <v>0</v>
      </c>
      <c r="AE112" s="199">
        <f t="shared" si="21"/>
        <v>0</v>
      </c>
      <c r="AF112" s="199">
        <f t="shared" si="21"/>
        <v>0</v>
      </c>
      <c r="AG112" s="199">
        <f t="shared" si="21"/>
        <v>0</v>
      </c>
      <c r="AH112" s="199">
        <f t="shared" si="21"/>
        <v>0</v>
      </c>
      <c r="AI112" s="199">
        <f t="shared" si="21"/>
        <v>0</v>
      </c>
      <c r="AJ112" s="199">
        <f t="shared" si="21"/>
        <v>0</v>
      </c>
      <c r="AK112" s="200">
        <f t="shared" si="21"/>
        <v>0</v>
      </c>
    </row>
    <row r="113" spans="2:37" ht="14" x14ac:dyDescent="0.25">
      <c r="B113" s="198" t="s">
        <v>142</v>
      </c>
      <c r="C113" s="199" t="s">
        <v>80</v>
      </c>
      <c r="D113" s="199" t="s">
        <v>99</v>
      </c>
      <c r="E113" s="199">
        <f t="shared" si="0"/>
        <v>0</v>
      </c>
      <c r="F113" s="199">
        <f t="shared" ref="F113:AK113" si="22">IF(F34=0,F74,0)</f>
        <v>0</v>
      </c>
      <c r="G113" s="199">
        <f t="shared" si="22"/>
        <v>0</v>
      </c>
      <c r="H113" s="199">
        <f t="shared" si="22"/>
        <v>0</v>
      </c>
      <c r="I113" s="199">
        <f t="shared" si="22"/>
        <v>0</v>
      </c>
      <c r="J113" s="199">
        <f t="shared" si="22"/>
        <v>0</v>
      </c>
      <c r="K113" s="199">
        <f t="shared" si="22"/>
        <v>0</v>
      </c>
      <c r="L113" s="199">
        <f t="shared" si="22"/>
        <v>0</v>
      </c>
      <c r="M113" s="199">
        <f t="shared" si="22"/>
        <v>0</v>
      </c>
      <c r="N113" s="199">
        <f t="shared" si="22"/>
        <v>0</v>
      </c>
      <c r="O113" s="199">
        <f t="shared" si="22"/>
        <v>0</v>
      </c>
      <c r="P113" s="199">
        <f t="shared" si="22"/>
        <v>0</v>
      </c>
      <c r="Q113" s="199">
        <f t="shared" si="22"/>
        <v>0</v>
      </c>
      <c r="R113" s="199">
        <f t="shared" si="22"/>
        <v>0</v>
      </c>
      <c r="S113" s="199">
        <f t="shared" si="22"/>
        <v>0</v>
      </c>
      <c r="T113" s="199">
        <f t="shared" si="22"/>
        <v>0</v>
      </c>
      <c r="U113" s="199">
        <f t="shared" si="22"/>
        <v>0</v>
      </c>
      <c r="V113" s="199">
        <f t="shared" si="22"/>
        <v>0</v>
      </c>
      <c r="W113" s="199">
        <f t="shared" si="22"/>
        <v>0</v>
      </c>
      <c r="X113" s="199">
        <f t="shared" si="22"/>
        <v>0</v>
      </c>
      <c r="Y113" s="199">
        <f t="shared" si="22"/>
        <v>0</v>
      </c>
      <c r="Z113" s="199">
        <f t="shared" si="22"/>
        <v>0</v>
      </c>
      <c r="AA113" s="199">
        <f t="shared" si="22"/>
        <v>0</v>
      </c>
      <c r="AB113" s="199">
        <f t="shared" si="22"/>
        <v>0</v>
      </c>
      <c r="AC113" s="199">
        <f t="shared" si="22"/>
        <v>0</v>
      </c>
      <c r="AD113" s="199">
        <f t="shared" si="22"/>
        <v>0</v>
      </c>
      <c r="AE113" s="199">
        <f t="shared" si="22"/>
        <v>0</v>
      </c>
      <c r="AF113" s="199">
        <f t="shared" si="22"/>
        <v>0</v>
      </c>
      <c r="AG113" s="199">
        <f t="shared" si="22"/>
        <v>0</v>
      </c>
      <c r="AH113" s="199">
        <f t="shared" si="22"/>
        <v>0</v>
      </c>
      <c r="AI113" s="199">
        <f t="shared" si="22"/>
        <v>0</v>
      </c>
      <c r="AJ113" s="199">
        <f t="shared" si="22"/>
        <v>0</v>
      </c>
      <c r="AK113" s="200">
        <f t="shared" si="22"/>
        <v>0</v>
      </c>
    </row>
    <row r="114" spans="2:37" ht="14" x14ac:dyDescent="0.25">
      <c r="B114" s="198" t="s">
        <v>142</v>
      </c>
      <c r="C114" s="199" t="s">
        <v>81</v>
      </c>
      <c r="D114" s="199" t="s">
        <v>99</v>
      </c>
      <c r="E114" s="199">
        <f t="shared" si="0"/>
        <v>0</v>
      </c>
      <c r="F114" s="199">
        <f t="shared" ref="F114:AK114" si="23">IF(F35=0,F75,0)</f>
        <v>0</v>
      </c>
      <c r="G114" s="199">
        <f t="shared" si="23"/>
        <v>0</v>
      </c>
      <c r="H114" s="199">
        <f t="shared" si="23"/>
        <v>0</v>
      </c>
      <c r="I114" s="199">
        <f t="shared" si="23"/>
        <v>0</v>
      </c>
      <c r="J114" s="199">
        <f t="shared" si="23"/>
        <v>0</v>
      </c>
      <c r="K114" s="199">
        <f t="shared" si="23"/>
        <v>0</v>
      </c>
      <c r="L114" s="199">
        <f t="shared" si="23"/>
        <v>0</v>
      </c>
      <c r="M114" s="199">
        <f t="shared" si="23"/>
        <v>0</v>
      </c>
      <c r="N114" s="199">
        <f t="shared" si="23"/>
        <v>0</v>
      </c>
      <c r="O114" s="199">
        <f t="shared" si="23"/>
        <v>0</v>
      </c>
      <c r="P114" s="199">
        <f t="shared" si="23"/>
        <v>0</v>
      </c>
      <c r="Q114" s="199">
        <f t="shared" si="23"/>
        <v>0</v>
      </c>
      <c r="R114" s="199">
        <f t="shared" si="23"/>
        <v>0</v>
      </c>
      <c r="S114" s="199">
        <f t="shared" si="23"/>
        <v>0</v>
      </c>
      <c r="T114" s="199">
        <f t="shared" si="23"/>
        <v>0</v>
      </c>
      <c r="U114" s="199">
        <f t="shared" si="23"/>
        <v>0</v>
      </c>
      <c r="V114" s="199">
        <f t="shared" si="23"/>
        <v>0</v>
      </c>
      <c r="W114" s="199">
        <f t="shared" si="23"/>
        <v>0</v>
      </c>
      <c r="X114" s="199">
        <f t="shared" si="23"/>
        <v>0</v>
      </c>
      <c r="Y114" s="199">
        <f t="shared" si="23"/>
        <v>0</v>
      </c>
      <c r="Z114" s="199">
        <f t="shared" si="23"/>
        <v>0</v>
      </c>
      <c r="AA114" s="199">
        <f t="shared" si="23"/>
        <v>0</v>
      </c>
      <c r="AB114" s="199">
        <f t="shared" si="23"/>
        <v>0</v>
      </c>
      <c r="AC114" s="199">
        <f t="shared" si="23"/>
        <v>0</v>
      </c>
      <c r="AD114" s="199">
        <f t="shared" si="23"/>
        <v>0</v>
      </c>
      <c r="AE114" s="199">
        <f t="shared" si="23"/>
        <v>0</v>
      </c>
      <c r="AF114" s="199">
        <f t="shared" si="23"/>
        <v>0</v>
      </c>
      <c r="AG114" s="199">
        <f t="shared" si="23"/>
        <v>0</v>
      </c>
      <c r="AH114" s="199">
        <f t="shared" si="23"/>
        <v>0</v>
      </c>
      <c r="AI114" s="199">
        <f t="shared" si="23"/>
        <v>0</v>
      </c>
      <c r="AJ114" s="199">
        <f t="shared" si="23"/>
        <v>0</v>
      </c>
      <c r="AK114" s="200">
        <f t="shared" si="23"/>
        <v>0</v>
      </c>
    </row>
    <row r="115" spans="2:37" ht="14" x14ac:dyDescent="0.25">
      <c r="B115" s="198" t="s">
        <v>142</v>
      </c>
      <c r="C115" s="199" t="s">
        <v>82</v>
      </c>
      <c r="D115" s="199" t="s">
        <v>99</v>
      </c>
      <c r="E115" s="199">
        <f t="shared" si="0"/>
        <v>0</v>
      </c>
      <c r="F115" s="199">
        <f t="shared" ref="F115:AK115" si="24">IF(F36=0,F76,0)</f>
        <v>0</v>
      </c>
      <c r="G115" s="199">
        <f t="shared" si="24"/>
        <v>0</v>
      </c>
      <c r="H115" s="199">
        <f t="shared" si="24"/>
        <v>0</v>
      </c>
      <c r="I115" s="199">
        <f t="shared" si="24"/>
        <v>0</v>
      </c>
      <c r="J115" s="199">
        <f t="shared" si="24"/>
        <v>0</v>
      </c>
      <c r="K115" s="199">
        <f t="shared" si="24"/>
        <v>0</v>
      </c>
      <c r="L115" s="199">
        <f t="shared" si="24"/>
        <v>0</v>
      </c>
      <c r="M115" s="199">
        <f t="shared" si="24"/>
        <v>0</v>
      </c>
      <c r="N115" s="199">
        <f t="shared" si="24"/>
        <v>0</v>
      </c>
      <c r="O115" s="199">
        <f t="shared" si="24"/>
        <v>0</v>
      </c>
      <c r="P115" s="199">
        <f t="shared" si="24"/>
        <v>0</v>
      </c>
      <c r="Q115" s="199">
        <f t="shared" si="24"/>
        <v>0</v>
      </c>
      <c r="R115" s="199">
        <f t="shared" si="24"/>
        <v>0</v>
      </c>
      <c r="S115" s="199">
        <f t="shared" si="24"/>
        <v>0</v>
      </c>
      <c r="T115" s="199">
        <f t="shared" si="24"/>
        <v>0</v>
      </c>
      <c r="U115" s="199">
        <f t="shared" si="24"/>
        <v>0</v>
      </c>
      <c r="V115" s="199">
        <f t="shared" si="24"/>
        <v>0</v>
      </c>
      <c r="W115" s="199">
        <f t="shared" si="24"/>
        <v>0</v>
      </c>
      <c r="X115" s="199">
        <f t="shared" si="24"/>
        <v>0</v>
      </c>
      <c r="Y115" s="199">
        <f t="shared" si="24"/>
        <v>0</v>
      </c>
      <c r="Z115" s="199">
        <f t="shared" si="24"/>
        <v>0</v>
      </c>
      <c r="AA115" s="199">
        <f t="shared" si="24"/>
        <v>0</v>
      </c>
      <c r="AB115" s="199">
        <f t="shared" si="24"/>
        <v>0</v>
      </c>
      <c r="AC115" s="199">
        <f t="shared" si="24"/>
        <v>0</v>
      </c>
      <c r="AD115" s="199">
        <f t="shared" si="24"/>
        <v>0</v>
      </c>
      <c r="AE115" s="199">
        <f t="shared" si="24"/>
        <v>0</v>
      </c>
      <c r="AF115" s="199">
        <f t="shared" si="24"/>
        <v>0</v>
      </c>
      <c r="AG115" s="199">
        <f t="shared" si="24"/>
        <v>0</v>
      </c>
      <c r="AH115" s="199">
        <f t="shared" si="24"/>
        <v>0</v>
      </c>
      <c r="AI115" s="199">
        <f t="shared" si="24"/>
        <v>0</v>
      </c>
      <c r="AJ115" s="199">
        <f t="shared" si="24"/>
        <v>0</v>
      </c>
      <c r="AK115" s="200">
        <f t="shared" si="24"/>
        <v>0</v>
      </c>
    </row>
    <row r="116" spans="2:37" ht="14" x14ac:dyDescent="0.25">
      <c r="B116" s="198" t="s">
        <v>142</v>
      </c>
      <c r="C116" s="199" t="s">
        <v>83</v>
      </c>
      <c r="D116" s="199" t="s">
        <v>99</v>
      </c>
      <c r="E116" s="199">
        <f t="shared" si="0"/>
        <v>0</v>
      </c>
      <c r="F116" s="199">
        <f t="shared" ref="F116:AK116" si="25">IF(F37=0,F77,0)</f>
        <v>0</v>
      </c>
      <c r="G116" s="199">
        <f t="shared" si="25"/>
        <v>0</v>
      </c>
      <c r="H116" s="199">
        <f t="shared" si="25"/>
        <v>0</v>
      </c>
      <c r="I116" s="199">
        <f t="shared" si="25"/>
        <v>0</v>
      </c>
      <c r="J116" s="199">
        <f t="shared" si="25"/>
        <v>0</v>
      </c>
      <c r="K116" s="199">
        <f t="shared" si="25"/>
        <v>0</v>
      </c>
      <c r="L116" s="199">
        <f t="shared" si="25"/>
        <v>0</v>
      </c>
      <c r="M116" s="199">
        <f t="shared" si="25"/>
        <v>0</v>
      </c>
      <c r="N116" s="199">
        <f t="shared" si="25"/>
        <v>0</v>
      </c>
      <c r="O116" s="199">
        <f t="shared" si="25"/>
        <v>0</v>
      </c>
      <c r="P116" s="199">
        <f t="shared" si="25"/>
        <v>0</v>
      </c>
      <c r="Q116" s="199">
        <f t="shared" si="25"/>
        <v>0</v>
      </c>
      <c r="R116" s="199">
        <f t="shared" si="25"/>
        <v>0</v>
      </c>
      <c r="S116" s="199">
        <f t="shared" si="25"/>
        <v>0</v>
      </c>
      <c r="T116" s="199">
        <f t="shared" si="25"/>
        <v>0</v>
      </c>
      <c r="U116" s="199">
        <f t="shared" si="25"/>
        <v>0</v>
      </c>
      <c r="V116" s="199">
        <f t="shared" si="25"/>
        <v>0</v>
      </c>
      <c r="W116" s="199">
        <f t="shared" si="25"/>
        <v>0</v>
      </c>
      <c r="X116" s="199">
        <f t="shared" si="25"/>
        <v>0</v>
      </c>
      <c r="Y116" s="199">
        <f t="shared" si="25"/>
        <v>0</v>
      </c>
      <c r="Z116" s="199">
        <f t="shared" si="25"/>
        <v>0</v>
      </c>
      <c r="AA116" s="199">
        <f t="shared" si="25"/>
        <v>0</v>
      </c>
      <c r="AB116" s="199">
        <f t="shared" si="25"/>
        <v>0</v>
      </c>
      <c r="AC116" s="199">
        <f t="shared" si="25"/>
        <v>0</v>
      </c>
      <c r="AD116" s="199">
        <f t="shared" si="25"/>
        <v>0</v>
      </c>
      <c r="AE116" s="199">
        <f t="shared" si="25"/>
        <v>0</v>
      </c>
      <c r="AF116" s="199">
        <f t="shared" si="25"/>
        <v>0</v>
      </c>
      <c r="AG116" s="199">
        <f t="shared" si="25"/>
        <v>0</v>
      </c>
      <c r="AH116" s="199">
        <f t="shared" si="25"/>
        <v>0</v>
      </c>
      <c r="AI116" s="199">
        <f t="shared" si="25"/>
        <v>0</v>
      </c>
      <c r="AJ116" s="199">
        <f t="shared" si="25"/>
        <v>0</v>
      </c>
      <c r="AK116" s="200">
        <f t="shared" si="25"/>
        <v>0</v>
      </c>
    </row>
    <row r="117" spans="2:37" ht="14" x14ac:dyDescent="0.25">
      <c r="B117" s="198" t="s">
        <v>142</v>
      </c>
      <c r="C117" s="199" t="s">
        <v>146</v>
      </c>
      <c r="D117" s="199" t="s">
        <v>99</v>
      </c>
      <c r="E117" s="199">
        <f t="shared" si="0"/>
        <v>0</v>
      </c>
      <c r="F117" s="199">
        <f t="shared" ref="F117:AK117" si="26">IF(F38=0,F78,0)</f>
        <v>0</v>
      </c>
      <c r="G117" s="199">
        <f t="shared" si="26"/>
        <v>0</v>
      </c>
      <c r="H117" s="199">
        <f t="shared" si="26"/>
        <v>0</v>
      </c>
      <c r="I117" s="199">
        <f t="shared" si="26"/>
        <v>0</v>
      </c>
      <c r="J117" s="199">
        <f t="shared" si="26"/>
        <v>0</v>
      </c>
      <c r="K117" s="199">
        <f t="shared" si="26"/>
        <v>0</v>
      </c>
      <c r="L117" s="199">
        <f t="shared" si="26"/>
        <v>0</v>
      </c>
      <c r="M117" s="199">
        <f t="shared" si="26"/>
        <v>0</v>
      </c>
      <c r="N117" s="199">
        <f t="shared" si="26"/>
        <v>0</v>
      </c>
      <c r="O117" s="199">
        <f t="shared" si="26"/>
        <v>0</v>
      </c>
      <c r="P117" s="199">
        <f t="shared" si="26"/>
        <v>0</v>
      </c>
      <c r="Q117" s="199">
        <f t="shared" si="26"/>
        <v>0</v>
      </c>
      <c r="R117" s="199">
        <f t="shared" si="26"/>
        <v>0</v>
      </c>
      <c r="S117" s="199">
        <f t="shared" si="26"/>
        <v>0</v>
      </c>
      <c r="T117" s="199">
        <f t="shared" si="26"/>
        <v>0</v>
      </c>
      <c r="U117" s="199">
        <f t="shared" si="26"/>
        <v>0</v>
      </c>
      <c r="V117" s="199">
        <f t="shared" si="26"/>
        <v>0</v>
      </c>
      <c r="W117" s="199">
        <f t="shared" si="26"/>
        <v>0</v>
      </c>
      <c r="X117" s="199">
        <f t="shared" si="26"/>
        <v>0</v>
      </c>
      <c r="Y117" s="199">
        <f t="shared" si="26"/>
        <v>0</v>
      </c>
      <c r="Z117" s="199">
        <f t="shared" si="26"/>
        <v>0</v>
      </c>
      <c r="AA117" s="199">
        <f t="shared" si="26"/>
        <v>0</v>
      </c>
      <c r="AB117" s="199">
        <f t="shared" si="26"/>
        <v>0</v>
      </c>
      <c r="AC117" s="199">
        <f t="shared" si="26"/>
        <v>0</v>
      </c>
      <c r="AD117" s="199">
        <f t="shared" si="26"/>
        <v>0</v>
      </c>
      <c r="AE117" s="199">
        <f t="shared" si="26"/>
        <v>0</v>
      </c>
      <c r="AF117" s="199">
        <f t="shared" si="26"/>
        <v>0</v>
      </c>
      <c r="AG117" s="199">
        <f t="shared" si="26"/>
        <v>0</v>
      </c>
      <c r="AH117" s="199">
        <f t="shared" si="26"/>
        <v>0</v>
      </c>
      <c r="AI117" s="199">
        <f t="shared" si="26"/>
        <v>0</v>
      </c>
      <c r="AJ117" s="199">
        <f t="shared" si="26"/>
        <v>0</v>
      </c>
      <c r="AK117" s="200">
        <f t="shared" si="26"/>
        <v>0</v>
      </c>
    </row>
    <row r="118" spans="2:37" ht="14" x14ac:dyDescent="0.25">
      <c r="B118" s="198" t="s">
        <v>142</v>
      </c>
      <c r="C118" s="199" t="s">
        <v>147</v>
      </c>
      <c r="D118" s="199" t="s">
        <v>99</v>
      </c>
      <c r="E118" s="199">
        <f t="shared" si="0"/>
        <v>0</v>
      </c>
      <c r="F118" s="199">
        <f t="shared" ref="F118:AK118" si="27">IF(F39=0,F79,0)</f>
        <v>0</v>
      </c>
      <c r="G118" s="199">
        <f t="shared" si="27"/>
        <v>0</v>
      </c>
      <c r="H118" s="199">
        <f t="shared" si="27"/>
        <v>0</v>
      </c>
      <c r="I118" s="199">
        <f t="shared" si="27"/>
        <v>0</v>
      </c>
      <c r="J118" s="199">
        <f t="shared" si="27"/>
        <v>0</v>
      </c>
      <c r="K118" s="199">
        <f t="shared" si="27"/>
        <v>0</v>
      </c>
      <c r="L118" s="199">
        <f t="shared" si="27"/>
        <v>0</v>
      </c>
      <c r="M118" s="199">
        <f t="shared" si="27"/>
        <v>0</v>
      </c>
      <c r="N118" s="199">
        <f t="shared" si="27"/>
        <v>0</v>
      </c>
      <c r="O118" s="199">
        <f t="shared" si="27"/>
        <v>0</v>
      </c>
      <c r="P118" s="199">
        <f t="shared" si="27"/>
        <v>0</v>
      </c>
      <c r="Q118" s="199">
        <f t="shared" si="27"/>
        <v>0</v>
      </c>
      <c r="R118" s="199">
        <f t="shared" si="27"/>
        <v>0</v>
      </c>
      <c r="S118" s="199">
        <f t="shared" si="27"/>
        <v>0</v>
      </c>
      <c r="T118" s="199">
        <f t="shared" si="27"/>
        <v>0</v>
      </c>
      <c r="U118" s="199">
        <f t="shared" si="27"/>
        <v>0</v>
      </c>
      <c r="V118" s="199">
        <f t="shared" si="27"/>
        <v>0</v>
      </c>
      <c r="W118" s="199">
        <f t="shared" si="27"/>
        <v>0</v>
      </c>
      <c r="X118" s="199">
        <f t="shared" si="27"/>
        <v>0</v>
      </c>
      <c r="Y118" s="199">
        <f t="shared" si="27"/>
        <v>0</v>
      </c>
      <c r="Z118" s="199">
        <f t="shared" si="27"/>
        <v>0</v>
      </c>
      <c r="AA118" s="199">
        <f t="shared" si="27"/>
        <v>0</v>
      </c>
      <c r="AB118" s="199">
        <f t="shared" si="27"/>
        <v>0</v>
      </c>
      <c r="AC118" s="199">
        <f t="shared" si="27"/>
        <v>0</v>
      </c>
      <c r="AD118" s="199">
        <f t="shared" si="27"/>
        <v>0</v>
      </c>
      <c r="AE118" s="199">
        <f t="shared" si="27"/>
        <v>0</v>
      </c>
      <c r="AF118" s="199">
        <f t="shared" si="27"/>
        <v>0</v>
      </c>
      <c r="AG118" s="199">
        <f t="shared" si="27"/>
        <v>0</v>
      </c>
      <c r="AH118" s="199">
        <f t="shared" si="27"/>
        <v>0</v>
      </c>
      <c r="AI118" s="199">
        <f t="shared" si="27"/>
        <v>0</v>
      </c>
      <c r="AJ118" s="199">
        <f t="shared" si="27"/>
        <v>0</v>
      </c>
      <c r="AK118" s="200">
        <f t="shared" si="27"/>
        <v>0</v>
      </c>
    </row>
    <row r="119" spans="2:37" ht="14" x14ac:dyDescent="0.25">
      <c r="B119" s="198" t="s">
        <v>142</v>
      </c>
      <c r="C119" s="199" t="s">
        <v>86</v>
      </c>
      <c r="D119" s="199" t="s">
        <v>99</v>
      </c>
      <c r="E119" s="199">
        <f t="shared" si="0"/>
        <v>0</v>
      </c>
      <c r="F119" s="199">
        <f t="shared" ref="F119:AK119" si="28">IF(F40=0,F80,0)</f>
        <v>0</v>
      </c>
      <c r="G119" s="199">
        <f t="shared" si="28"/>
        <v>0</v>
      </c>
      <c r="H119" s="199">
        <f t="shared" si="28"/>
        <v>0</v>
      </c>
      <c r="I119" s="199">
        <f t="shared" si="28"/>
        <v>0</v>
      </c>
      <c r="J119" s="199">
        <f t="shared" si="28"/>
        <v>0</v>
      </c>
      <c r="K119" s="199">
        <f t="shared" si="28"/>
        <v>0</v>
      </c>
      <c r="L119" s="199">
        <f t="shared" si="28"/>
        <v>0</v>
      </c>
      <c r="M119" s="199">
        <f t="shared" si="28"/>
        <v>0</v>
      </c>
      <c r="N119" s="199">
        <f t="shared" si="28"/>
        <v>0</v>
      </c>
      <c r="O119" s="199">
        <f t="shared" si="28"/>
        <v>0</v>
      </c>
      <c r="P119" s="199">
        <f t="shared" si="28"/>
        <v>0</v>
      </c>
      <c r="Q119" s="199">
        <f t="shared" si="28"/>
        <v>0</v>
      </c>
      <c r="R119" s="199">
        <f t="shared" si="28"/>
        <v>0</v>
      </c>
      <c r="S119" s="199">
        <f t="shared" si="28"/>
        <v>0</v>
      </c>
      <c r="T119" s="199">
        <f t="shared" si="28"/>
        <v>0</v>
      </c>
      <c r="U119" s="199">
        <f t="shared" si="28"/>
        <v>0</v>
      </c>
      <c r="V119" s="199">
        <f t="shared" si="28"/>
        <v>0</v>
      </c>
      <c r="W119" s="199">
        <f t="shared" si="28"/>
        <v>0</v>
      </c>
      <c r="X119" s="199">
        <f t="shared" si="28"/>
        <v>0</v>
      </c>
      <c r="Y119" s="199">
        <f t="shared" si="28"/>
        <v>0</v>
      </c>
      <c r="Z119" s="199">
        <f t="shared" si="28"/>
        <v>0</v>
      </c>
      <c r="AA119" s="199">
        <f t="shared" si="28"/>
        <v>0</v>
      </c>
      <c r="AB119" s="199">
        <f t="shared" si="28"/>
        <v>0</v>
      </c>
      <c r="AC119" s="199">
        <f t="shared" si="28"/>
        <v>0</v>
      </c>
      <c r="AD119" s="199">
        <f t="shared" si="28"/>
        <v>0</v>
      </c>
      <c r="AE119" s="199">
        <f t="shared" si="28"/>
        <v>0</v>
      </c>
      <c r="AF119" s="199">
        <f t="shared" si="28"/>
        <v>0</v>
      </c>
      <c r="AG119" s="199">
        <f t="shared" si="28"/>
        <v>0</v>
      </c>
      <c r="AH119" s="199">
        <f t="shared" si="28"/>
        <v>0</v>
      </c>
      <c r="AI119" s="199">
        <f t="shared" si="28"/>
        <v>0</v>
      </c>
      <c r="AJ119" s="199">
        <f t="shared" si="28"/>
        <v>0</v>
      </c>
      <c r="AK119" s="200">
        <f t="shared" si="28"/>
        <v>0</v>
      </c>
    </row>
    <row r="120" spans="2:37" ht="14" x14ac:dyDescent="0.25">
      <c r="B120" s="198" t="s">
        <v>142</v>
      </c>
      <c r="C120" s="199" t="s">
        <v>148</v>
      </c>
      <c r="D120" s="199" t="s">
        <v>99</v>
      </c>
      <c r="E120" s="199">
        <f t="shared" si="0"/>
        <v>0</v>
      </c>
      <c r="F120" s="199">
        <f t="shared" ref="F120:AK120" si="29">IF(F41=0,F81,0)</f>
        <v>0</v>
      </c>
      <c r="G120" s="199">
        <f t="shared" si="29"/>
        <v>0</v>
      </c>
      <c r="H120" s="199">
        <f t="shared" si="29"/>
        <v>0</v>
      </c>
      <c r="I120" s="199">
        <f t="shared" si="29"/>
        <v>0</v>
      </c>
      <c r="J120" s="199">
        <f t="shared" si="29"/>
        <v>0</v>
      </c>
      <c r="K120" s="199">
        <f t="shared" si="29"/>
        <v>0</v>
      </c>
      <c r="L120" s="199">
        <f t="shared" si="29"/>
        <v>0</v>
      </c>
      <c r="M120" s="199">
        <f t="shared" si="29"/>
        <v>0</v>
      </c>
      <c r="N120" s="199">
        <f t="shared" si="29"/>
        <v>0</v>
      </c>
      <c r="O120" s="199">
        <f t="shared" si="29"/>
        <v>0</v>
      </c>
      <c r="P120" s="199">
        <f t="shared" si="29"/>
        <v>0</v>
      </c>
      <c r="Q120" s="199">
        <f t="shared" si="29"/>
        <v>0</v>
      </c>
      <c r="R120" s="199">
        <f t="shared" si="29"/>
        <v>0</v>
      </c>
      <c r="S120" s="199">
        <f t="shared" si="29"/>
        <v>0</v>
      </c>
      <c r="T120" s="199">
        <f t="shared" si="29"/>
        <v>0</v>
      </c>
      <c r="U120" s="199">
        <f t="shared" si="29"/>
        <v>0</v>
      </c>
      <c r="V120" s="199">
        <f t="shared" si="29"/>
        <v>0</v>
      </c>
      <c r="W120" s="199">
        <f t="shared" si="29"/>
        <v>0</v>
      </c>
      <c r="X120" s="199">
        <f t="shared" si="29"/>
        <v>0</v>
      </c>
      <c r="Y120" s="199">
        <f t="shared" si="29"/>
        <v>0</v>
      </c>
      <c r="Z120" s="199">
        <f t="shared" si="29"/>
        <v>0</v>
      </c>
      <c r="AA120" s="199">
        <f t="shared" si="29"/>
        <v>0</v>
      </c>
      <c r="AB120" s="199">
        <f t="shared" si="29"/>
        <v>0</v>
      </c>
      <c r="AC120" s="199">
        <f t="shared" si="29"/>
        <v>0</v>
      </c>
      <c r="AD120" s="199">
        <f t="shared" si="29"/>
        <v>0</v>
      </c>
      <c r="AE120" s="199">
        <f t="shared" si="29"/>
        <v>0</v>
      </c>
      <c r="AF120" s="199">
        <f t="shared" si="29"/>
        <v>0</v>
      </c>
      <c r="AG120" s="199">
        <f t="shared" si="29"/>
        <v>0</v>
      </c>
      <c r="AH120" s="199">
        <f t="shared" si="29"/>
        <v>0</v>
      </c>
      <c r="AI120" s="199">
        <f t="shared" si="29"/>
        <v>0</v>
      </c>
      <c r="AJ120" s="199">
        <f t="shared" si="29"/>
        <v>0</v>
      </c>
      <c r="AK120" s="200">
        <f t="shared" si="29"/>
        <v>0</v>
      </c>
    </row>
    <row r="121" spans="2:37" ht="14" x14ac:dyDescent="0.25">
      <c r="B121" s="198" t="s">
        <v>142</v>
      </c>
      <c r="C121" s="199" t="s">
        <v>149</v>
      </c>
      <c r="D121" s="199" t="s">
        <v>99</v>
      </c>
      <c r="E121" s="199">
        <f t="shared" si="0"/>
        <v>0</v>
      </c>
      <c r="F121" s="199">
        <f t="shared" ref="F121:AK121" si="30">IF(F42=0,F82,0)</f>
        <v>0</v>
      </c>
      <c r="G121" s="199">
        <f t="shared" si="30"/>
        <v>0</v>
      </c>
      <c r="H121" s="199">
        <f t="shared" si="30"/>
        <v>0</v>
      </c>
      <c r="I121" s="199">
        <f t="shared" si="30"/>
        <v>0</v>
      </c>
      <c r="J121" s="199">
        <f t="shared" si="30"/>
        <v>0</v>
      </c>
      <c r="K121" s="199">
        <f t="shared" si="30"/>
        <v>0</v>
      </c>
      <c r="L121" s="199">
        <f t="shared" si="30"/>
        <v>0</v>
      </c>
      <c r="M121" s="199">
        <f t="shared" si="30"/>
        <v>0</v>
      </c>
      <c r="N121" s="199">
        <f t="shared" si="30"/>
        <v>0</v>
      </c>
      <c r="O121" s="199">
        <f t="shared" si="30"/>
        <v>0</v>
      </c>
      <c r="P121" s="199">
        <f t="shared" si="30"/>
        <v>0</v>
      </c>
      <c r="Q121" s="199">
        <f t="shared" si="30"/>
        <v>0</v>
      </c>
      <c r="R121" s="199">
        <f t="shared" si="30"/>
        <v>0</v>
      </c>
      <c r="S121" s="199">
        <f t="shared" si="30"/>
        <v>0</v>
      </c>
      <c r="T121" s="199">
        <f t="shared" si="30"/>
        <v>0</v>
      </c>
      <c r="U121" s="199">
        <f t="shared" si="30"/>
        <v>0</v>
      </c>
      <c r="V121" s="199">
        <f t="shared" si="30"/>
        <v>0</v>
      </c>
      <c r="W121" s="199">
        <f t="shared" si="30"/>
        <v>0</v>
      </c>
      <c r="X121" s="199">
        <f t="shared" si="30"/>
        <v>0</v>
      </c>
      <c r="Y121" s="199">
        <f t="shared" si="30"/>
        <v>0</v>
      </c>
      <c r="Z121" s="199">
        <f t="shared" si="30"/>
        <v>0</v>
      </c>
      <c r="AA121" s="199">
        <f t="shared" si="30"/>
        <v>0</v>
      </c>
      <c r="AB121" s="199">
        <f t="shared" si="30"/>
        <v>0</v>
      </c>
      <c r="AC121" s="199">
        <f t="shared" si="30"/>
        <v>0</v>
      </c>
      <c r="AD121" s="199">
        <f t="shared" si="30"/>
        <v>0</v>
      </c>
      <c r="AE121" s="199">
        <f t="shared" si="30"/>
        <v>0</v>
      </c>
      <c r="AF121" s="199">
        <f t="shared" si="30"/>
        <v>0</v>
      </c>
      <c r="AG121" s="199">
        <f t="shared" si="30"/>
        <v>0</v>
      </c>
      <c r="AH121" s="199">
        <f t="shared" si="30"/>
        <v>0</v>
      </c>
      <c r="AI121" s="199">
        <f t="shared" si="30"/>
        <v>0</v>
      </c>
      <c r="AJ121" s="199">
        <f t="shared" si="30"/>
        <v>0</v>
      </c>
      <c r="AK121" s="200">
        <f t="shared" si="30"/>
        <v>0</v>
      </c>
    </row>
    <row r="122" spans="2:37" ht="14" x14ac:dyDescent="0.25">
      <c r="B122" s="198" t="s">
        <v>142</v>
      </c>
      <c r="C122" s="199" t="s">
        <v>89</v>
      </c>
      <c r="D122" s="199" t="s">
        <v>99</v>
      </c>
      <c r="E122" s="199">
        <f t="shared" si="0"/>
        <v>0</v>
      </c>
      <c r="F122" s="199">
        <f t="shared" ref="F122:AK122" si="31">IF(F43=0,F83,0)</f>
        <v>0</v>
      </c>
      <c r="G122" s="199">
        <f t="shared" si="31"/>
        <v>0</v>
      </c>
      <c r="H122" s="199">
        <f t="shared" si="31"/>
        <v>0</v>
      </c>
      <c r="I122" s="199">
        <f t="shared" si="31"/>
        <v>0</v>
      </c>
      <c r="J122" s="199">
        <f t="shared" si="31"/>
        <v>0</v>
      </c>
      <c r="K122" s="199">
        <f t="shared" si="31"/>
        <v>0</v>
      </c>
      <c r="L122" s="199">
        <f t="shared" si="31"/>
        <v>0</v>
      </c>
      <c r="M122" s="199">
        <f t="shared" si="31"/>
        <v>0</v>
      </c>
      <c r="N122" s="199">
        <f t="shared" si="31"/>
        <v>0</v>
      </c>
      <c r="O122" s="199">
        <f t="shared" si="31"/>
        <v>0</v>
      </c>
      <c r="P122" s="199">
        <f t="shared" si="31"/>
        <v>0</v>
      </c>
      <c r="Q122" s="199">
        <f t="shared" si="31"/>
        <v>0</v>
      </c>
      <c r="R122" s="199">
        <f t="shared" si="31"/>
        <v>0</v>
      </c>
      <c r="S122" s="199">
        <f t="shared" si="31"/>
        <v>0</v>
      </c>
      <c r="T122" s="199">
        <f t="shared" si="31"/>
        <v>0</v>
      </c>
      <c r="U122" s="199">
        <f t="shared" si="31"/>
        <v>0</v>
      </c>
      <c r="V122" s="199">
        <f t="shared" si="31"/>
        <v>0</v>
      </c>
      <c r="W122" s="199">
        <f t="shared" si="31"/>
        <v>0</v>
      </c>
      <c r="X122" s="199">
        <f t="shared" si="31"/>
        <v>0</v>
      </c>
      <c r="Y122" s="199">
        <f t="shared" si="31"/>
        <v>0</v>
      </c>
      <c r="Z122" s="199">
        <f t="shared" si="31"/>
        <v>0</v>
      </c>
      <c r="AA122" s="199">
        <f t="shared" si="31"/>
        <v>0</v>
      </c>
      <c r="AB122" s="199">
        <f t="shared" si="31"/>
        <v>0</v>
      </c>
      <c r="AC122" s="199">
        <f t="shared" si="31"/>
        <v>0</v>
      </c>
      <c r="AD122" s="199">
        <f t="shared" si="31"/>
        <v>0</v>
      </c>
      <c r="AE122" s="199">
        <f t="shared" si="31"/>
        <v>0</v>
      </c>
      <c r="AF122" s="199">
        <f t="shared" si="31"/>
        <v>0</v>
      </c>
      <c r="AG122" s="199">
        <f t="shared" si="31"/>
        <v>0</v>
      </c>
      <c r="AH122" s="199">
        <f t="shared" si="31"/>
        <v>0</v>
      </c>
      <c r="AI122" s="199">
        <f t="shared" si="31"/>
        <v>0</v>
      </c>
      <c r="AJ122" s="199">
        <f t="shared" si="31"/>
        <v>0</v>
      </c>
      <c r="AK122" s="200">
        <f t="shared" si="31"/>
        <v>0</v>
      </c>
    </row>
    <row r="123" spans="2:37" ht="14" x14ac:dyDescent="0.25">
      <c r="B123" s="198" t="s">
        <v>142</v>
      </c>
      <c r="C123" s="199" t="s">
        <v>150</v>
      </c>
      <c r="D123" s="199" t="s">
        <v>99</v>
      </c>
      <c r="E123" s="199">
        <f t="shared" si="0"/>
        <v>0</v>
      </c>
      <c r="F123" s="199">
        <f t="shared" ref="F123:AK123" si="32">IF(F44=0,F84,0)</f>
        <v>0</v>
      </c>
      <c r="G123" s="199">
        <f t="shared" si="32"/>
        <v>0</v>
      </c>
      <c r="H123" s="199">
        <f t="shared" si="32"/>
        <v>0</v>
      </c>
      <c r="I123" s="199">
        <f t="shared" si="32"/>
        <v>0</v>
      </c>
      <c r="J123" s="199">
        <f t="shared" si="32"/>
        <v>0</v>
      </c>
      <c r="K123" s="199">
        <f t="shared" si="32"/>
        <v>0</v>
      </c>
      <c r="L123" s="199">
        <f t="shared" si="32"/>
        <v>0</v>
      </c>
      <c r="M123" s="199">
        <f t="shared" si="32"/>
        <v>0</v>
      </c>
      <c r="N123" s="199">
        <f t="shared" si="32"/>
        <v>0</v>
      </c>
      <c r="O123" s="199">
        <f t="shared" si="32"/>
        <v>0</v>
      </c>
      <c r="P123" s="199">
        <f t="shared" si="32"/>
        <v>0</v>
      </c>
      <c r="Q123" s="199">
        <f t="shared" si="32"/>
        <v>0</v>
      </c>
      <c r="R123" s="199">
        <f t="shared" si="32"/>
        <v>0</v>
      </c>
      <c r="S123" s="199">
        <f t="shared" si="32"/>
        <v>0</v>
      </c>
      <c r="T123" s="199">
        <f t="shared" si="32"/>
        <v>0</v>
      </c>
      <c r="U123" s="199">
        <f t="shared" si="32"/>
        <v>0</v>
      </c>
      <c r="V123" s="199">
        <f t="shared" si="32"/>
        <v>0</v>
      </c>
      <c r="W123" s="199">
        <f t="shared" si="32"/>
        <v>0</v>
      </c>
      <c r="X123" s="199">
        <f t="shared" si="32"/>
        <v>0</v>
      </c>
      <c r="Y123" s="199">
        <f t="shared" si="32"/>
        <v>0</v>
      </c>
      <c r="Z123" s="199">
        <f t="shared" si="32"/>
        <v>0</v>
      </c>
      <c r="AA123" s="199">
        <f t="shared" si="32"/>
        <v>0</v>
      </c>
      <c r="AB123" s="199">
        <f t="shared" si="32"/>
        <v>0</v>
      </c>
      <c r="AC123" s="199">
        <f t="shared" si="32"/>
        <v>0</v>
      </c>
      <c r="AD123" s="199">
        <f t="shared" si="32"/>
        <v>0</v>
      </c>
      <c r="AE123" s="199">
        <f t="shared" si="32"/>
        <v>0</v>
      </c>
      <c r="AF123" s="199">
        <f t="shared" si="32"/>
        <v>0</v>
      </c>
      <c r="AG123" s="199">
        <f t="shared" si="32"/>
        <v>0</v>
      </c>
      <c r="AH123" s="199">
        <f t="shared" si="32"/>
        <v>0</v>
      </c>
      <c r="AI123" s="199">
        <f t="shared" si="32"/>
        <v>0</v>
      </c>
      <c r="AJ123" s="199">
        <f t="shared" si="32"/>
        <v>0</v>
      </c>
      <c r="AK123" s="200">
        <f t="shared" si="32"/>
        <v>0</v>
      </c>
    </row>
    <row r="124" spans="2:37" ht="14" x14ac:dyDescent="0.25">
      <c r="B124" s="198" t="s">
        <v>142</v>
      </c>
      <c r="C124" s="199" t="s">
        <v>151</v>
      </c>
      <c r="D124" s="199" t="s">
        <v>99</v>
      </c>
      <c r="E124" s="199">
        <f t="shared" si="0"/>
        <v>0</v>
      </c>
      <c r="F124" s="199">
        <f t="shared" ref="F124:AK124" si="33">IF(F45=0,F85,0)</f>
        <v>0</v>
      </c>
      <c r="G124" s="199">
        <f t="shared" si="33"/>
        <v>0</v>
      </c>
      <c r="H124" s="199">
        <f t="shared" si="33"/>
        <v>0</v>
      </c>
      <c r="I124" s="199">
        <f t="shared" si="33"/>
        <v>0</v>
      </c>
      <c r="J124" s="199">
        <f t="shared" si="33"/>
        <v>0</v>
      </c>
      <c r="K124" s="199">
        <f t="shared" si="33"/>
        <v>0</v>
      </c>
      <c r="L124" s="199">
        <f t="shared" si="33"/>
        <v>0</v>
      </c>
      <c r="M124" s="199">
        <f t="shared" si="33"/>
        <v>0</v>
      </c>
      <c r="N124" s="199">
        <f t="shared" si="33"/>
        <v>0</v>
      </c>
      <c r="O124" s="199">
        <f t="shared" si="33"/>
        <v>0</v>
      </c>
      <c r="P124" s="199">
        <f t="shared" si="33"/>
        <v>0</v>
      </c>
      <c r="Q124" s="199">
        <f t="shared" si="33"/>
        <v>0</v>
      </c>
      <c r="R124" s="199">
        <f t="shared" si="33"/>
        <v>0</v>
      </c>
      <c r="S124" s="199">
        <f t="shared" si="33"/>
        <v>0</v>
      </c>
      <c r="T124" s="199">
        <f t="shared" si="33"/>
        <v>0</v>
      </c>
      <c r="U124" s="199">
        <f t="shared" si="33"/>
        <v>0</v>
      </c>
      <c r="V124" s="199">
        <f t="shared" si="33"/>
        <v>0</v>
      </c>
      <c r="W124" s="199">
        <f t="shared" si="33"/>
        <v>0</v>
      </c>
      <c r="X124" s="199">
        <f t="shared" si="33"/>
        <v>0</v>
      </c>
      <c r="Y124" s="199">
        <f t="shared" si="33"/>
        <v>0</v>
      </c>
      <c r="Z124" s="199">
        <f t="shared" si="33"/>
        <v>0</v>
      </c>
      <c r="AA124" s="199">
        <f t="shared" si="33"/>
        <v>0</v>
      </c>
      <c r="AB124" s="199">
        <f t="shared" si="33"/>
        <v>0</v>
      </c>
      <c r="AC124" s="199">
        <f t="shared" si="33"/>
        <v>0</v>
      </c>
      <c r="AD124" s="199">
        <f t="shared" si="33"/>
        <v>0</v>
      </c>
      <c r="AE124" s="199">
        <f t="shared" si="33"/>
        <v>0</v>
      </c>
      <c r="AF124" s="199">
        <f t="shared" si="33"/>
        <v>0</v>
      </c>
      <c r="AG124" s="199">
        <f t="shared" si="33"/>
        <v>0</v>
      </c>
      <c r="AH124" s="199">
        <f t="shared" si="33"/>
        <v>0</v>
      </c>
      <c r="AI124" s="199">
        <f t="shared" si="33"/>
        <v>0</v>
      </c>
      <c r="AJ124" s="199">
        <f t="shared" si="33"/>
        <v>0</v>
      </c>
      <c r="AK124" s="200">
        <f t="shared" si="33"/>
        <v>0</v>
      </c>
    </row>
    <row r="125" spans="2:37" ht="14" x14ac:dyDescent="0.25">
      <c r="B125" s="198" t="s">
        <v>142</v>
      </c>
      <c r="C125" s="198" t="s">
        <v>91</v>
      </c>
      <c r="D125" s="199" t="s">
        <v>99</v>
      </c>
      <c r="E125" s="199">
        <f t="shared" si="0"/>
        <v>0</v>
      </c>
      <c r="F125" s="199">
        <f>IF(F46=0,F86,0)</f>
        <v>0</v>
      </c>
      <c r="G125" s="199">
        <f t="shared" ref="G125:AK125" si="34">IF(G46=0,G86,0)</f>
        <v>0</v>
      </c>
      <c r="H125" s="199">
        <f t="shared" si="34"/>
        <v>0</v>
      </c>
      <c r="I125" s="199">
        <f t="shared" si="34"/>
        <v>0</v>
      </c>
      <c r="J125" s="199">
        <f t="shared" si="34"/>
        <v>0</v>
      </c>
      <c r="K125" s="199">
        <f t="shared" si="34"/>
        <v>0</v>
      </c>
      <c r="L125" s="199">
        <f t="shared" si="34"/>
        <v>0</v>
      </c>
      <c r="M125" s="199">
        <f t="shared" si="34"/>
        <v>0</v>
      </c>
      <c r="N125" s="199">
        <f t="shared" si="34"/>
        <v>0</v>
      </c>
      <c r="O125" s="199">
        <f t="shared" si="34"/>
        <v>0</v>
      </c>
      <c r="P125" s="199">
        <f t="shared" si="34"/>
        <v>0</v>
      </c>
      <c r="Q125" s="199">
        <f t="shared" si="34"/>
        <v>0</v>
      </c>
      <c r="R125" s="199">
        <f t="shared" si="34"/>
        <v>0</v>
      </c>
      <c r="S125" s="199">
        <f t="shared" si="34"/>
        <v>0</v>
      </c>
      <c r="T125" s="199">
        <f t="shared" si="34"/>
        <v>0</v>
      </c>
      <c r="U125" s="199">
        <f t="shared" si="34"/>
        <v>0</v>
      </c>
      <c r="V125" s="199">
        <f t="shared" si="34"/>
        <v>0</v>
      </c>
      <c r="W125" s="199">
        <f t="shared" si="34"/>
        <v>0</v>
      </c>
      <c r="X125" s="199">
        <f t="shared" si="34"/>
        <v>0</v>
      </c>
      <c r="Y125" s="199">
        <f t="shared" si="34"/>
        <v>0</v>
      </c>
      <c r="Z125" s="199">
        <f t="shared" si="34"/>
        <v>0</v>
      </c>
      <c r="AA125" s="199">
        <f t="shared" si="34"/>
        <v>0</v>
      </c>
      <c r="AB125" s="199">
        <f t="shared" si="34"/>
        <v>0</v>
      </c>
      <c r="AC125" s="199">
        <f t="shared" si="34"/>
        <v>0</v>
      </c>
      <c r="AD125" s="199">
        <f t="shared" si="34"/>
        <v>0</v>
      </c>
      <c r="AE125" s="199">
        <f t="shared" si="34"/>
        <v>0</v>
      </c>
      <c r="AF125" s="199">
        <f t="shared" si="34"/>
        <v>0</v>
      </c>
      <c r="AG125" s="199">
        <f t="shared" si="34"/>
        <v>0</v>
      </c>
      <c r="AH125" s="199">
        <f t="shared" si="34"/>
        <v>0</v>
      </c>
      <c r="AI125" s="199">
        <f t="shared" si="34"/>
        <v>0</v>
      </c>
      <c r="AJ125" s="199">
        <f t="shared" si="34"/>
        <v>0</v>
      </c>
      <c r="AK125" s="200">
        <f t="shared" si="34"/>
        <v>0</v>
      </c>
    </row>
    <row r="126" spans="2:37" ht="14" x14ac:dyDescent="0.25">
      <c r="B126" s="198" t="s">
        <v>152</v>
      </c>
      <c r="C126" s="199" t="s">
        <v>143</v>
      </c>
      <c r="D126" s="199" t="s">
        <v>97</v>
      </c>
      <c r="E126" s="199">
        <f t="shared" si="0"/>
        <v>0</v>
      </c>
      <c r="F126" s="199">
        <f>IF(F30=1,F50,0)</f>
        <v>0</v>
      </c>
      <c r="G126" s="199">
        <f t="shared" ref="G126:AK126" si="35">IF(G30=1,G50,0)</f>
        <v>0</v>
      </c>
      <c r="H126" s="199">
        <f t="shared" si="35"/>
        <v>0</v>
      </c>
      <c r="I126" s="199">
        <f t="shared" si="35"/>
        <v>0</v>
      </c>
      <c r="J126" s="199">
        <f t="shared" si="35"/>
        <v>0</v>
      </c>
      <c r="K126" s="199">
        <f t="shared" si="35"/>
        <v>0</v>
      </c>
      <c r="L126" s="199">
        <f t="shared" si="35"/>
        <v>0</v>
      </c>
      <c r="M126" s="199">
        <f t="shared" si="35"/>
        <v>0</v>
      </c>
      <c r="N126" s="199">
        <f t="shared" si="35"/>
        <v>0</v>
      </c>
      <c r="O126" s="199">
        <f t="shared" si="35"/>
        <v>0</v>
      </c>
      <c r="P126" s="199">
        <f t="shared" si="35"/>
        <v>0</v>
      </c>
      <c r="Q126" s="199">
        <f t="shared" si="35"/>
        <v>0</v>
      </c>
      <c r="R126" s="199">
        <f t="shared" si="35"/>
        <v>0</v>
      </c>
      <c r="S126" s="199">
        <f t="shared" si="35"/>
        <v>0</v>
      </c>
      <c r="T126" s="199">
        <f t="shared" si="35"/>
        <v>0</v>
      </c>
      <c r="U126" s="199">
        <f t="shared" si="35"/>
        <v>0</v>
      </c>
      <c r="V126" s="199">
        <f t="shared" si="35"/>
        <v>0</v>
      </c>
      <c r="W126" s="199">
        <f t="shared" si="35"/>
        <v>0</v>
      </c>
      <c r="X126" s="199">
        <f t="shared" si="35"/>
        <v>0</v>
      </c>
      <c r="Y126" s="199">
        <f t="shared" si="35"/>
        <v>0</v>
      </c>
      <c r="Z126" s="199">
        <f t="shared" si="35"/>
        <v>0</v>
      </c>
      <c r="AA126" s="199">
        <f t="shared" si="35"/>
        <v>0</v>
      </c>
      <c r="AB126" s="199">
        <f t="shared" si="35"/>
        <v>0</v>
      </c>
      <c r="AC126" s="199">
        <f t="shared" si="35"/>
        <v>0</v>
      </c>
      <c r="AD126" s="199">
        <f t="shared" si="35"/>
        <v>0</v>
      </c>
      <c r="AE126" s="199">
        <f t="shared" si="35"/>
        <v>0</v>
      </c>
      <c r="AF126" s="199">
        <f t="shared" si="35"/>
        <v>0</v>
      </c>
      <c r="AG126" s="199">
        <f t="shared" si="35"/>
        <v>0</v>
      </c>
      <c r="AH126" s="199">
        <f t="shared" si="35"/>
        <v>0</v>
      </c>
      <c r="AI126" s="199">
        <f t="shared" si="35"/>
        <v>0</v>
      </c>
      <c r="AJ126" s="199">
        <f t="shared" si="35"/>
        <v>0</v>
      </c>
      <c r="AK126" s="200">
        <f t="shared" si="35"/>
        <v>0</v>
      </c>
    </row>
    <row r="127" spans="2:37" ht="14" x14ac:dyDescent="0.25">
      <c r="B127" s="198" t="s">
        <v>152</v>
      </c>
      <c r="C127" s="199" t="s">
        <v>144</v>
      </c>
      <c r="D127" s="199" t="s">
        <v>97</v>
      </c>
      <c r="E127" s="199">
        <f t="shared" si="0"/>
        <v>0</v>
      </c>
      <c r="F127" s="199">
        <f t="shared" ref="F127:AK127" si="36">IF(F31=1,F51,0)</f>
        <v>0</v>
      </c>
      <c r="G127" s="199">
        <f t="shared" si="36"/>
        <v>0</v>
      </c>
      <c r="H127" s="199">
        <f t="shared" si="36"/>
        <v>0</v>
      </c>
      <c r="I127" s="199">
        <f t="shared" si="36"/>
        <v>0</v>
      </c>
      <c r="J127" s="199">
        <f t="shared" si="36"/>
        <v>0</v>
      </c>
      <c r="K127" s="199">
        <f t="shared" si="36"/>
        <v>0</v>
      </c>
      <c r="L127" s="199">
        <f t="shared" si="36"/>
        <v>0</v>
      </c>
      <c r="M127" s="199">
        <f t="shared" si="36"/>
        <v>0</v>
      </c>
      <c r="N127" s="199">
        <f t="shared" si="36"/>
        <v>0</v>
      </c>
      <c r="O127" s="199">
        <f t="shared" si="36"/>
        <v>0</v>
      </c>
      <c r="P127" s="199">
        <f t="shared" si="36"/>
        <v>0</v>
      </c>
      <c r="Q127" s="199">
        <f t="shared" si="36"/>
        <v>0</v>
      </c>
      <c r="R127" s="199">
        <f t="shared" si="36"/>
        <v>0</v>
      </c>
      <c r="S127" s="199">
        <f t="shared" si="36"/>
        <v>0</v>
      </c>
      <c r="T127" s="199">
        <f t="shared" si="36"/>
        <v>0</v>
      </c>
      <c r="U127" s="199">
        <f t="shared" si="36"/>
        <v>0</v>
      </c>
      <c r="V127" s="199">
        <f t="shared" si="36"/>
        <v>0</v>
      </c>
      <c r="W127" s="199">
        <f t="shared" si="36"/>
        <v>0</v>
      </c>
      <c r="X127" s="199">
        <f t="shared" si="36"/>
        <v>0</v>
      </c>
      <c r="Y127" s="199">
        <f t="shared" si="36"/>
        <v>0</v>
      </c>
      <c r="Z127" s="199">
        <f t="shared" si="36"/>
        <v>0</v>
      </c>
      <c r="AA127" s="199">
        <f t="shared" si="36"/>
        <v>0</v>
      </c>
      <c r="AB127" s="199">
        <f t="shared" si="36"/>
        <v>0</v>
      </c>
      <c r="AC127" s="199">
        <f t="shared" si="36"/>
        <v>0</v>
      </c>
      <c r="AD127" s="199">
        <f t="shared" si="36"/>
        <v>0</v>
      </c>
      <c r="AE127" s="199">
        <f t="shared" si="36"/>
        <v>0</v>
      </c>
      <c r="AF127" s="199">
        <f t="shared" si="36"/>
        <v>0</v>
      </c>
      <c r="AG127" s="199">
        <f t="shared" si="36"/>
        <v>0</v>
      </c>
      <c r="AH127" s="199">
        <f t="shared" si="36"/>
        <v>0</v>
      </c>
      <c r="AI127" s="199">
        <f t="shared" si="36"/>
        <v>0</v>
      </c>
      <c r="AJ127" s="199">
        <f t="shared" si="36"/>
        <v>0</v>
      </c>
      <c r="AK127" s="200">
        <f t="shared" si="36"/>
        <v>0</v>
      </c>
    </row>
    <row r="128" spans="2:37" ht="14" x14ac:dyDescent="0.25">
      <c r="B128" s="198" t="s">
        <v>152</v>
      </c>
      <c r="C128" s="199" t="s">
        <v>145</v>
      </c>
      <c r="D128" s="199" t="s">
        <v>97</v>
      </c>
      <c r="E128" s="199">
        <f t="shared" ref="E128:E159" si="37">SUM(F128:AK128)</f>
        <v>0</v>
      </c>
      <c r="F128" s="199">
        <f t="shared" ref="F128:AK128" si="38">IF(F32=1,F52,0)</f>
        <v>0</v>
      </c>
      <c r="G128" s="199">
        <f t="shared" si="38"/>
        <v>0</v>
      </c>
      <c r="H128" s="199">
        <f t="shared" si="38"/>
        <v>0</v>
      </c>
      <c r="I128" s="199">
        <f t="shared" si="38"/>
        <v>0</v>
      </c>
      <c r="J128" s="199">
        <f t="shared" si="38"/>
        <v>0</v>
      </c>
      <c r="K128" s="199">
        <f t="shared" si="38"/>
        <v>0</v>
      </c>
      <c r="L128" s="199">
        <f t="shared" si="38"/>
        <v>0</v>
      </c>
      <c r="M128" s="199">
        <f t="shared" si="38"/>
        <v>0</v>
      </c>
      <c r="N128" s="199">
        <f t="shared" si="38"/>
        <v>0</v>
      </c>
      <c r="O128" s="199">
        <f t="shared" si="38"/>
        <v>0</v>
      </c>
      <c r="P128" s="199">
        <f t="shared" si="38"/>
        <v>0</v>
      </c>
      <c r="Q128" s="199">
        <f t="shared" si="38"/>
        <v>0</v>
      </c>
      <c r="R128" s="199">
        <f t="shared" si="38"/>
        <v>0</v>
      </c>
      <c r="S128" s="199">
        <f t="shared" si="38"/>
        <v>0</v>
      </c>
      <c r="T128" s="199">
        <f t="shared" si="38"/>
        <v>0</v>
      </c>
      <c r="U128" s="199">
        <f t="shared" si="38"/>
        <v>0</v>
      </c>
      <c r="V128" s="199">
        <f t="shared" si="38"/>
        <v>0</v>
      </c>
      <c r="W128" s="199">
        <f t="shared" si="38"/>
        <v>0</v>
      </c>
      <c r="X128" s="199">
        <f t="shared" si="38"/>
        <v>0</v>
      </c>
      <c r="Y128" s="199">
        <f t="shared" si="38"/>
        <v>0</v>
      </c>
      <c r="Z128" s="199">
        <f t="shared" si="38"/>
        <v>0</v>
      </c>
      <c r="AA128" s="199">
        <f t="shared" si="38"/>
        <v>0</v>
      </c>
      <c r="AB128" s="199">
        <f t="shared" si="38"/>
        <v>0</v>
      </c>
      <c r="AC128" s="199">
        <f t="shared" si="38"/>
        <v>0</v>
      </c>
      <c r="AD128" s="199">
        <f t="shared" si="38"/>
        <v>0</v>
      </c>
      <c r="AE128" s="199">
        <f t="shared" si="38"/>
        <v>0</v>
      </c>
      <c r="AF128" s="199">
        <f t="shared" si="38"/>
        <v>0</v>
      </c>
      <c r="AG128" s="199">
        <f t="shared" si="38"/>
        <v>0</v>
      </c>
      <c r="AH128" s="199">
        <f t="shared" si="38"/>
        <v>0</v>
      </c>
      <c r="AI128" s="199">
        <f t="shared" si="38"/>
        <v>0</v>
      </c>
      <c r="AJ128" s="199">
        <f t="shared" si="38"/>
        <v>0</v>
      </c>
      <c r="AK128" s="200">
        <f t="shared" si="38"/>
        <v>0</v>
      </c>
    </row>
    <row r="129" spans="2:37" ht="14" x14ac:dyDescent="0.25">
      <c r="B129" s="198" t="s">
        <v>152</v>
      </c>
      <c r="C129" s="199" t="s">
        <v>79</v>
      </c>
      <c r="D129" s="199" t="s">
        <v>97</v>
      </c>
      <c r="E129" s="199">
        <f t="shared" si="37"/>
        <v>0</v>
      </c>
      <c r="F129" s="199">
        <f t="shared" ref="F129:AK129" si="39">IF(F33=1,F53,0)</f>
        <v>0</v>
      </c>
      <c r="G129" s="199">
        <f t="shared" si="39"/>
        <v>0</v>
      </c>
      <c r="H129" s="199">
        <f t="shared" si="39"/>
        <v>0</v>
      </c>
      <c r="I129" s="199">
        <f t="shared" si="39"/>
        <v>0</v>
      </c>
      <c r="J129" s="199">
        <f t="shared" si="39"/>
        <v>0</v>
      </c>
      <c r="K129" s="199">
        <f t="shared" si="39"/>
        <v>0</v>
      </c>
      <c r="L129" s="199">
        <f t="shared" si="39"/>
        <v>0</v>
      </c>
      <c r="M129" s="199">
        <f t="shared" si="39"/>
        <v>0</v>
      </c>
      <c r="N129" s="199">
        <f t="shared" si="39"/>
        <v>0</v>
      </c>
      <c r="O129" s="199">
        <f t="shared" si="39"/>
        <v>0</v>
      </c>
      <c r="P129" s="199">
        <f t="shared" si="39"/>
        <v>0</v>
      </c>
      <c r="Q129" s="199">
        <f t="shared" si="39"/>
        <v>0</v>
      </c>
      <c r="R129" s="199">
        <f t="shared" si="39"/>
        <v>0</v>
      </c>
      <c r="S129" s="199">
        <f t="shared" si="39"/>
        <v>0</v>
      </c>
      <c r="T129" s="199">
        <f t="shared" si="39"/>
        <v>0</v>
      </c>
      <c r="U129" s="199">
        <f t="shared" si="39"/>
        <v>0</v>
      </c>
      <c r="V129" s="199">
        <f t="shared" si="39"/>
        <v>0</v>
      </c>
      <c r="W129" s="199">
        <f t="shared" si="39"/>
        <v>0</v>
      </c>
      <c r="X129" s="199">
        <f t="shared" si="39"/>
        <v>0</v>
      </c>
      <c r="Y129" s="199">
        <f t="shared" si="39"/>
        <v>0</v>
      </c>
      <c r="Z129" s="199">
        <f t="shared" si="39"/>
        <v>0</v>
      </c>
      <c r="AA129" s="199">
        <f t="shared" si="39"/>
        <v>0</v>
      </c>
      <c r="AB129" s="199">
        <f t="shared" si="39"/>
        <v>0</v>
      </c>
      <c r="AC129" s="199">
        <f t="shared" si="39"/>
        <v>0</v>
      </c>
      <c r="AD129" s="199">
        <f t="shared" si="39"/>
        <v>0</v>
      </c>
      <c r="AE129" s="199">
        <f t="shared" si="39"/>
        <v>0</v>
      </c>
      <c r="AF129" s="199">
        <f t="shared" si="39"/>
        <v>0</v>
      </c>
      <c r="AG129" s="199">
        <f t="shared" si="39"/>
        <v>0</v>
      </c>
      <c r="AH129" s="199">
        <f t="shared" si="39"/>
        <v>0</v>
      </c>
      <c r="AI129" s="199">
        <f t="shared" si="39"/>
        <v>0</v>
      </c>
      <c r="AJ129" s="199">
        <f t="shared" si="39"/>
        <v>0</v>
      </c>
      <c r="AK129" s="200">
        <f t="shared" si="39"/>
        <v>0</v>
      </c>
    </row>
    <row r="130" spans="2:37" ht="14" x14ac:dyDescent="0.25">
      <c r="B130" s="198" t="s">
        <v>152</v>
      </c>
      <c r="C130" s="199" t="s">
        <v>80</v>
      </c>
      <c r="D130" s="199" t="s">
        <v>97</v>
      </c>
      <c r="E130" s="199">
        <f t="shared" si="37"/>
        <v>0</v>
      </c>
      <c r="F130" s="199">
        <f t="shared" ref="F130:AK130" si="40">IF(F34=1,F54,0)</f>
        <v>0</v>
      </c>
      <c r="G130" s="199">
        <f t="shared" si="40"/>
        <v>0</v>
      </c>
      <c r="H130" s="199">
        <f t="shared" si="40"/>
        <v>0</v>
      </c>
      <c r="I130" s="199">
        <f t="shared" si="40"/>
        <v>0</v>
      </c>
      <c r="J130" s="199">
        <f t="shared" si="40"/>
        <v>0</v>
      </c>
      <c r="K130" s="199">
        <f t="shared" si="40"/>
        <v>0</v>
      </c>
      <c r="L130" s="199">
        <f t="shared" si="40"/>
        <v>0</v>
      </c>
      <c r="M130" s="199">
        <f t="shared" si="40"/>
        <v>0</v>
      </c>
      <c r="N130" s="199">
        <f t="shared" si="40"/>
        <v>0</v>
      </c>
      <c r="O130" s="199">
        <f t="shared" si="40"/>
        <v>0</v>
      </c>
      <c r="P130" s="199">
        <f t="shared" si="40"/>
        <v>0</v>
      </c>
      <c r="Q130" s="199">
        <f t="shared" si="40"/>
        <v>0</v>
      </c>
      <c r="R130" s="199">
        <f t="shared" si="40"/>
        <v>0</v>
      </c>
      <c r="S130" s="199">
        <f t="shared" si="40"/>
        <v>0</v>
      </c>
      <c r="T130" s="199">
        <f t="shared" si="40"/>
        <v>0</v>
      </c>
      <c r="U130" s="199">
        <f t="shared" si="40"/>
        <v>0</v>
      </c>
      <c r="V130" s="199">
        <f t="shared" si="40"/>
        <v>0</v>
      </c>
      <c r="W130" s="199">
        <f t="shared" si="40"/>
        <v>0</v>
      </c>
      <c r="X130" s="199">
        <f t="shared" si="40"/>
        <v>0</v>
      </c>
      <c r="Y130" s="199">
        <f t="shared" si="40"/>
        <v>0</v>
      </c>
      <c r="Z130" s="199">
        <f t="shared" si="40"/>
        <v>0</v>
      </c>
      <c r="AA130" s="199">
        <f t="shared" si="40"/>
        <v>0</v>
      </c>
      <c r="AB130" s="199">
        <f t="shared" si="40"/>
        <v>0</v>
      </c>
      <c r="AC130" s="199">
        <f t="shared" si="40"/>
        <v>0</v>
      </c>
      <c r="AD130" s="199">
        <f t="shared" si="40"/>
        <v>0</v>
      </c>
      <c r="AE130" s="199">
        <f t="shared" si="40"/>
        <v>0</v>
      </c>
      <c r="AF130" s="199">
        <f t="shared" si="40"/>
        <v>0</v>
      </c>
      <c r="AG130" s="199">
        <f t="shared" si="40"/>
        <v>0</v>
      </c>
      <c r="AH130" s="199">
        <f t="shared" si="40"/>
        <v>0</v>
      </c>
      <c r="AI130" s="199">
        <f t="shared" si="40"/>
        <v>0</v>
      </c>
      <c r="AJ130" s="199">
        <f t="shared" si="40"/>
        <v>0</v>
      </c>
      <c r="AK130" s="200">
        <f t="shared" si="40"/>
        <v>0</v>
      </c>
    </row>
    <row r="131" spans="2:37" ht="14" x14ac:dyDescent="0.25">
      <c r="B131" s="198" t="s">
        <v>152</v>
      </c>
      <c r="C131" s="199" t="s">
        <v>81</v>
      </c>
      <c r="D131" s="199" t="s">
        <v>97</v>
      </c>
      <c r="E131" s="199">
        <f t="shared" si="37"/>
        <v>0</v>
      </c>
      <c r="F131" s="199">
        <f t="shared" ref="F131:AK131" si="41">IF(F35=1,F55,0)</f>
        <v>0</v>
      </c>
      <c r="G131" s="199">
        <f t="shared" si="41"/>
        <v>0</v>
      </c>
      <c r="H131" s="199">
        <f t="shared" si="41"/>
        <v>0</v>
      </c>
      <c r="I131" s="199">
        <f t="shared" si="41"/>
        <v>0</v>
      </c>
      <c r="J131" s="199">
        <f t="shared" si="41"/>
        <v>0</v>
      </c>
      <c r="K131" s="199">
        <f t="shared" si="41"/>
        <v>0</v>
      </c>
      <c r="L131" s="199">
        <f t="shared" si="41"/>
        <v>0</v>
      </c>
      <c r="M131" s="199">
        <f t="shared" si="41"/>
        <v>0</v>
      </c>
      <c r="N131" s="199">
        <f t="shared" si="41"/>
        <v>0</v>
      </c>
      <c r="O131" s="199">
        <f t="shared" si="41"/>
        <v>0</v>
      </c>
      <c r="P131" s="199">
        <f t="shared" si="41"/>
        <v>0</v>
      </c>
      <c r="Q131" s="199">
        <f t="shared" si="41"/>
        <v>0</v>
      </c>
      <c r="R131" s="199">
        <f t="shared" si="41"/>
        <v>0</v>
      </c>
      <c r="S131" s="199">
        <f t="shared" si="41"/>
        <v>0</v>
      </c>
      <c r="T131" s="199">
        <f t="shared" si="41"/>
        <v>0</v>
      </c>
      <c r="U131" s="199">
        <f t="shared" si="41"/>
        <v>0</v>
      </c>
      <c r="V131" s="199">
        <f t="shared" si="41"/>
        <v>0</v>
      </c>
      <c r="W131" s="199">
        <f t="shared" si="41"/>
        <v>0</v>
      </c>
      <c r="X131" s="199">
        <f t="shared" si="41"/>
        <v>0</v>
      </c>
      <c r="Y131" s="199">
        <f t="shared" si="41"/>
        <v>0</v>
      </c>
      <c r="Z131" s="199">
        <f t="shared" si="41"/>
        <v>0</v>
      </c>
      <c r="AA131" s="199">
        <f t="shared" si="41"/>
        <v>0</v>
      </c>
      <c r="AB131" s="199">
        <f t="shared" si="41"/>
        <v>0</v>
      </c>
      <c r="AC131" s="199">
        <f t="shared" si="41"/>
        <v>0</v>
      </c>
      <c r="AD131" s="199">
        <f t="shared" si="41"/>
        <v>0</v>
      </c>
      <c r="AE131" s="199">
        <f t="shared" si="41"/>
        <v>0</v>
      </c>
      <c r="AF131" s="199">
        <f t="shared" si="41"/>
        <v>0</v>
      </c>
      <c r="AG131" s="199">
        <f t="shared" si="41"/>
        <v>0</v>
      </c>
      <c r="AH131" s="199">
        <f t="shared" si="41"/>
        <v>0</v>
      </c>
      <c r="AI131" s="199">
        <f t="shared" si="41"/>
        <v>0</v>
      </c>
      <c r="AJ131" s="199">
        <f t="shared" si="41"/>
        <v>0</v>
      </c>
      <c r="AK131" s="200">
        <f t="shared" si="41"/>
        <v>0</v>
      </c>
    </row>
    <row r="132" spans="2:37" ht="14" x14ac:dyDescent="0.25">
      <c r="B132" s="198" t="s">
        <v>152</v>
      </c>
      <c r="C132" s="199" t="s">
        <v>82</v>
      </c>
      <c r="D132" s="199" t="s">
        <v>97</v>
      </c>
      <c r="E132" s="199">
        <f t="shared" si="37"/>
        <v>0</v>
      </c>
      <c r="F132" s="199">
        <f t="shared" ref="F132:AK132" si="42">IF(F36=1,F56,0)</f>
        <v>0</v>
      </c>
      <c r="G132" s="199">
        <f t="shared" si="42"/>
        <v>0</v>
      </c>
      <c r="H132" s="199">
        <f t="shared" si="42"/>
        <v>0</v>
      </c>
      <c r="I132" s="199">
        <f t="shared" si="42"/>
        <v>0</v>
      </c>
      <c r="J132" s="199">
        <f t="shared" si="42"/>
        <v>0</v>
      </c>
      <c r="K132" s="199">
        <f t="shared" si="42"/>
        <v>0</v>
      </c>
      <c r="L132" s="199">
        <f t="shared" si="42"/>
        <v>0</v>
      </c>
      <c r="M132" s="199">
        <f t="shared" si="42"/>
        <v>0</v>
      </c>
      <c r="N132" s="199">
        <f t="shared" si="42"/>
        <v>0</v>
      </c>
      <c r="O132" s="199">
        <f t="shared" si="42"/>
        <v>0</v>
      </c>
      <c r="P132" s="199">
        <f t="shared" si="42"/>
        <v>0</v>
      </c>
      <c r="Q132" s="199">
        <f t="shared" si="42"/>
        <v>0</v>
      </c>
      <c r="R132" s="199">
        <f t="shared" si="42"/>
        <v>0</v>
      </c>
      <c r="S132" s="199">
        <f t="shared" si="42"/>
        <v>0</v>
      </c>
      <c r="T132" s="199">
        <f t="shared" si="42"/>
        <v>0</v>
      </c>
      <c r="U132" s="199">
        <f t="shared" si="42"/>
        <v>0</v>
      </c>
      <c r="V132" s="199">
        <f t="shared" si="42"/>
        <v>0</v>
      </c>
      <c r="W132" s="199">
        <f t="shared" si="42"/>
        <v>0</v>
      </c>
      <c r="X132" s="199">
        <f t="shared" si="42"/>
        <v>0</v>
      </c>
      <c r="Y132" s="199">
        <f t="shared" si="42"/>
        <v>0</v>
      </c>
      <c r="Z132" s="199">
        <f t="shared" si="42"/>
        <v>0</v>
      </c>
      <c r="AA132" s="199">
        <f t="shared" si="42"/>
        <v>0</v>
      </c>
      <c r="AB132" s="199">
        <f t="shared" si="42"/>
        <v>0</v>
      </c>
      <c r="AC132" s="199">
        <f t="shared" si="42"/>
        <v>0</v>
      </c>
      <c r="AD132" s="199">
        <f t="shared" si="42"/>
        <v>0</v>
      </c>
      <c r="AE132" s="199">
        <f t="shared" si="42"/>
        <v>0</v>
      </c>
      <c r="AF132" s="199">
        <f t="shared" si="42"/>
        <v>0</v>
      </c>
      <c r="AG132" s="199">
        <f t="shared" si="42"/>
        <v>0</v>
      </c>
      <c r="AH132" s="199">
        <f t="shared" si="42"/>
        <v>0</v>
      </c>
      <c r="AI132" s="199">
        <f t="shared" si="42"/>
        <v>0</v>
      </c>
      <c r="AJ132" s="199">
        <f t="shared" si="42"/>
        <v>0</v>
      </c>
      <c r="AK132" s="200">
        <f t="shared" si="42"/>
        <v>0</v>
      </c>
    </row>
    <row r="133" spans="2:37" ht="14" x14ac:dyDescent="0.25">
      <c r="B133" s="198" t="s">
        <v>152</v>
      </c>
      <c r="C133" s="199" t="s">
        <v>83</v>
      </c>
      <c r="D133" s="199" t="s">
        <v>97</v>
      </c>
      <c r="E133" s="199">
        <f t="shared" si="37"/>
        <v>0</v>
      </c>
      <c r="F133" s="199">
        <f t="shared" ref="F133:AK133" si="43">IF(F37=1,F57,0)</f>
        <v>0</v>
      </c>
      <c r="G133" s="199">
        <f t="shared" si="43"/>
        <v>0</v>
      </c>
      <c r="H133" s="199">
        <f t="shared" si="43"/>
        <v>0</v>
      </c>
      <c r="I133" s="199">
        <f t="shared" si="43"/>
        <v>0</v>
      </c>
      <c r="J133" s="199">
        <f t="shared" si="43"/>
        <v>0</v>
      </c>
      <c r="K133" s="199">
        <f t="shared" si="43"/>
        <v>0</v>
      </c>
      <c r="L133" s="199">
        <f t="shared" si="43"/>
        <v>0</v>
      </c>
      <c r="M133" s="199">
        <f t="shared" si="43"/>
        <v>0</v>
      </c>
      <c r="N133" s="199">
        <f t="shared" si="43"/>
        <v>0</v>
      </c>
      <c r="O133" s="199">
        <f t="shared" si="43"/>
        <v>0</v>
      </c>
      <c r="P133" s="199">
        <f t="shared" si="43"/>
        <v>0</v>
      </c>
      <c r="Q133" s="199">
        <f t="shared" si="43"/>
        <v>0</v>
      </c>
      <c r="R133" s="199">
        <f t="shared" si="43"/>
        <v>0</v>
      </c>
      <c r="S133" s="199">
        <f t="shared" si="43"/>
        <v>0</v>
      </c>
      <c r="T133" s="199">
        <f t="shared" si="43"/>
        <v>0</v>
      </c>
      <c r="U133" s="199">
        <f t="shared" si="43"/>
        <v>0</v>
      </c>
      <c r="V133" s="199">
        <f t="shared" si="43"/>
        <v>0</v>
      </c>
      <c r="W133" s="199">
        <f t="shared" si="43"/>
        <v>0</v>
      </c>
      <c r="X133" s="199">
        <f t="shared" si="43"/>
        <v>0</v>
      </c>
      <c r="Y133" s="199">
        <f t="shared" si="43"/>
        <v>0</v>
      </c>
      <c r="Z133" s="199">
        <f t="shared" si="43"/>
        <v>0</v>
      </c>
      <c r="AA133" s="199">
        <f t="shared" si="43"/>
        <v>0</v>
      </c>
      <c r="AB133" s="199">
        <f t="shared" si="43"/>
        <v>0</v>
      </c>
      <c r="AC133" s="199">
        <f t="shared" si="43"/>
        <v>0</v>
      </c>
      <c r="AD133" s="199">
        <f t="shared" si="43"/>
        <v>0</v>
      </c>
      <c r="AE133" s="199">
        <f t="shared" si="43"/>
        <v>0</v>
      </c>
      <c r="AF133" s="199">
        <f t="shared" si="43"/>
        <v>0</v>
      </c>
      <c r="AG133" s="199">
        <f t="shared" si="43"/>
        <v>0</v>
      </c>
      <c r="AH133" s="199">
        <f t="shared" si="43"/>
        <v>0</v>
      </c>
      <c r="AI133" s="199">
        <f t="shared" si="43"/>
        <v>0</v>
      </c>
      <c r="AJ133" s="199">
        <f t="shared" si="43"/>
        <v>0</v>
      </c>
      <c r="AK133" s="200">
        <f t="shared" si="43"/>
        <v>0</v>
      </c>
    </row>
    <row r="134" spans="2:37" ht="14" x14ac:dyDescent="0.25">
      <c r="B134" s="198" t="s">
        <v>152</v>
      </c>
      <c r="C134" s="199" t="s">
        <v>146</v>
      </c>
      <c r="D134" s="199" t="s">
        <v>97</v>
      </c>
      <c r="E134" s="199">
        <f t="shared" si="37"/>
        <v>0</v>
      </c>
      <c r="F134" s="199">
        <f t="shared" ref="F134:AK134" si="44">IF(F38=1,F58,0)</f>
        <v>0</v>
      </c>
      <c r="G134" s="199">
        <f t="shared" si="44"/>
        <v>0</v>
      </c>
      <c r="H134" s="199">
        <f t="shared" si="44"/>
        <v>0</v>
      </c>
      <c r="I134" s="199">
        <f t="shared" si="44"/>
        <v>0</v>
      </c>
      <c r="J134" s="199">
        <f t="shared" si="44"/>
        <v>0</v>
      </c>
      <c r="K134" s="199">
        <f t="shared" si="44"/>
        <v>0</v>
      </c>
      <c r="L134" s="199">
        <f t="shared" si="44"/>
        <v>0</v>
      </c>
      <c r="M134" s="199">
        <f t="shared" si="44"/>
        <v>0</v>
      </c>
      <c r="N134" s="199">
        <f t="shared" si="44"/>
        <v>0</v>
      </c>
      <c r="O134" s="199">
        <f t="shared" si="44"/>
        <v>0</v>
      </c>
      <c r="P134" s="199">
        <f t="shared" si="44"/>
        <v>0</v>
      </c>
      <c r="Q134" s="199">
        <f t="shared" si="44"/>
        <v>0</v>
      </c>
      <c r="R134" s="199">
        <f t="shared" si="44"/>
        <v>0</v>
      </c>
      <c r="S134" s="199">
        <f t="shared" si="44"/>
        <v>0</v>
      </c>
      <c r="T134" s="199">
        <f t="shared" si="44"/>
        <v>0</v>
      </c>
      <c r="U134" s="199">
        <f t="shared" si="44"/>
        <v>0</v>
      </c>
      <c r="V134" s="199">
        <f t="shared" si="44"/>
        <v>0</v>
      </c>
      <c r="W134" s="199">
        <f t="shared" si="44"/>
        <v>0</v>
      </c>
      <c r="X134" s="199">
        <f t="shared" si="44"/>
        <v>0</v>
      </c>
      <c r="Y134" s="199">
        <f t="shared" si="44"/>
        <v>0</v>
      </c>
      <c r="Z134" s="199">
        <f t="shared" si="44"/>
        <v>0</v>
      </c>
      <c r="AA134" s="199">
        <f t="shared" si="44"/>
        <v>0</v>
      </c>
      <c r="AB134" s="199">
        <f t="shared" si="44"/>
        <v>0</v>
      </c>
      <c r="AC134" s="199">
        <f t="shared" si="44"/>
        <v>0</v>
      </c>
      <c r="AD134" s="199">
        <f t="shared" si="44"/>
        <v>0</v>
      </c>
      <c r="AE134" s="199">
        <f t="shared" si="44"/>
        <v>0</v>
      </c>
      <c r="AF134" s="199">
        <f t="shared" si="44"/>
        <v>0</v>
      </c>
      <c r="AG134" s="199">
        <f t="shared" si="44"/>
        <v>0</v>
      </c>
      <c r="AH134" s="199">
        <f t="shared" si="44"/>
        <v>0</v>
      </c>
      <c r="AI134" s="199">
        <f t="shared" si="44"/>
        <v>0</v>
      </c>
      <c r="AJ134" s="199">
        <f t="shared" si="44"/>
        <v>0</v>
      </c>
      <c r="AK134" s="200">
        <f t="shared" si="44"/>
        <v>0</v>
      </c>
    </row>
    <row r="135" spans="2:37" ht="14" x14ac:dyDescent="0.25">
      <c r="B135" s="198" t="s">
        <v>152</v>
      </c>
      <c r="C135" s="199" t="s">
        <v>147</v>
      </c>
      <c r="D135" s="199" t="s">
        <v>97</v>
      </c>
      <c r="E135" s="199">
        <f t="shared" si="37"/>
        <v>0</v>
      </c>
      <c r="F135" s="199">
        <f t="shared" ref="F135:AK135" si="45">IF(F39=1,F59,0)</f>
        <v>0</v>
      </c>
      <c r="G135" s="199">
        <f t="shared" si="45"/>
        <v>0</v>
      </c>
      <c r="H135" s="199">
        <f t="shared" si="45"/>
        <v>0</v>
      </c>
      <c r="I135" s="199">
        <f t="shared" si="45"/>
        <v>0</v>
      </c>
      <c r="J135" s="199">
        <f t="shared" si="45"/>
        <v>0</v>
      </c>
      <c r="K135" s="199">
        <f t="shared" si="45"/>
        <v>0</v>
      </c>
      <c r="L135" s="199">
        <f t="shared" si="45"/>
        <v>0</v>
      </c>
      <c r="M135" s="199">
        <f t="shared" si="45"/>
        <v>0</v>
      </c>
      <c r="N135" s="199">
        <f t="shared" si="45"/>
        <v>0</v>
      </c>
      <c r="O135" s="199">
        <f t="shared" si="45"/>
        <v>0</v>
      </c>
      <c r="P135" s="199">
        <f t="shared" si="45"/>
        <v>0</v>
      </c>
      <c r="Q135" s="199">
        <f t="shared" si="45"/>
        <v>0</v>
      </c>
      <c r="R135" s="199">
        <f t="shared" si="45"/>
        <v>0</v>
      </c>
      <c r="S135" s="199">
        <f t="shared" si="45"/>
        <v>0</v>
      </c>
      <c r="T135" s="199">
        <f t="shared" si="45"/>
        <v>0</v>
      </c>
      <c r="U135" s="199">
        <f t="shared" si="45"/>
        <v>0</v>
      </c>
      <c r="V135" s="199">
        <f t="shared" si="45"/>
        <v>0</v>
      </c>
      <c r="W135" s="199">
        <f t="shared" si="45"/>
        <v>0</v>
      </c>
      <c r="X135" s="199">
        <f t="shared" si="45"/>
        <v>0</v>
      </c>
      <c r="Y135" s="199">
        <f t="shared" si="45"/>
        <v>0</v>
      </c>
      <c r="Z135" s="199">
        <f t="shared" si="45"/>
        <v>0</v>
      </c>
      <c r="AA135" s="199">
        <f t="shared" si="45"/>
        <v>0</v>
      </c>
      <c r="AB135" s="199">
        <f t="shared" si="45"/>
        <v>0</v>
      </c>
      <c r="AC135" s="199">
        <f t="shared" si="45"/>
        <v>0</v>
      </c>
      <c r="AD135" s="199">
        <f t="shared" si="45"/>
        <v>0</v>
      </c>
      <c r="AE135" s="199">
        <f t="shared" si="45"/>
        <v>0</v>
      </c>
      <c r="AF135" s="199">
        <f t="shared" si="45"/>
        <v>0</v>
      </c>
      <c r="AG135" s="199">
        <f t="shared" si="45"/>
        <v>0</v>
      </c>
      <c r="AH135" s="199">
        <f t="shared" si="45"/>
        <v>0</v>
      </c>
      <c r="AI135" s="199">
        <f t="shared" si="45"/>
        <v>0</v>
      </c>
      <c r="AJ135" s="199">
        <f t="shared" si="45"/>
        <v>0</v>
      </c>
      <c r="AK135" s="200">
        <f t="shared" si="45"/>
        <v>0</v>
      </c>
    </row>
    <row r="136" spans="2:37" ht="14" x14ac:dyDescent="0.25">
      <c r="B136" s="198" t="s">
        <v>152</v>
      </c>
      <c r="C136" s="199" t="s">
        <v>86</v>
      </c>
      <c r="D136" s="199" t="s">
        <v>97</v>
      </c>
      <c r="E136" s="199">
        <f t="shared" si="37"/>
        <v>0</v>
      </c>
      <c r="F136" s="199">
        <f t="shared" ref="F136:AK136" si="46">IF(F40=1,F60,0)</f>
        <v>0</v>
      </c>
      <c r="G136" s="199">
        <f t="shared" si="46"/>
        <v>0</v>
      </c>
      <c r="H136" s="199">
        <f t="shared" si="46"/>
        <v>0</v>
      </c>
      <c r="I136" s="199">
        <f t="shared" si="46"/>
        <v>0</v>
      </c>
      <c r="J136" s="199">
        <f t="shared" si="46"/>
        <v>0</v>
      </c>
      <c r="K136" s="199">
        <f t="shared" si="46"/>
        <v>0</v>
      </c>
      <c r="L136" s="199">
        <f t="shared" si="46"/>
        <v>0</v>
      </c>
      <c r="M136" s="199">
        <f t="shared" si="46"/>
        <v>0</v>
      </c>
      <c r="N136" s="199">
        <f t="shared" si="46"/>
        <v>0</v>
      </c>
      <c r="O136" s="199">
        <f t="shared" si="46"/>
        <v>0</v>
      </c>
      <c r="P136" s="199">
        <f t="shared" si="46"/>
        <v>0</v>
      </c>
      <c r="Q136" s="199">
        <f t="shared" si="46"/>
        <v>0</v>
      </c>
      <c r="R136" s="199">
        <f t="shared" si="46"/>
        <v>0</v>
      </c>
      <c r="S136" s="199">
        <f t="shared" si="46"/>
        <v>0</v>
      </c>
      <c r="T136" s="199">
        <f t="shared" si="46"/>
        <v>0</v>
      </c>
      <c r="U136" s="199">
        <f t="shared" si="46"/>
        <v>0</v>
      </c>
      <c r="V136" s="199">
        <f t="shared" si="46"/>
        <v>0</v>
      </c>
      <c r="W136" s="199">
        <f t="shared" si="46"/>
        <v>0</v>
      </c>
      <c r="X136" s="199">
        <f t="shared" si="46"/>
        <v>0</v>
      </c>
      <c r="Y136" s="199">
        <f t="shared" si="46"/>
        <v>0</v>
      </c>
      <c r="Z136" s="199">
        <f t="shared" si="46"/>
        <v>0</v>
      </c>
      <c r="AA136" s="199">
        <f t="shared" si="46"/>
        <v>0</v>
      </c>
      <c r="AB136" s="199">
        <f t="shared" si="46"/>
        <v>0</v>
      </c>
      <c r="AC136" s="199">
        <f t="shared" si="46"/>
        <v>0</v>
      </c>
      <c r="AD136" s="199">
        <f t="shared" si="46"/>
        <v>0</v>
      </c>
      <c r="AE136" s="199">
        <f t="shared" si="46"/>
        <v>0</v>
      </c>
      <c r="AF136" s="199">
        <f t="shared" si="46"/>
        <v>0</v>
      </c>
      <c r="AG136" s="199">
        <f t="shared" si="46"/>
        <v>0</v>
      </c>
      <c r="AH136" s="199">
        <f t="shared" si="46"/>
        <v>0</v>
      </c>
      <c r="AI136" s="199">
        <f t="shared" si="46"/>
        <v>0</v>
      </c>
      <c r="AJ136" s="199">
        <f t="shared" si="46"/>
        <v>0</v>
      </c>
      <c r="AK136" s="200">
        <f t="shared" si="46"/>
        <v>0</v>
      </c>
    </row>
    <row r="137" spans="2:37" ht="14" x14ac:dyDescent="0.25">
      <c r="B137" s="198" t="s">
        <v>152</v>
      </c>
      <c r="C137" s="199" t="s">
        <v>148</v>
      </c>
      <c r="D137" s="199" t="s">
        <v>97</v>
      </c>
      <c r="E137" s="199">
        <f t="shared" si="37"/>
        <v>0</v>
      </c>
      <c r="F137" s="199">
        <f t="shared" ref="F137:AK137" si="47">IF(F41=1,F61,0)</f>
        <v>0</v>
      </c>
      <c r="G137" s="199">
        <f t="shared" si="47"/>
        <v>0</v>
      </c>
      <c r="H137" s="199">
        <f t="shared" si="47"/>
        <v>0</v>
      </c>
      <c r="I137" s="199">
        <f t="shared" si="47"/>
        <v>0</v>
      </c>
      <c r="J137" s="199">
        <f t="shared" si="47"/>
        <v>0</v>
      </c>
      <c r="K137" s="199">
        <f t="shared" si="47"/>
        <v>0</v>
      </c>
      <c r="L137" s="199">
        <f t="shared" si="47"/>
        <v>0</v>
      </c>
      <c r="M137" s="199">
        <f t="shared" si="47"/>
        <v>0</v>
      </c>
      <c r="N137" s="199">
        <f t="shared" si="47"/>
        <v>0</v>
      </c>
      <c r="O137" s="199">
        <f t="shared" si="47"/>
        <v>0</v>
      </c>
      <c r="P137" s="199">
        <f t="shared" si="47"/>
        <v>0</v>
      </c>
      <c r="Q137" s="199">
        <f t="shared" si="47"/>
        <v>0</v>
      </c>
      <c r="R137" s="199">
        <f t="shared" si="47"/>
        <v>0</v>
      </c>
      <c r="S137" s="199">
        <f t="shared" si="47"/>
        <v>0</v>
      </c>
      <c r="T137" s="199">
        <f t="shared" si="47"/>
        <v>0</v>
      </c>
      <c r="U137" s="199">
        <f t="shared" si="47"/>
        <v>0</v>
      </c>
      <c r="V137" s="199">
        <f t="shared" si="47"/>
        <v>0</v>
      </c>
      <c r="W137" s="199">
        <f t="shared" si="47"/>
        <v>0</v>
      </c>
      <c r="X137" s="199">
        <f t="shared" si="47"/>
        <v>0</v>
      </c>
      <c r="Y137" s="199">
        <f t="shared" si="47"/>
        <v>0</v>
      </c>
      <c r="Z137" s="199">
        <f t="shared" si="47"/>
        <v>0</v>
      </c>
      <c r="AA137" s="199">
        <f t="shared" si="47"/>
        <v>0</v>
      </c>
      <c r="AB137" s="199">
        <f t="shared" si="47"/>
        <v>0</v>
      </c>
      <c r="AC137" s="199">
        <f t="shared" si="47"/>
        <v>0</v>
      </c>
      <c r="AD137" s="199">
        <f t="shared" si="47"/>
        <v>0</v>
      </c>
      <c r="AE137" s="199">
        <f t="shared" si="47"/>
        <v>0</v>
      </c>
      <c r="AF137" s="199">
        <f t="shared" si="47"/>
        <v>0</v>
      </c>
      <c r="AG137" s="199">
        <f t="shared" si="47"/>
        <v>0</v>
      </c>
      <c r="AH137" s="199">
        <f t="shared" si="47"/>
        <v>0</v>
      </c>
      <c r="AI137" s="199">
        <f t="shared" si="47"/>
        <v>0</v>
      </c>
      <c r="AJ137" s="199">
        <f t="shared" si="47"/>
        <v>0</v>
      </c>
      <c r="AK137" s="200">
        <f t="shared" si="47"/>
        <v>0</v>
      </c>
    </row>
    <row r="138" spans="2:37" ht="14" x14ac:dyDescent="0.25">
      <c r="B138" s="198" t="s">
        <v>152</v>
      </c>
      <c r="C138" s="199" t="s">
        <v>149</v>
      </c>
      <c r="D138" s="199" t="s">
        <v>97</v>
      </c>
      <c r="E138" s="199">
        <f t="shared" si="37"/>
        <v>0</v>
      </c>
      <c r="F138" s="199">
        <f t="shared" ref="F138:AK138" si="48">IF(F42=1,F62,0)</f>
        <v>0</v>
      </c>
      <c r="G138" s="199">
        <f t="shared" si="48"/>
        <v>0</v>
      </c>
      <c r="H138" s="199">
        <f t="shared" si="48"/>
        <v>0</v>
      </c>
      <c r="I138" s="199">
        <f t="shared" si="48"/>
        <v>0</v>
      </c>
      <c r="J138" s="199">
        <f t="shared" si="48"/>
        <v>0</v>
      </c>
      <c r="K138" s="199">
        <f t="shared" si="48"/>
        <v>0</v>
      </c>
      <c r="L138" s="199">
        <f t="shared" si="48"/>
        <v>0</v>
      </c>
      <c r="M138" s="199">
        <f t="shared" si="48"/>
        <v>0</v>
      </c>
      <c r="N138" s="199">
        <f t="shared" si="48"/>
        <v>0</v>
      </c>
      <c r="O138" s="199">
        <f t="shared" si="48"/>
        <v>0</v>
      </c>
      <c r="P138" s="199">
        <f t="shared" si="48"/>
        <v>0</v>
      </c>
      <c r="Q138" s="199">
        <f t="shared" si="48"/>
        <v>0</v>
      </c>
      <c r="R138" s="199">
        <f t="shared" si="48"/>
        <v>0</v>
      </c>
      <c r="S138" s="199">
        <f t="shared" si="48"/>
        <v>0</v>
      </c>
      <c r="T138" s="199">
        <f t="shared" si="48"/>
        <v>0</v>
      </c>
      <c r="U138" s="199">
        <f t="shared" si="48"/>
        <v>0</v>
      </c>
      <c r="V138" s="199">
        <f t="shared" si="48"/>
        <v>0</v>
      </c>
      <c r="W138" s="199">
        <f t="shared" si="48"/>
        <v>0</v>
      </c>
      <c r="X138" s="199">
        <f t="shared" si="48"/>
        <v>0</v>
      </c>
      <c r="Y138" s="199">
        <f t="shared" si="48"/>
        <v>0</v>
      </c>
      <c r="Z138" s="199">
        <f t="shared" si="48"/>
        <v>0</v>
      </c>
      <c r="AA138" s="199">
        <f t="shared" si="48"/>
        <v>0</v>
      </c>
      <c r="AB138" s="199">
        <f t="shared" si="48"/>
        <v>0</v>
      </c>
      <c r="AC138" s="199">
        <f t="shared" si="48"/>
        <v>0</v>
      </c>
      <c r="AD138" s="199">
        <f t="shared" si="48"/>
        <v>0</v>
      </c>
      <c r="AE138" s="199">
        <f t="shared" si="48"/>
        <v>0</v>
      </c>
      <c r="AF138" s="199">
        <f t="shared" si="48"/>
        <v>0</v>
      </c>
      <c r="AG138" s="199">
        <f t="shared" si="48"/>
        <v>0</v>
      </c>
      <c r="AH138" s="199">
        <f t="shared" si="48"/>
        <v>0</v>
      </c>
      <c r="AI138" s="199">
        <f t="shared" si="48"/>
        <v>0</v>
      </c>
      <c r="AJ138" s="199">
        <f t="shared" si="48"/>
        <v>0</v>
      </c>
      <c r="AK138" s="200">
        <f t="shared" si="48"/>
        <v>0</v>
      </c>
    </row>
    <row r="139" spans="2:37" ht="14" x14ac:dyDescent="0.25">
      <c r="B139" s="198" t="s">
        <v>152</v>
      </c>
      <c r="C139" s="199" t="s">
        <v>89</v>
      </c>
      <c r="D139" s="199" t="s">
        <v>97</v>
      </c>
      <c r="E139" s="199">
        <f t="shared" si="37"/>
        <v>0</v>
      </c>
      <c r="F139" s="199">
        <f t="shared" ref="F139:AK139" si="49">IF(F43=1,F63,0)</f>
        <v>0</v>
      </c>
      <c r="G139" s="199">
        <f t="shared" si="49"/>
        <v>0</v>
      </c>
      <c r="H139" s="199">
        <f t="shared" si="49"/>
        <v>0</v>
      </c>
      <c r="I139" s="199">
        <f t="shared" si="49"/>
        <v>0</v>
      </c>
      <c r="J139" s="199">
        <f t="shared" si="49"/>
        <v>0</v>
      </c>
      <c r="K139" s="199">
        <f t="shared" si="49"/>
        <v>0</v>
      </c>
      <c r="L139" s="199">
        <f t="shared" si="49"/>
        <v>0</v>
      </c>
      <c r="M139" s="199">
        <f t="shared" si="49"/>
        <v>0</v>
      </c>
      <c r="N139" s="199">
        <f t="shared" si="49"/>
        <v>0</v>
      </c>
      <c r="O139" s="199">
        <f t="shared" si="49"/>
        <v>0</v>
      </c>
      <c r="P139" s="199">
        <f t="shared" si="49"/>
        <v>0</v>
      </c>
      <c r="Q139" s="199">
        <f t="shared" si="49"/>
        <v>0</v>
      </c>
      <c r="R139" s="199">
        <f t="shared" si="49"/>
        <v>0</v>
      </c>
      <c r="S139" s="199">
        <f t="shared" si="49"/>
        <v>0</v>
      </c>
      <c r="T139" s="199">
        <f t="shared" si="49"/>
        <v>0</v>
      </c>
      <c r="U139" s="199">
        <f t="shared" si="49"/>
        <v>0</v>
      </c>
      <c r="V139" s="199">
        <f t="shared" si="49"/>
        <v>0</v>
      </c>
      <c r="W139" s="199">
        <f t="shared" si="49"/>
        <v>0</v>
      </c>
      <c r="X139" s="199">
        <f t="shared" si="49"/>
        <v>0</v>
      </c>
      <c r="Y139" s="199">
        <f t="shared" si="49"/>
        <v>0</v>
      </c>
      <c r="Z139" s="199">
        <f t="shared" si="49"/>
        <v>0</v>
      </c>
      <c r="AA139" s="199">
        <f t="shared" si="49"/>
        <v>0</v>
      </c>
      <c r="AB139" s="199">
        <f t="shared" si="49"/>
        <v>0</v>
      </c>
      <c r="AC139" s="199">
        <f t="shared" si="49"/>
        <v>0</v>
      </c>
      <c r="AD139" s="199">
        <f t="shared" si="49"/>
        <v>0</v>
      </c>
      <c r="AE139" s="199">
        <f t="shared" si="49"/>
        <v>0</v>
      </c>
      <c r="AF139" s="199">
        <f t="shared" si="49"/>
        <v>0</v>
      </c>
      <c r="AG139" s="199">
        <f t="shared" si="49"/>
        <v>0</v>
      </c>
      <c r="AH139" s="199">
        <f t="shared" si="49"/>
        <v>0</v>
      </c>
      <c r="AI139" s="199">
        <f t="shared" si="49"/>
        <v>0</v>
      </c>
      <c r="AJ139" s="199">
        <f t="shared" si="49"/>
        <v>0</v>
      </c>
      <c r="AK139" s="200">
        <f t="shared" si="49"/>
        <v>0</v>
      </c>
    </row>
    <row r="140" spans="2:37" ht="14" x14ac:dyDescent="0.25">
      <c r="B140" s="198" t="s">
        <v>152</v>
      </c>
      <c r="C140" s="199" t="s">
        <v>150</v>
      </c>
      <c r="D140" s="199" t="s">
        <v>97</v>
      </c>
      <c r="E140" s="199">
        <f t="shared" si="37"/>
        <v>0</v>
      </c>
      <c r="F140" s="199">
        <f>IF(F44=1,F64,0)</f>
        <v>0</v>
      </c>
      <c r="G140" s="199">
        <f t="shared" ref="G140:O140" si="50">IF(G44=1,G64,0)</f>
        <v>0</v>
      </c>
      <c r="H140" s="199">
        <f t="shared" si="50"/>
        <v>0</v>
      </c>
      <c r="I140" s="199">
        <f t="shared" si="50"/>
        <v>0</v>
      </c>
      <c r="J140" s="199">
        <f t="shared" si="50"/>
        <v>0</v>
      </c>
      <c r="K140" s="199">
        <f t="shared" si="50"/>
        <v>0</v>
      </c>
      <c r="L140" s="199">
        <f t="shared" si="50"/>
        <v>0</v>
      </c>
      <c r="M140" s="199">
        <f t="shared" si="50"/>
        <v>0</v>
      </c>
      <c r="N140" s="199">
        <f t="shared" si="50"/>
        <v>0</v>
      </c>
      <c r="O140" s="199">
        <f t="shared" si="50"/>
        <v>0</v>
      </c>
      <c r="P140" s="199">
        <f t="shared" ref="P140:AK140" si="51">IF(P44=1,P64,0)</f>
        <v>0</v>
      </c>
      <c r="Q140" s="199">
        <f t="shared" si="51"/>
        <v>0</v>
      </c>
      <c r="R140" s="199">
        <f t="shared" si="51"/>
        <v>0</v>
      </c>
      <c r="S140" s="199">
        <f t="shared" si="51"/>
        <v>0</v>
      </c>
      <c r="T140" s="199">
        <f t="shared" si="51"/>
        <v>0</v>
      </c>
      <c r="U140" s="199">
        <f t="shared" si="51"/>
        <v>0</v>
      </c>
      <c r="V140" s="199">
        <f t="shared" si="51"/>
        <v>0</v>
      </c>
      <c r="W140" s="199">
        <f t="shared" si="51"/>
        <v>0</v>
      </c>
      <c r="X140" s="199">
        <f t="shared" si="51"/>
        <v>0</v>
      </c>
      <c r="Y140" s="199">
        <f t="shared" si="51"/>
        <v>0</v>
      </c>
      <c r="Z140" s="199">
        <f t="shared" si="51"/>
        <v>0</v>
      </c>
      <c r="AA140" s="199">
        <f t="shared" si="51"/>
        <v>0</v>
      </c>
      <c r="AB140" s="199">
        <f t="shared" si="51"/>
        <v>0</v>
      </c>
      <c r="AC140" s="199">
        <f t="shared" si="51"/>
        <v>0</v>
      </c>
      <c r="AD140" s="199">
        <f t="shared" si="51"/>
        <v>0</v>
      </c>
      <c r="AE140" s="199">
        <f t="shared" si="51"/>
        <v>0</v>
      </c>
      <c r="AF140" s="199">
        <f t="shared" si="51"/>
        <v>0</v>
      </c>
      <c r="AG140" s="199">
        <f t="shared" si="51"/>
        <v>0</v>
      </c>
      <c r="AH140" s="199">
        <f t="shared" si="51"/>
        <v>0</v>
      </c>
      <c r="AI140" s="199">
        <f t="shared" si="51"/>
        <v>0</v>
      </c>
      <c r="AJ140" s="199">
        <f t="shared" si="51"/>
        <v>0</v>
      </c>
      <c r="AK140" s="200">
        <f t="shared" si="51"/>
        <v>0</v>
      </c>
    </row>
    <row r="141" spans="2:37" ht="14" x14ac:dyDescent="0.25">
      <c r="B141" s="198" t="s">
        <v>152</v>
      </c>
      <c r="C141" s="199" t="s">
        <v>151</v>
      </c>
      <c r="D141" s="199" t="s">
        <v>97</v>
      </c>
      <c r="E141" s="199">
        <f t="shared" si="37"/>
        <v>0</v>
      </c>
      <c r="F141" s="199">
        <f>IF(F45=1,F65,0)</f>
        <v>0</v>
      </c>
      <c r="G141" s="199">
        <f t="shared" ref="G141:AK141" si="52">IF(G45=1,G65,0)</f>
        <v>0</v>
      </c>
      <c r="H141" s="199">
        <f t="shared" si="52"/>
        <v>0</v>
      </c>
      <c r="I141" s="199">
        <f t="shared" si="52"/>
        <v>0</v>
      </c>
      <c r="J141" s="199">
        <f t="shared" si="52"/>
        <v>0</v>
      </c>
      <c r="K141" s="199">
        <f t="shared" si="52"/>
        <v>0</v>
      </c>
      <c r="L141" s="199">
        <f t="shared" si="52"/>
        <v>0</v>
      </c>
      <c r="M141" s="199">
        <f t="shared" si="52"/>
        <v>0</v>
      </c>
      <c r="N141" s="199">
        <f t="shared" si="52"/>
        <v>0</v>
      </c>
      <c r="O141" s="199">
        <f t="shared" si="52"/>
        <v>0</v>
      </c>
      <c r="P141" s="199">
        <f t="shared" si="52"/>
        <v>0</v>
      </c>
      <c r="Q141" s="199">
        <f t="shared" si="52"/>
        <v>0</v>
      </c>
      <c r="R141" s="199">
        <f t="shared" si="52"/>
        <v>0</v>
      </c>
      <c r="S141" s="199">
        <f t="shared" si="52"/>
        <v>0</v>
      </c>
      <c r="T141" s="199">
        <f t="shared" si="52"/>
        <v>0</v>
      </c>
      <c r="U141" s="199">
        <f t="shared" si="52"/>
        <v>0</v>
      </c>
      <c r="V141" s="199">
        <f t="shared" si="52"/>
        <v>0</v>
      </c>
      <c r="W141" s="199">
        <f t="shared" si="52"/>
        <v>0</v>
      </c>
      <c r="X141" s="199">
        <f t="shared" si="52"/>
        <v>0</v>
      </c>
      <c r="Y141" s="199">
        <f t="shared" si="52"/>
        <v>0</v>
      </c>
      <c r="Z141" s="199">
        <f t="shared" si="52"/>
        <v>0</v>
      </c>
      <c r="AA141" s="199">
        <f t="shared" si="52"/>
        <v>0</v>
      </c>
      <c r="AB141" s="199">
        <f t="shared" si="52"/>
        <v>0</v>
      </c>
      <c r="AC141" s="199">
        <f t="shared" si="52"/>
        <v>0</v>
      </c>
      <c r="AD141" s="199">
        <f t="shared" si="52"/>
        <v>0</v>
      </c>
      <c r="AE141" s="199">
        <f t="shared" si="52"/>
        <v>0</v>
      </c>
      <c r="AF141" s="199">
        <f t="shared" si="52"/>
        <v>0</v>
      </c>
      <c r="AG141" s="199">
        <f t="shared" si="52"/>
        <v>0</v>
      </c>
      <c r="AH141" s="199">
        <f t="shared" si="52"/>
        <v>0</v>
      </c>
      <c r="AI141" s="199">
        <f t="shared" si="52"/>
        <v>0</v>
      </c>
      <c r="AJ141" s="199">
        <f t="shared" si="52"/>
        <v>0</v>
      </c>
      <c r="AK141" s="200">
        <f t="shared" si="52"/>
        <v>0</v>
      </c>
    </row>
    <row r="142" spans="2:37" ht="14" x14ac:dyDescent="0.25">
      <c r="B142" s="198" t="s">
        <v>152</v>
      </c>
      <c r="C142" s="198" t="s">
        <v>91</v>
      </c>
      <c r="D142" s="199" t="s">
        <v>97</v>
      </c>
      <c r="E142" s="199">
        <f t="shared" si="37"/>
        <v>0</v>
      </c>
      <c r="F142" s="199">
        <f>IF(F46=1,F66,0)</f>
        <v>0</v>
      </c>
      <c r="G142" s="199">
        <f t="shared" ref="G142:AK142" si="53">IF(G46=1,G66,0)</f>
        <v>0</v>
      </c>
      <c r="H142" s="199">
        <f t="shared" si="53"/>
        <v>0</v>
      </c>
      <c r="I142" s="199">
        <f t="shared" si="53"/>
        <v>0</v>
      </c>
      <c r="J142" s="199">
        <f t="shared" si="53"/>
        <v>0</v>
      </c>
      <c r="K142" s="199">
        <f t="shared" si="53"/>
        <v>0</v>
      </c>
      <c r="L142" s="199">
        <f t="shared" si="53"/>
        <v>0</v>
      </c>
      <c r="M142" s="199">
        <f t="shared" si="53"/>
        <v>0</v>
      </c>
      <c r="N142" s="199">
        <f t="shared" si="53"/>
        <v>0</v>
      </c>
      <c r="O142" s="199">
        <f t="shared" si="53"/>
        <v>0</v>
      </c>
      <c r="P142" s="199">
        <f t="shared" si="53"/>
        <v>0</v>
      </c>
      <c r="Q142" s="199">
        <f t="shared" si="53"/>
        <v>0</v>
      </c>
      <c r="R142" s="199">
        <f t="shared" si="53"/>
        <v>0</v>
      </c>
      <c r="S142" s="199">
        <f t="shared" si="53"/>
        <v>0</v>
      </c>
      <c r="T142" s="199">
        <f t="shared" si="53"/>
        <v>0</v>
      </c>
      <c r="U142" s="199">
        <f t="shared" si="53"/>
        <v>0</v>
      </c>
      <c r="V142" s="199">
        <f t="shared" si="53"/>
        <v>0</v>
      </c>
      <c r="W142" s="199">
        <f t="shared" si="53"/>
        <v>0</v>
      </c>
      <c r="X142" s="199">
        <f t="shared" si="53"/>
        <v>0</v>
      </c>
      <c r="Y142" s="199">
        <f t="shared" si="53"/>
        <v>0</v>
      </c>
      <c r="Z142" s="199">
        <f t="shared" si="53"/>
        <v>0</v>
      </c>
      <c r="AA142" s="199">
        <f t="shared" si="53"/>
        <v>0</v>
      </c>
      <c r="AB142" s="199">
        <f t="shared" si="53"/>
        <v>0</v>
      </c>
      <c r="AC142" s="199">
        <f t="shared" si="53"/>
        <v>0</v>
      </c>
      <c r="AD142" s="199">
        <f t="shared" si="53"/>
        <v>0</v>
      </c>
      <c r="AE142" s="199">
        <f t="shared" si="53"/>
        <v>0</v>
      </c>
      <c r="AF142" s="199">
        <f t="shared" si="53"/>
        <v>0</v>
      </c>
      <c r="AG142" s="199">
        <f t="shared" si="53"/>
        <v>0</v>
      </c>
      <c r="AH142" s="199">
        <f t="shared" si="53"/>
        <v>0</v>
      </c>
      <c r="AI142" s="199">
        <f t="shared" si="53"/>
        <v>0</v>
      </c>
      <c r="AJ142" s="199">
        <f t="shared" si="53"/>
        <v>0</v>
      </c>
      <c r="AK142" s="200">
        <f t="shared" si="53"/>
        <v>0</v>
      </c>
    </row>
    <row r="143" spans="2:37" ht="14" x14ac:dyDescent="0.25">
      <c r="B143" s="198" t="s">
        <v>152</v>
      </c>
      <c r="C143" s="199" t="s">
        <v>143</v>
      </c>
      <c r="D143" s="199" t="s">
        <v>99</v>
      </c>
      <c r="E143" s="199">
        <f t="shared" si="37"/>
        <v>0</v>
      </c>
      <c r="F143" s="199">
        <f t="shared" ref="F143:AK143" si="54">IF(F30=1,F70,0)</f>
        <v>0</v>
      </c>
      <c r="G143" s="199">
        <f t="shared" si="54"/>
        <v>0</v>
      </c>
      <c r="H143" s="199">
        <f t="shared" si="54"/>
        <v>0</v>
      </c>
      <c r="I143" s="199">
        <f t="shared" si="54"/>
        <v>0</v>
      </c>
      <c r="J143" s="199">
        <f t="shared" si="54"/>
        <v>0</v>
      </c>
      <c r="K143" s="199">
        <f t="shared" si="54"/>
        <v>0</v>
      </c>
      <c r="L143" s="199">
        <f t="shared" si="54"/>
        <v>0</v>
      </c>
      <c r="M143" s="199">
        <f t="shared" si="54"/>
        <v>0</v>
      </c>
      <c r="N143" s="199">
        <f t="shared" si="54"/>
        <v>0</v>
      </c>
      <c r="O143" s="199">
        <f t="shared" si="54"/>
        <v>0</v>
      </c>
      <c r="P143" s="199">
        <f t="shared" si="54"/>
        <v>0</v>
      </c>
      <c r="Q143" s="199">
        <f t="shared" si="54"/>
        <v>0</v>
      </c>
      <c r="R143" s="199">
        <f t="shared" si="54"/>
        <v>0</v>
      </c>
      <c r="S143" s="199">
        <f t="shared" si="54"/>
        <v>0</v>
      </c>
      <c r="T143" s="199">
        <f t="shared" si="54"/>
        <v>0</v>
      </c>
      <c r="U143" s="199">
        <f t="shared" si="54"/>
        <v>0</v>
      </c>
      <c r="V143" s="199">
        <f t="shared" si="54"/>
        <v>0</v>
      </c>
      <c r="W143" s="199">
        <f t="shared" si="54"/>
        <v>0</v>
      </c>
      <c r="X143" s="199">
        <f t="shared" si="54"/>
        <v>0</v>
      </c>
      <c r="Y143" s="199">
        <f t="shared" si="54"/>
        <v>0</v>
      </c>
      <c r="Z143" s="199">
        <f t="shared" si="54"/>
        <v>0</v>
      </c>
      <c r="AA143" s="199">
        <f t="shared" si="54"/>
        <v>0</v>
      </c>
      <c r="AB143" s="199">
        <f t="shared" si="54"/>
        <v>0</v>
      </c>
      <c r="AC143" s="199">
        <f t="shared" si="54"/>
        <v>0</v>
      </c>
      <c r="AD143" s="199">
        <f t="shared" si="54"/>
        <v>0</v>
      </c>
      <c r="AE143" s="199">
        <f t="shared" si="54"/>
        <v>0</v>
      </c>
      <c r="AF143" s="199">
        <f t="shared" si="54"/>
        <v>0</v>
      </c>
      <c r="AG143" s="199">
        <f t="shared" si="54"/>
        <v>0</v>
      </c>
      <c r="AH143" s="199">
        <f t="shared" si="54"/>
        <v>0</v>
      </c>
      <c r="AI143" s="199">
        <f t="shared" si="54"/>
        <v>0</v>
      </c>
      <c r="AJ143" s="199">
        <f t="shared" si="54"/>
        <v>0</v>
      </c>
      <c r="AK143" s="200">
        <f t="shared" si="54"/>
        <v>0</v>
      </c>
    </row>
    <row r="144" spans="2:37" ht="14" x14ac:dyDescent="0.25">
      <c r="B144" s="198" t="s">
        <v>152</v>
      </c>
      <c r="C144" s="199" t="s">
        <v>144</v>
      </c>
      <c r="D144" s="199" t="s">
        <v>99</v>
      </c>
      <c r="E144" s="199">
        <f t="shared" si="37"/>
        <v>0</v>
      </c>
      <c r="F144" s="199">
        <f t="shared" ref="F144:AK144" si="55">IF(F31=1,F71,0)</f>
        <v>0</v>
      </c>
      <c r="G144" s="199">
        <f t="shared" si="55"/>
        <v>0</v>
      </c>
      <c r="H144" s="199">
        <f t="shared" si="55"/>
        <v>0</v>
      </c>
      <c r="I144" s="199">
        <f t="shared" si="55"/>
        <v>0</v>
      </c>
      <c r="J144" s="199">
        <f t="shared" si="55"/>
        <v>0</v>
      </c>
      <c r="K144" s="199">
        <f t="shared" si="55"/>
        <v>0</v>
      </c>
      <c r="L144" s="199">
        <f t="shared" si="55"/>
        <v>0</v>
      </c>
      <c r="M144" s="199">
        <f t="shared" si="55"/>
        <v>0</v>
      </c>
      <c r="N144" s="199">
        <f t="shared" si="55"/>
        <v>0</v>
      </c>
      <c r="O144" s="199">
        <f t="shared" si="55"/>
        <v>0</v>
      </c>
      <c r="P144" s="199">
        <f t="shared" si="55"/>
        <v>0</v>
      </c>
      <c r="Q144" s="199">
        <f t="shared" si="55"/>
        <v>0</v>
      </c>
      <c r="R144" s="199">
        <f t="shared" si="55"/>
        <v>0</v>
      </c>
      <c r="S144" s="199">
        <f t="shared" si="55"/>
        <v>0</v>
      </c>
      <c r="T144" s="199">
        <f t="shared" si="55"/>
        <v>0</v>
      </c>
      <c r="U144" s="199">
        <f t="shared" si="55"/>
        <v>0</v>
      </c>
      <c r="V144" s="199">
        <f t="shared" si="55"/>
        <v>0</v>
      </c>
      <c r="W144" s="199">
        <f t="shared" si="55"/>
        <v>0</v>
      </c>
      <c r="X144" s="199">
        <f t="shared" si="55"/>
        <v>0</v>
      </c>
      <c r="Y144" s="199">
        <f t="shared" si="55"/>
        <v>0</v>
      </c>
      <c r="Z144" s="199">
        <f t="shared" si="55"/>
        <v>0</v>
      </c>
      <c r="AA144" s="199">
        <f t="shared" si="55"/>
        <v>0</v>
      </c>
      <c r="AB144" s="199">
        <f t="shared" si="55"/>
        <v>0</v>
      </c>
      <c r="AC144" s="199">
        <f t="shared" si="55"/>
        <v>0</v>
      </c>
      <c r="AD144" s="199">
        <f t="shared" si="55"/>
        <v>0</v>
      </c>
      <c r="AE144" s="199">
        <f t="shared" si="55"/>
        <v>0</v>
      </c>
      <c r="AF144" s="199">
        <f t="shared" si="55"/>
        <v>0</v>
      </c>
      <c r="AG144" s="199">
        <f t="shared" si="55"/>
        <v>0</v>
      </c>
      <c r="AH144" s="199">
        <f t="shared" si="55"/>
        <v>0</v>
      </c>
      <c r="AI144" s="199">
        <f t="shared" si="55"/>
        <v>0</v>
      </c>
      <c r="AJ144" s="199">
        <f t="shared" si="55"/>
        <v>0</v>
      </c>
      <c r="AK144" s="200">
        <f t="shared" si="55"/>
        <v>0</v>
      </c>
    </row>
    <row r="145" spans="2:37" ht="14" x14ac:dyDescent="0.25">
      <c r="B145" s="198" t="s">
        <v>152</v>
      </c>
      <c r="C145" s="199" t="s">
        <v>145</v>
      </c>
      <c r="D145" s="199" t="s">
        <v>99</v>
      </c>
      <c r="E145" s="199">
        <f t="shared" si="37"/>
        <v>0</v>
      </c>
      <c r="F145" s="199">
        <f t="shared" ref="F145:AK145" si="56">IF(F32=1,F72,0)</f>
        <v>0</v>
      </c>
      <c r="G145" s="199">
        <f t="shared" si="56"/>
        <v>0</v>
      </c>
      <c r="H145" s="199">
        <f t="shared" si="56"/>
        <v>0</v>
      </c>
      <c r="I145" s="199">
        <f t="shared" si="56"/>
        <v>0</v>
      </c>
      <c r="J145" s="199">
        <f t="shared" si="56"/>
        <v>0</v>
      </c>
      <c r="K145" s="199">
        <f t="shared" si="56"/>
        <v>0</v>
      </c>
      <c r="L145" s="199">
        <f t="shared" si="56"/>
        <v>0</v>
      </c>
      <c r="M145" s="199">
        <f t="shared" si="56"/>
        <v>0</v>
      </c>
      <c r="N145" s="199">
        <f t="shared" si="56"/>
        <v>0</v>
      </c>
      <c r="O145" s="199">
        <f t="shared" si="56"/>
        <v>0</v>
      </c>
      <c r="P145" s="199">
        <f t="shared" si="56"/>
        <v>0</v>
      </c>
      <c r="Q145" s="199">
        <f t="shared" si="56"/>
        <v>0</v>
      </c>
      <c r="R145" s="199">
        <f t="shared" si="56"/>
        <v>0</v>
      </c>
      <c r="S145" s="199">
        <f t="shared" si="56"/>
        <v>0</v>
      </c>
      <c r="T145" s="199">
        <f t="shared" si="56"/>
        <v>0</v>
      </c>
      <c r="U145" s="199">
        <f t="shared" si="56"/>
        <v>0</v>
      </c>
      <c r="V145" s="199">
        <f t="shared" si="56"/>
        <v>0</v>
      </c>
      <c r="W145" s="199">
        <f t="shared" si="56"/>
        <v>0</v>
      </c>
      <c r="X145" s="199">
        <f t="shared" si="56"/>
        <v>0</v>
      </c>
      <c r="Y145" s="199">
        <f t="shared" si="56"/>
        <v>0</v>
      </c>
      <c r="Z145" s="199">
        <f t="shared" si="56"/>
        <v>0</v>
      </c>
      <c r="AA145" s="199">
        <f t="shared" si="56"/>
        <v>0</v>
      </c>
      <c r="AB145" s="199">
        <f t="shared" si="56"/>
        <v>0</v>
      </c>
      <c r="AC145" s="199">
        <f t="shared" si="56"/>
        <v>0</v>
      </c>
      <c r="AD145" s="199">
        <f t="shared" si="56"/>
        <v>0</v>
      </c>
      <c r="AE145" s="199">
        <f t="shared" si="56"/>
        <v>0</v>
      </c>
      <c r="AF145" s="199">
        <f t="shared" si="56"/>
        <v>0</v>
      </c>
      <c r="AG145" s="199">
        <f t="shared" si="56"/>
        <v>0</v>
      </c>
      <c r="AH145" s="199">
        <f t="shared" si="56"/>
        <v>0</v>
      </c>
      <c r="AI145" s="199">
        <f t="shared" si="56"/>
        <v>0</v>
      </c>
      <c r="AJ145" s="199">
        <f t="shared" si="56"/>
        <v>0</v>
      </c>
      <c r="AK145" s="200">
        <f t="shared" si="56"/>
        <v>0</v>
      </c>
    </row>
    <row r="146" spans="2:37" ht="14" x14ac:dyDescent="0.25">
      <c r="B146" s="198" t="s">
        <v>152</v>
      </c>
      <c r="C146" s="199" t="s">
        <v>79</v>
      </c>
      <c r="D146" s="199" t="s">
        <v>99</v>
      </c>
      <c r="E146" s="199">
        <f t="shared" si="37"/>
        <v>0</v>
      </c>
      <c r="F146" s="199">
        <f t="shared" ref="F146:AK146" si="57">IF(F33=1,F73,0)</f>
        <v>0</v>
      </c>
      <c r="G146" s="199">
        <f t="shared" si="57"/>
        <v>0</v>
      </c>
      <c r="H146" s="199">
        <f t="shared" si="57"/>
        <v>0</v>
      </c>
      <c r="I146" s="199">
        <f t="shared" si="57"/>
        <v>0</v>
      </c>
      <c r="J146" s="199">
        <f t="shared" si="57"/>
        <v>0</v>
      </c>
      <c r="K146" s="199">
        <f t="shared" si="57"/>
        <v>0</v>
      </c>
      <c r="L146" s="199">
        <f t="shared" si="57"/>
        <v>0</v>
      </c>
      <c r="M146" s="199">
        <f t="shared" si="57"/>
        <v>0</v>
      </c>
      <c r="N146" s="199">
        <f t="shared" si="57"/>
        <v>0</v>
      </c>
      <c r="O146" s="199">
        <f t="shared" si="57"/>
        <v>0</v>
      </c>
      <c r="P146" s="199">
        <f t="shared" si="57"/>
        <v>0</v>
      </c>
      <c r="Q146" s="199">
        <f t="shared" si="57"/>
        <v>0</v>
      </c>
      <c r="R146" s="199">
        <f t="shared" si="57"/>
        <v>0</v>
      </c>
      <c r="S146" s="199">
        <f t="shared" si="57"/>
        <v>0</v>
      </c>
      <c r="T146" s="199">
        <f t="shared" si="57"/>
        <v>0</v>
      </c>
      <c r="U146" s="199">
        <f t="shared" si="57"/>
        <v>0</v>
      </c>
      <c r="V146" s="199">
        <f t="shared" si="57"/>
        <v>0</v>
      </c>
      <c r="W146" s="199">
        <f t="shared" si="57"/>
        <v>0</v>
      </c>
      <c r="X146" s="199">
        <f t="shared" si="57"/>
        <v>0</v>
      </c>
      <c r="Y146" s="199">
        <f t="shared" si="57"/>
        <v>0</v>
      </c>
      <c r="Z146" s="199">
        <f t="shared" si="57"/>
        <v>0</v>
      </c>
      <c r="AA146" s="199">
        <f t="shared" si="57"/>
        <v>0</v>
      </c>
      <c r="AB146" s="199">
        <f t="shared" si="57"/>
        <v>0</v>
      </c>
      <c r="AC146" s="199">
        <f t="shared" si="57"/>
        <v>0</v>
      </c>
      <c r="AD146" s="199">
        <f t="shared" si="57"/>
        <v>0</v>
      </c>
      <c r="AE146" s="199">
        <f t="shared" si="57"/>
        <v>0</v>
      </c>
      <c r="AF146" s="199">
        <f t="shared" si="57"/>
        <v>0</v>
      </c>
      <c r="AG146" s="199">
        <f t="shared" si="57"/>
        <v>0</v>
      </c>
      <c r="AH146" s="199">
        <f t="shared" si="57"/>
        <v>0</v>
      </c>
      <c r="AI146" s="199">
        <f t="shared" si="57"/>
        <v>0</v>
      </c>
      <c r="AJ146" s="199">
        <f t="shared" si="57"/>
        <v>0</v>
      </c>
      <c r="AK146" s="200">
        <f t="shared" si="57"/>
        <v>0</v>
      </c>
    </row>
    <row r="147" spans="2:37" ht="14" x14ac:dyDescent="0.25">
      <c r="B147" s="198" t="s">
        <v>152</v>
      </c>
      <c r="C147" s="199" t="s">
        <v>80</v>
      </c>
      <c r="D147" s="199" t="s">
        <v>99</v>
      </c>
      <c r="E147" s="199">
        <f t="shared" si="37"/>
        <v>0</v>
      </c>
      <c r="F147" s="199">
        <f t="shared" ref="F147:AK147" si="58">IF(F34=1,F74,0)</f>
        <v>0</v>
      </c>
      <c r="G147" s="199">
        <f t="shared" si="58"/>
        <v>0</v>
      </c>
      <c r="H147" s="199">
        <f t="shared" si="58"/>
        <v>0</v>
      </c>
      <c r="I147" s="199">
        <f t="shared" si="58"/>
        <v>0</v>
      </c>
      <c r="J147" s="199">
        <f t="shared" si="58"/>
        <v>0</v>
      </c>
      <c r="K147" s="199">
        <f t="shared" si="58"/>
        <v>0</v>
      </c>
      <c r="L147" s="199">
        <f t="shared" si="58"/>
        <v>0</v>
      </c>
      <c r="M147" s="199">
        <f t="shared" si="58"/>
        <v>0</v>
      </c>
      <c r="N147" s="199">
        <f t="shared" si="58"/>
        <v>0</v>
      </c>
      <c r="O147" s="199">
        <f t="shared" si="58"/>
        <v>0</v>
      </c>
      <c r="P147" s="199">
        <f t="shared" si="58"/>
        <v>0</v>
      </c>
      <c r="Q147" s="199">
        <f t="shared" si="58"/>
        <v>0</v>
      </c>
      <c r="R147" s="199">
        <f t="shared" si="58"/>
        <v>0</v>
      </c>
      <c r="S147" s="199">
        <f t="shared" si="58"/>
        <v>0</v>
      </c>
      <c r="T147" s="199">
        <f t="shared" si="58"/>
        <v>0</v>
      </c>
      <c r="U147" s="199">
        <f t="shared" si="58"/>
        <v>0</v>
      </c>
      <c r="V147" s="199">
        <f t="shared" si="58"/>
        <v>0</v>
      </c>
      <c r="W147" s="199">
        <f t="shared" si="58"/>
        <v>0</v>
      </c>
      <c r="X147" s="199">
        <f t="shared" si="58"/>
        <v>0</v>
      </c>
      <c r="Y147" s="199">
        <f t="shared" si="58"/>
        <v>0</v>
      </c>
      <c r="Z147" s="199">
        <f t="shared" si="58"/>
        <v>0</v>
      </c>
      <c r="AA147" s="199">
        <f t="shared" si="58"/>
        <v>0</v>
      </c>
      <c r="AB147" s="199">
        <f t="shared" si="58"/>
        <v>0</v>
      </c>
      <c r="AC147" s="199">
        <f t="shared" si="58"/>
        <v>0</v>
      </c>
      <c r="AD147" s="199">
        <f t="shared" si="58"/>
        <v>0</v>
      </c>
      <c r="AE147" s="199">
        <f t="shared" si="58"/>
        <v>0</v>
      </c>
      <c r="AF147" s="199">
        <f t="shared" si="58"/>
        <v>0</v>
      </c>
      <c r="AG147" s="199">
        <f t="shared" si="58"/>
        <v>0</v>
      </c>
      <c r="AH147" s="199">
        <f t="shared" si="58"/>
        <v>0</v>
      </c>
      <c r="AI147" s="199">
        <f t="shared" si="58"/>
        <v>0</v>
      </c>
      <c r="AJ147" s="199">
        <f t="shared" si="58"/>
        <v>0</v>
      </c>
      <c r="AK147" s="200">
        <f t="shared" si="58"/>
        <v>0</v>
      </c>
    </row>
    <row r="148" spans="2:37" ht="14" x14ac:dyDescent="0.25">
      <c r="B148" s="198" t="s">
        <v>152</v>
      </c>
      <c r="C148" s="199" t="s">
        <v>81</v>
      </c>
      <c r="D148" s="199" t="s">
        <v>99</v>
      </c>
      <c r="E148" s="199">
        <f t="shared" si="37"/>
        <v>0</v>
      </c>
      <c r="F148" s="199">
        <f t="shared" ref="F148:AK148" si="59">IF(F35=1,F75,0)</f>
        <v>0</v>
      </c>
      <c r="G148" s="199">
        <f t="shared" si="59"/>
        <v>0</v>
      </c>
      <c r="H148" s="199">
        <f t="shared" si="59"/>
        <v>0</v>
      </c>
      <c r="I148" s="199">
        <f t="shared" si="59"/>
        <v>0</v>
      </c>
      <c r="J148" s="199">
        <f t="shared" si="59"/>
        <v>0</v>
      </c>
      <c r="K148" s="199">
        <f t="shared" si="59"/>
        <v>0</v>
      </c>
      <c r="L148" s="199">
        <f t="shared" si="59"/>
        <v>0</v>
      </c>
      <c r="M148" s="199">
        <f t="shared" si="59"/>
        <v>0</v>
      </c>
      <c r="N148" s="199">
        <f t="shared" si="59"/>
        <v>0</v>
      </c>
      <c r="O148" s="199">
        <f t="shared" si="59"/>
        <v>0</v>
      </c>
      <c r="P148" s="199">
        <f t="shared" si="59"/>
        <v>0</v>
      </c>
      <c r="Q148" s="199">
        <f t="shared" si="59"/>
        <v>0</v>
      </c>
      <c r="R148" s="199">
        <f t="shared" si="59"/>
        <v>0</v>
      </c>
      <c r="S148" s="199">
        <f t="shared" si="59"/>
        <v>0</v>
      </c>
      <c r="T148" s="199">
        <f t="shared" si="59"/>
        <v>0</v>
      </c>
      <c r="U148" s="199">
        <f t="shared" si="59"/>
        <v>0</v>
      </c>
      <c r="V148" s="199">
        <f t="shared" si="59"/>
        <v>0</v>
      </c>
      <c r="W148" s="199">
        <f t="shared" si="59"/>
        <v>0</v>
      </c>
      <c r="X148" s="199">
        <f t="shared" si="59"/>
        <v>0</v>
      </c>
      <c r="Y148" s="199">
        <f t="shared" si="59"/>
        <v>0</v>
      </c>
      <c r="Z148" s="199">
        <f t="shared" si="59"/>
        <v>0</v>
      </c>
      <c r="AA148" s="199">
        <f t="shared" si="59"/>
        <v>0</v>
      </c>
      <c r="AB148" s="199">
        <f t="shared" si="59"/>
        <v>0</v>
      </c>
      <c r="AC148" s="199">
        <f t="shared" si="59"/>
        <v>0</v>
      </c>
      <c r="AD148" s="199">
        <f t="shared" si="59"/>
        <v>0</v>
      </c>
      <c r="AE148" s="199">
        <f t="shared" si="59"/>
        <v>0</v>
      </c>
      <c r="AF148" s="199">
        <f t="shared" si="59"/>
        <v>0</v>
      </c>
      <c r="AG148" s="199">
        <f t="shared" si="59"/>
        <v>0</v>
      </c>
      <c r="AH148" s="199">
        <f t="shared" si="59"/>
        <v>0</v>
      </c>
      <c r="AI148" s="199">
        <f t="shared" si="59"/>
        <v>0</v>
      </c>
      <c r="AJ148" s="199">
        <f t="shared" si="59"/>
        <v>0</v>
      </c>
      <c r="AK148" s="200">
        <f t="shared" si="59"/>
        <v>0</v>
      </c>
    </row>
    <row r="149" spans="2:37" ht="14" x14ac:dyDescent="0.25">
      <c r="B149" s="198" t="s">
        <v>152</v>
      </c>
      <c r="C149" s="199" t="s">
        <v>82</v>
      </c>
      <c r="D149" s="199" t="s">
        <v>99</v>
      </c>
      <c r="E149" s="199">
        <f t="shared" si="37"/>
        <v>0</v>
      </c>
      <c r="F149" s="199">
        <f t="shared" ref="F149:AK149" si="60">IF(F36=1,F76,0)</f>
        <v>0</v>
      </c>
      <c r="G149" s="199">
        <f t="shared" si="60"/>
        <v>0</v>
      </c>
      <c r="H149" s="199">
        <f t="shared" si="60"/>
        <v>0</v>
      </c>
      <c r="I149" s="199">
        <f t="shared" si="60"/>
        <v>0</v>
      </c>
      <c r="J149" s="199">
        <f t="shared" si="60"/>
        <v>0</v>
      </c>
      <c r="K149" s="199">
        <f t="shared" si="60"/>
        <v>0</v>
      </c>
      <c r="L149" s="199">
        <f t="shared" si="60"/>
        <v>0</v>
      </c>
      <c r="M149" s="199">
        <f t="shared" si="60"/>
        <v>0</v>
      </c>
      <c r="N149" s="199">
        <f t="shared" si="60"/>
        <v>0</v>
      </c>
      <c r="O149" s="199">
        <f t="shared" si="60"/>
        <v>0</v>
      </c>
      <c r="P149" s="199">
        <f t="shared" si="60"/>
        <v>0</v>
      </c>
      <c r="Q149" s="199">
        <f t="shared" si="60"/>
        <v>0</v>
      </c>
      <c r="R149" s="199">
        <f t="shared" si="60"/>
        <v>0</v>
      </c>
      <c r="S149" s="199">
        <f t="shared" si="60"/>
        <v>0</v>
      </c>
      <c r="T149" s="199">
        <f t="shared" si="60"/>
        <v>0</v>
      </c>
      <c r="U149" s="199">
        <f t="shared" si="60"/>
        <v>0</v>
      </c>
      <c r="V149" s="199">
        <f t="shared" si="60"/>
        <v>0</v>
      </c>
      <c r="W149" s="199">
        <f t="shared" si="60"/>
        <v>0</v>
      </c>
      <c r="X149" s="199">
        <f t="shared" si="60"/>
        <v>0</v>
      </c>
      <c r="Y149" s="199">
        <f t="shared" si="60"/>
        <v>0</v>
      </c>
      <c r="Z149" s="199">
        <f t="shared" si="60"/>
        <v>0</v>
      </c>
      <c r="AA149" s="199">
        <f t="shared" si="60"/>
        <v>0</v>
      </c>
      <c r="AB149" s="199">
        <f t="shared" si="60"/>
        <v>0</v>
      </c>
      <c r="AC149" s="199">
        <f t="shared" si="60"/>
        <v>0</v>
      </c>
      <c r="AD149" s="199">
        <f t="shared" si="60"/>
        <v>0</v>
      </c>
      <c r="AE149" s="199">
        <f t="shared" si="60"/>
        <v>0</v>
      </c>
      <c r="AF149" s="199">
        <f t="shared" si="60"/>
        <v>0</v>
      </c>
      <c r="AG149" s="199">
        <f t="shared" si="60"/>
        <v>0</v>
      </c>
      <c r="AH149" s="199">
        <f t="shared" si="60"/>
        <v>0</v>
      </c>
      <c r="AI149" s="199">
        <f t="shared" si="60"/>
        <v>0</v>
      </c>
      <c r="AJ149" s="199">
        <f t="shared" si="60"/>
        <v>0</v>
      </c>
      <c r="AK149" s="200">
        <f t="shared" si="60"/>
        <v>0</v>
      </c>
    </row>
    <row r="150" spans="2:37" ht="14" x14ac:dyDescent="0.25">
      <c r="B150" s="198" t="s">
        <v>152</v>
      </c>
      <c r="C150" s="199" t="s">
        <v>83</v>
      </c>
      <c r="D150" s="199" t="s">
        <v>99</v>
      </c>
      <c r="E150" s="199">
        <f t="shared" si="37"/>
        <v>0</v>
      </c>
      <c r="F150" s="199">
        <f t="shared" ref="F150:AK150" si="61">IF(F37=1,F77,0)</f>
        <v>0</v>
      </c>
      <c r="G150" s="199">
        <f t="shared" si="61"/>
        <v>0</v>
      </c>
      <c r="H150" s="199">
        <f t="shared" si="61"/>
        <v>0</v>
      </c>
      <c r="I150" s="199">
        <f t="shared" si="61"/>
        <v>0</v>
      </c>
      <c r="J150" s="199">
        <f t="shared" si="61"/>
        <v>0</v>
      </c>
      <c r="K150" s="199">
        <f t="shared" si="61"/>
        <v>0</v>
      </c>
      <c r="L150" s="199">
        <f t="shared" si="61"/>
        <v>0</v>
      </c>
      <c r="M150" s="199">
        <f t="shared" si="61"/>
        <v>0</v>
      </c>
      <c r="N150" s="199">
        <f t="shared" si="61"/>
        <v>0</v>
      </c>
      <c r="O150" s="199">
        <f t="shared" si="61"/>
        <v>0</v>
      </c>
      <c r="P150" s="199">
        <f t="shared" si="61"/>
        <v>0</v>
      </c>
      <c r="Q150" s="199">
        <f t="shared" si="61"/>
        <v>0</v>
      </c>
      <c r="R150" s="199">
        <f t="shared" si="61"/>
        <v>0</v>
      </c>
      <c r="S150" s="199">
        <f t="shared" si="61"/>
        <v>0</v>
      </c>
      <c r="T150" s="199">
        <f t="shared" si="61"/>
        <v>0</v>
      </c>
      <c r="U150" s="199">
        <f t="shared" si="61"/>
        <v>0</v>
      </c>
      <c r="V150" s="199">
        <f t="shared" si="61"/>
        <v>0</v>
      </c>
      <c r="W150" s="199">
        <f t="shared" si="61"/>
        <v>0</v>
      </c>
      <c r="X150" s="199">
        <f t="shared" si="61"/>
        <v>0</v>
      </c>
      <c r="Y150" s="199">
        <f t="shared" si="61"/>
        <v>0</v>
      </c>
      <c r="Z150" s="199">
        <f t="shared" si="61"/>
        <v>0</v>
      </c>
      <c r="AA150" s="199">
        <f t="shared" si="61"/>
        <v>0</v>
      </c>
      <c r="AB150" s="199">
        <f t="shared" si="61"/>
        <v>0</v>
      </c>
      <c r="AC150" s="199">
        <f t="shared" si="61"/>
        <v>0</v>
      </c>
      <c r="AD150" s="199">
        <f t="shared" si="61"/>
        <v>0</v>
      </c>
      <c r="AE150" s="199">
        <f t="shared" si="61"/>
        <v>0</v>
      </c>
      <c r="AF150" s="199">
        <f t="shared" si="61"/>
        <v>0</v>
      </c>
      <c r="AG150" s="199">
        <f t="shared" si="61"/>
        <v>0</v>
      </c>
      <c r="AH150" s="199">
        <f t="shared" si="61"/>
        <v>0</v>
      </c>
      <c r="AI150" s="199">
        <f t="shared" si="61"/>
        <v>0</v>
      </c>
      <c r="AJ150" s="199">
        <f t="shared" si="61"/>
        <v>0</v>
      </c>
      <c r="AK150" s="200">
        <f t="shared" si="61"/>
        <v>0</v>
      </c>
    </row>
    <row r="151" spans="2:37" ht="14" x14ac:dyDescent="0.25">
      <c r="B151" s="198" t="s">
        <v>152</v>
      </c>
      <c r="C151" s="199" t="s">
        <v>146</v>
      </c>
      <c r="D151" s="199" t="s">
        <v>99</v>
      </c>
      <c r="E151" s="199">
        <f t="shared" si="37"/>
        <v>0</v>
      </c>
      <c r="F151" s="199">
        <f t="shared" ref="F151:AK151" si="62">IF(F38=1,F78,0)</f>
        <v>0</v>
      </c>
      <c r="G151" s="199">
        <f t="shared" si="62"/>
        <v>0</v>
      </c>
      <c r="H151" s="199">
        <f t="shared" si="62"/>
        <v>0</v>
      </c>
      <c r="I151" s="199">
        <f t="shared" si="62"/>
        <v>0</v>
      </c>
      <c r="J151" s="199">
        <f t="shared" si="62"/>
        <v>0</v>
      </c>
      <c r="K151" s="199">
        <f t="shared" si="62"/>
        <v>0</v>
      </c>
      <c r="L151" s="199">
        <f t="shared" si="62"/>
        <v>0</v>
      </c>
      <c r="M151" s="199">
        <f t="shared" si="62"/>
        <v>0</v>
      </c>
      <c r="N151" s="199">
        <f t="shared" si="62"/>
        <v>0</v>
      </c>
      <c r="O151" s="199">
        <f t="shared" si="62"/>
        <v>0</v>
      </c>
      <c r="P151" s="199">
        <f t="shared" si="62"/>
        <v>0</v>
      </c>
      <c r="Q151" s="199">
        <f t="shared" si="62"/>
        <v>0</v>
      </c>
      <c r="R151" s="199">
        <f t="shared" si="62"/>
        <v>0</v>
      </c>
      <c r="S151" s="199">
        <f t="shared" si="62"/>
        <v>0</v>
      </c>
      <c r="T151" s="199">
        <f t="shared" si="62"/>
        <v>0</v>
      </c>
      <c r="U151" s="199">
        <f t="shared" si="62"/>
        <v>0</v>
      </c>
      <c r="V151" s="199">
        <f t="shared" si="62"/>
        <v>0</v>
      </c>
      <c r="W151" s="199">
        <f t="shared" si="62"/>
        <v>0</v>
      </c>
      <c r="X151" s="199">
        <f t="shared" si="62"/>
        <v>0</v>
      </c>
      <c r="Y151" s="199">
        <f t="shared" si="62"/>
        <v>0</v>
      </c>
      <c r="Z151" s="199">
        <f t="shared" si="62"/>
        <v>0</v>
      </c>
      <c r="AA151" s="199">
        <f t="shared" si="62"/>
        <v>0</v>
      </c>
      <c r="AB151" s="199">
        <f t="shared" si="62"/>
        <v>0</v>
      </c>
      <c r="AC151" s="199">
        <f t="shared" si="62"/>
        <v>0</v>
      </c>
      <c r="AD151" s="199">
        <f t="shared" si="62"/>
        <v>0</v>
      </c>
      <c r="AE151" s="199">
        <f t="shared" si="62"/>
        <v>0</v>
      </c>
      <c r="AF151" s="199">
        <f t="shared" si="62"/>
        <v>0</v>
      </c>
      <c r="AG151" s="199">
        <f t="shared" si="62"/>
        <v>0</v>
      </c>
      <c r="AH151" s="199">
        <f t="shared" si="62"/>
        <v>0</v>
      </c>
      <c r="AI151" s="199">
        <f t="shared" si="62"/>
        <v>0</v>
      </c>
      <c r="AJ151" s="199">
        <f t="shared" si="62"/>
        <v>0</v>
      </c>
      <c r="AK151" s="200">
        <f t="shared" si="62"/>
        <v>0</v>
      </c>
    </row>
    <row r="152" spans="2:37" ht="14" x14ac:dyDescent="0.25">
      <c r="B152" s="198" t="s">
        <v>152</v>
      </c>
      <c r="C152" s="199" t="s">
        <v>147</v>
      </c>
      <c r="D152" s="199" t="s">
        <v>99</v>
      </c>
      <c r="E152" s="199">
        <f t="shared" si="37"/>
        <v>0</v>
      </c>
      <c r="F152" s="199">
        <f t="shared" ref="F152:AK152" si="63">IF(F39=1,F79,0)</f>
        <v>0</v>
      </c>
      <c r="G152" s="199">
        <f t="shared" si="63"/>
        <v>0</v>
      </c>
      <c r="H152" s="199">
        <f t="shared" si="63"/>
        <v>0</v>
      </c>
      <c r="I152" s="199">
        <f t="shared" si="63"/>
        <v>0</v>
      </c>
      <c r="J152" s="199">
        <f t="shared" si="63"/>
        <v>0</v>
      </c>
      <c r="K152" s="199">
        <f t="shared" si="63"/>
        <v>0</v>
      </c>
      <c r="L152" s="199">
        <f t="shared" si="63"/>
        <v>0</v>
      </c>
      <c r="M152" s="199">
        <f t="shared" si="63"/>
        <v>0</v>
      </c>
      <c r="N152" s="199">
        <f t="shared" si="63"/>
        <v>0</v>
      </c>
      <c r="O152" s="199">
        <f t="shared" si="63"/>
        <v>0</v>
      </c>
      <c r="P152" s="199">
        <f t="shared" si="63"/>
        <v>0</v>
      </c>
      <c r="Q152" s="199">
        <f t="shared" si="63"/>
        <v>0</v>
      </c>
      <c r="R152" s="199">
        <f t="shared" si="63"/>
        <v>0</v>
      </c>
      <c r="S152" s="199">
        <f t="shared" si="63"/>
        <v>0</v>
      </c>
      <c r="T152" s="199">
        <f t="shared" si="63"/>
        <v>0</v>
      </c>
      <c r="U152" s="199">
        <f t="shared" si="63"/>
        <v>0</v>
      </c>
      <c r="V152" s="199">
        <f t="shared" si="63"/>
        <v>0</v>
      </c>
      <c r="W152" s="199">
        <f t="shared" si="63"/>
        <v>0</v>
      </c>
      <c r="X152" s="199">
        <f t="shared" si="63"/>
        <v>0</v>
      </c>
      <c r="Y152" s="199">
        <f t="shared" si="63"/>
        <v>0</v>
      </c>
      <c r="Z152" s="199">
        <f t="shared" si="63"/>
        <v>0</v>
      </c>
      <c r="AA152" s="199">
        <f t="shared" si="63"/>
        <v>0</v>
      </c>
      <c r="AB152" s="199">
        <f t="shared" si="63"/>
        <v>0</v>
      </c>
      <c r="AC152" s="199">
        <f t="shared" si="63"/>
        <v>0</v>
      </c>
      <c r="AD152" s="199">
        <f t="shared" si="63"/>
        <v>0</v>
      </c>
      <c r="AE152" s="199">
        <f t="shared" si="63"/>
        <v>0</v>
      </c>
      <c r="AF152" s="199">
        <f t="shared" si="63"/>
        <v>0</v>
      </c>
      <c r="AG152" s="199">
        <f t="shared" si="63"/>
        <v>0</v>
      </c>
      <c r="AH152" s="199">
        <f t="shared" si="63"/>
        <v>0</v>
      </c>
      <c r="AI152" s="199">
        <f t="shared" si="63"/>
        <v>0</v>
      </c>
      <c r="AJ152" s="199">
        <f t="shared" si="63"/>
        <v>0</v>
      </c>
      <c r="AK152" s="200">
        <f t="shared" si="63"/>
        <v>0</v>
      </c>
    </row>
    <row r="153" spans="2:37" ht="14" x14ac:dyDescent="0.25">
      <c r="B153" s="198" t="s">
        <v>152</v>
      </c>
      <c r="C153" s="199" t="s">
        <v>86</v>
      </c>
      <c r="D153" s="199" t="s">
        <v>99</v>
      </c>
      <c r="E153" s="199">
        <f t="shared" si="37"/>
        <v>0</v>
      </c>
      <c r="F153" s="199">
        <f t="shared" ref="F153:AK153" si="64">IF(F40=1,F80,0)</f>
        <v>0</v>
      </c>
      <c r="G153" s="199">
        <f t="shared" si="64"/>
        <v>0</v>
      </c>
      <c r="H153" s="199">
        <f t="shared" si="64"/>
        <v>0</v>
      </c>
      <c r="I153" s="199">
        <f t="shared" si="64"/>
        <v>0</v>
      </c>
      <c r="J153" s="199">
        <f t="shared" si="64"/>
        <v>0</v>
      </c>
      <c r="K153" s="199">
        <f t="shared" si="64"/>
        <v>0</v>
      </c>
      <c r="L153" s="199">
        <f t="shared" si="64"/>
        <v>0</v>
      </c>
      <c r="M153" s="199">
        <f t="shared" si="64"/>
        <v>0</v>
      </c>
      <c r="N153" s="199">
        <f t="shared" si="64"/>
        <v>0</v>
      </c>
      <c r="O153" s="199">
        <f t="shared" si="64"/>
        <v>0</v>
      </c>
      <c r="P153" s="199">
        <f t="shared" si="64"/>
        <v>0</v>
      </c>
      <c r="Q153" s="199">
        <f t="shared" si="64"/>
        <v>0</v>
      </c>
      <c r="R153" s="199">
        <f t="shared" si="64"/>
        <v>0</v>
      </c>
      <c r="S153" s="199">
        <f t="shared" si="64"/>
        <v>0</v>
      </c>
      <c r="T153" s="199">
        <f t="shared" si="64"/>
        <v>0</v>
      </c>
      <c r="U153" s="199">
        <f t="shared" si="64"/>
        <v>0</v>
      </c>
      <c r="V153" s="199">
        <f t="shared" si="64"/>
        <v>0</v>
      </c>
      <c r="W153" s="199">
        <f t="shared" si="64"/>
        <v>0</v>
      </c>
      <c r="X153" s="199">
        <f t="shared" si="64"/>
        <v>0</v>
      </c>
      <c r="Y153" s="199">
        <f t="shared" si="64"/>
        <v>0</v>
      </c>
      <c r="Z153" s="199">
        <f t="shared" si="64"/>
        <v>0</v>
      </c>
      <c r="AA153" s="199">
        <f t="shared" si="64"/>
        <v>0</v>
      </c>
      <c r="AB153" s="199">
        <f t="shared" si="64"/>
        <v>0</v>
      </c>
      <c r="AC153" s="199">
        <f t="shared" si="64"/>
        <v>0</v>
      </c>
      <c r="AD153" s="199">
        <f t="shared" si="64"/>
        <v>0</v>
      </c>
      <c r="AE153" s="199">
        <f t="shared" si="64"/>
        <v>0</v>
      </c>
      <c r="AF153" s="199">
        <f t="shared" si="64"/>
        <v>0</v>
      </c>
      <c r="AG153" s="199">
        <f t="shared" si="64"/>
        <v>0</v>
      </c>
      <c r="AH153" s="199">
        <f t="shared" si="64"/>
        <v>0</v>
      </c>
      <c r="AI153" s="199">
        <f t="shared" si="64"/>
        <v>0</v>
      </c>
      <c r="AJ153" s="199">
        <f t="shared" si="64"/>
        <v>0</v>
      </c>
      <c r="AK153" s="200">
        <f t="shared" si="64"/>
        <v>0</v>
      </c>
    </row>
    <row r="154" spans="2:37" ht="14" x14ac:dyDescent="0.25">
      <c r="B154" s="198" t="s">
        <v>152</v>
      </c>
      <c r="C154" s="199" t="s">
        <v>148</v>
      </c>
      <c r="D154" s="199" t="s">
        <v>99</v>
      </c>
      <c r="E154" s="199">
        <f t="shared" si="37"/>
        <v>0</v>
      </c>
      <c r="F154" s="199">
        <f t="shared" ref="F154:AK154" si="65">IF(F41=1,F81,0)</f>
        <v>0</v>
      </c>
      <c r="G154" s="199">
        <f t="shared" si="65"/>
        <v>0</v>
      </c>
      <c r="H154" s="199">
        <f t="shared" si="65"/>
        <v>0</v>
      </c>
      <c r="I154" s="199">
        <f t="shared" si="65"/>
        <v>0</v>
      </c>
      <c r="J154" s="199">
        <f t="shared" si="65"/>
        <v>0</v>
      </c>
      <c r="K154" s="199">
        <f t="shared" si="65"/>
        <v>0</v>
      </c>
      <c r="L154" s="199">
        <f t="shared" si="65"/>
        <v>0</v>
      </c>
      <c r="M154" s="199">
        <f t="shared" si="65"/>
        <v>0</v>
      </c>
      <c r="N154" s="199">
        <f t="shared" si="65"/>
        <v>0</v>
      </c>
      <c r="O154" s="199">
        <f t="shared" si="65"/>
        <v>0</v>
      </c>
      <c r="P154" s="199">
        <f t="shared" si="65"/>
        <v>0</v>
      </c>
      <c r="Q154" s="199">
        <f t="shared" si="65"/>
        <v>0</v>
      </c>
      <c r="R154" s="199">
        <f t="shared" si="65"/>
        <v>0</v>
      </c>
      <c r="S154" s="199">
        <f t="shared" si="65"/>
        <v>0</v>
      </c>
      <c r="T154" s="199">
        <f t="shared" si="65"/>
        <v>0</v>
      </c>
      <c r="U154" s="199">
        <f t="shared" si="65"/>
        <v>0</v>
      </c>
      <c r="V154" s="199">
        <f t="shared" si="65"/>
        <v>0</v>
      </c>
      <c r="W154" s="199">
        <f t="shared" si="65"/>
        <v>0</v>
      </c>
      <c r="X154" s="199">
        <f t="shared" si="65"/>
        <v>0</v>
      </c>
      <c r="Y154" s="199">
        <f t="shared" si="65"/>
        <v>0</v>
      </c>
      <c r="Z154" s="199">
        <f t="shared" si="65"/>
        <v>0</v>
      </c>
      <c r="AA154" s="199">
        <f t="shared" si="65"/>
        <v>0</v>
      </c>
      <c r="AB154" s="199">
        <f t="shared" si="65"/>
        <v>0</v>
      </c>
      <c r="AC154" s="199">
        <f t="shared" si="65"/>
        <v>0</v>
      </c>
      <c r="AD154" s="199">
        <f t="shared" si="65"/>
        <v>0</v>
      </c>
      <c r="AE154" s="199">
        <f t="shared" si="65"/>
        <v>0</v>
      </c>
      <c r="AF154" s="199">
        <f t="shared" si="65"/>
        <v>0</v>
      </c>
      <c r="AG154" s="199">
        <f t="shared" si="65"/>
        <v>0</v>
      </c>
      <c r="AH154" s="199">
        <f t="shared" si="65"/>
        <v>0</v>
      </c>
      <c r="AI154" s="199">
        <f t="shared" si="65"/>
        <v>0</v>
      </c>
      <c r="AJ154" s="199">
        <f t="shared" si="65"/>
        <v>0</v>
      </c>
      <c r="AK154" s="200">
        <f t="shared" si="65"/>
        <v>0</v>
      </c>
    </row>
    <row r="155" spans="2:37" ht="14" x14ac:dyDescent="0.25">
      <c r="B155" s="198" t="s">
        <v>152</v>
      </c>
      <c r="C155" s="199" t="s">
        <v>149</v>
      </c>
      <c r="D155" s="199" t="s">
        <v>99</v>
      </c>
      <c r="E155" s="199">
        <f t="shared" si="37"/>
        <v>0</v>
      </c>
      <c r="F155" s="199">
        <f t="shared" ref="F155:AK155" si="66">IF(F42=1,F82,0)</f>
        <v>0</v>
      </c>
      <c r="G155" s="199">
        <f t="shared" si="66"/>
        <v>0</v>
      </c>
      <c r="H155" s="199">
        <f t="shared" si="66"/>
        <v>0</v>
      </c>
      <c r="I155" s="199">
        <f t="shared" si="66"/>
        <v>0</v>
      </c>
      <c r="J155" s="199">
        <f t="shared" si="66"/>
        <v>0</v>
      </c>
      <c r="K155" s="199">
        <f t="shared" si="66"/>
        <v>0</v>
      </c>
      <c r="L155" s="199">
        <f t="shared" si="66"/>
        <v>0</v>
      </c>
      <c r="M155" s="199">
        <f t="shared" si="66"/>
        <v>0</v>
      </c>
      <c r="N155" s="199">
        <f t="shared" si="66"/>
        <v>0</v>
      </c>
      <c r="O155" s="199">
        <f t="shared" si="66"/>
        <v>0</v>
      </c>
      <c r="P155" s="199">
        <f t="shared" si="66"/>
        <v>0</v>
      </c>
      <c r="Q155" s="199">
        <f t="shared" si="66"/>
        <v>0</v>
      </c>
      <c r="R155" s="199">
        <f t="shared" si="66"/>
        <v>0</v>
      </c>
      <c r="S155" s="199">
        <f t="shared" si="66"/>
        <v>0</v>
      </c>
      <c r="T155" s="199">
        <f t="shared" si="66"/>
        <v>0</v>
      </c>
      <c r="U155" s="199">
        <f t="shared" si="66"/>
        <v>0</v>
      </c>
      <c r="V155" s="199">
        <f t="shared" si="66"/>
        <v>0</v>
      </c>
      <c r="W155" s="199">
        <f t="shared" si="66"/>
        <v>0</v>
      </c>
      <c r="X155" s="199">
        <f t="shared" si="66"/>
        <v>0</v>
      </c>
      <c r="Y155" s="199">
        <f t="shared" si="66"/>
        <v>0</v>
      </c>
      <c r="Z155" s="199">
        <f t="shared" si="66"/>
        <v>0</v>
      </c>
      <c r="AA155" s="199">
        <f t="shared" si="66"/>
        <v>0</v>
      </c>
      <c r="AB155" s="199">
        <f t="shared" si="66"/>
        <v>0</v>
      </c>
      <c r="AC155" s="199">
        <f t="shared" si="66"/>
        <v>0</v>
      </c>
      <c r="AD155" s="199">
        <f t="shared" si="66"/>
        <v>0</v>
      </c>
      <c r="AE155" s="199">
        <f t="shared" si="66"/>
        <v>0</v>
      </c>
      <c r="AF155" s="199">
        <f t="shared" si="66"/>
        <v>0</v>
      </c>
      <c r="AG155" s="199">
        <f t="shared" si="66"/>
        <v>0</v>
      </c>
      <c r="AH155" s="199">
        <f t="shared" si="66"/>
        <v>0</v>
      </c>
      <c r="AI155" s="199">
        <f t="shared" si="66"/>
        <v>0</v>
      </c>
      <c r="AJ155" s="199">
        <f t="shared" si="66"/>
        <v>0</v>
      </c>
      <c r="AK155" s="200">
        <f t="shared" si="66"/>
        <v>0</v>
      </c>
    </row>
    <row r="156" spans="2:37" ht="14" x14ac:dyDescent="0.25">
      <c r="B156" s="198" t="s">
        <v>152</v>
      </c>
      <c r="C156" s="199" t="s">
        <v>89</v>
      </c>
      <c r="D156" s="199" t="s">
        <v>99</v>
      </c>
      <c r="E156" s="199">
        <f t="shared" si="37"/>
        <v>0</v>
      </c>
      <c r="F156" s="199">
        <f t="shared" ref="F156:AK156" si="67">IF(F43=1,F83,0)</f>
        <v>0</v>
      </c>
      <c r="G156" s="199">
        <f t="shared" si="67"/>
        <v>0</v>
      </c>
      <c r="H156" s="199">
        <f t="shared" si="67"/>
        <v>0</v>
      </c>
      <c r="I156" s="199">
        <f t="shared" si="67"/>
        <v>0</v>
      </c>
      <c r="J156" s="199">
        <f t="shared" si="67"/>
        <v>0</v>
      </c>
      <c r="K156" s="199">
        <f t="shared" si="67"/>
        <v>0</v>
      </c>
      <c r="L156" s="199">
        <f t="shared" si="67"/>
        <v>0</v>
      </c>
      <c r="M156" s="199">
        <f t="shared" si="67"/>
        <v>0</v>
      </c>
      <c r="N156" s="199">
        <f t="shared" si="67"/>
        <v>0</v>
      </c>
      <c r="O156" s="199">
        <f t="shared" si="67"/>
        <v>0</v>
      </c>
      <c r="P156" s="199">
        <f t="shared" si="67"/>
        <v>0</v>
      </c>
      <c r="Q156" s="199">
        <f t="shared" si="67"/>
        <v>0</v>
      </c>
      <c r="R156" s="199">
        <f t="shared" si="67"/>
        <v>0</v>
      </c>
      <c r="S156" s="199">
        <f t="shared" si="67"/>
        <v>0</v>
      </c>
      <c r="T156" s="199">
        <f t="shared" si="67"/>
        <v>0</v>
      </c>
      <c r="U156" s="199">
        <f t="shared" si="67"/>
        <v>0</v>
      </c>
      <c r="V156" s="199">
        <f t="shared" si="67"/>
        <v>0</v>
      </c>
      <c r="W156" s="199">
        <f t="shared" si="67"/>
        <v>0</v>
      </c>
      <c r="X156" s="199">
        <f t="shared" si="67"/>
        <v>0</v>
      </c>
      <c r="Y156" s="199">
        <f t="shared" si="67"/>
        <v>0</v>
      </c>
      <c r="Z156" s="199">
        <f t="shared" si="67"/>
        <v>0</v>
      </c>
      <c r="AA156" s="199">
        <f t="shared" si="67"/>
        <v>0</v>
      </c>
      <c r="AB156" s="199">
        <f t="shared" si="67"/>
        <v>0</v>
      </c>
      <c r="AC156" s="199">
        <f t="shared" si="67"/>
        <v>0</v>
      </c>
      <c r="AD156" s="199">
        <f t="shared" si="67"/>
        <v>0</v>
      </c>
      <c r="AE156" s="199">
        <f t="shared" si="67"/>
        <v>0</v>
      </c>
      <c r="AF156" s="199">
        <f t="shared" si="67"/>
        <v>0</v>
      </c>
      <c r="AG156" s="199">
        <f t="shared" si="67"/>
        <v>0</v>
      </c>
      <c r="AH156" s="199">
        <f t="shared" si="67"/>
        <v>0</v>
      </c>
      <c r="AI156" s="199">
        <f t="shared" si="67"/>
        <v>0</v>
      </c>
      <c r="AJ156" s="199">
        <f t="shared" si="67"/>
        <v>0</v>
      </c>
      <c r="AK156" s="200">
        <f t="shared" si="67"/>
        <v>0</v>
      </c>
    </row>
    <row r="157" spans="2:37" ht="14" x14ac:dyDescent="0.25">
      <c r="B157" s="198" t="s">
        <v>152</v>
      </c>
      <c r="C157" s="199" t="s">
        <v>150</v>
      </c>
      <c r="D157" s="199" t="s">
        <v>99</v>
      </c>
      <c r="E157" s="199">
        <f t="shared" si="37"/>
        <v>0</v>
      </c>
      <c r="F157" s="199">
        <f t="shared" ref="F157:AK157" si="68">IF(F44=1,F84,0)</f>
        <v>0</v>
      </c>
      <c r="G157" s="199">
        <f t="shared" si="68"/>
        <v>0</v>
      </c>
      <c r="H157" s="199">
        <f t="shared" si="68"/>
        <v>0</v>
      </c>
      <c r="I157" s="199">
        <f t="shared" si="68"/>
        <v>0</v>
      </c>
      <c r="J157" s="199">
        <f t="shared" si="68"/>
        <v>0</v>
      </c>
      <c r="K157" s="199">
        <f t="shared" si="68"/>
        <v>0</v>
      </c>
      <c r="L157" s="199">
        <f t="shared" si="68"/>
        <v>0</v>
      </c>
      <c r="M157" s="199">
        <f t="shared" si="68"/>
        <v>0</v>
      </c>
      <c r="N157" s="199">
        <f t="shared" si="68"/>
        <v>0</v>
      </c>
      <c r="O157" s="199">
        <f t="shared" si="68"/>
        <v>0</v>
      </c>
      <c r="P157" s="199">
        <f t="shared" si="68"/>
        <v>0</v>
      </c>
      <c r="Q157" s="199">
        <f t="shared" si="68"/>
        <v>0</v>
      </c>
      <c r="R157" s="199">
        <f t="shared" si="68"/>
        <v>0</v>
      </c>
      <c r="S157" s="199">
        <f t="shared" si="68"/>
        <v>0</v>
      </c>
      <c r="T157" s="199">
        <f t="shared" si="68"/>
        <v>0</v>
      </c>
      <c r="U157" s="199">
        <f t="shared" si="68"/>
        <v>0</v>
      </c>
      <c r="V157" s="199">
        <f t="shared" si="68"/>
        <v>0</v>
      </c>
      <c r="W157" s="199">
        <f t="shared" si="68"/>
        <v>0</v>
      </c>
      <c r="X157" s="199">
        <f t="shared" si="68"/>
        <v>0</v>
      </c>
      <c r="Y157" s="199">
        <f t="shared" si="68"/>
        <v>0</v>
      </c>
      <c r="Z157" s="199">
        <f t="shared" si="68"/>
        <v>0</v>
      </c>
      <c r="AA157" s="199">
        <f t="shared" si="68"/>
        <v>0</v>
      </c>
      <c r="AB157" s="199">
        <f t="shared" si="68"/>
        <v>0</v>
      </c>
      <c r="AC157" s="199">
        <f t="shared" si="68"/>
        <v>0</v>
      </c>
      <c r="AD157" s="199">
        <f t="shared" si="68"/>
        <v>0</v>
      </c>
      <c r="AE157" s="199">
        <f t="shared" si="68"/>
        <v>0</v>
      </c>
      <c r="AF157" s="199">
        <f t="shared" si="68"/>
        <v>0</v>
      </c>
      <c r="AG157" s="199">
        <f t="shared" si="68"/>
        <v>0</v>
      </c>
      <c r="AH157" s="199">
        <f t="shared" si="68"/>
        <v>0</v>
      </c>
      <c r="AI157" s="199">
        <f t="shared" si="68"/>
        <v>0</v>
      </c>
      <c r="AJ157" s="199">
        <f t="shared" si="68"/>
        <v>0</v>
      </c>
      <c r="AK157" s="200">
        <f t="shared" si="68"/>
        <v>0</v>
      </c>
    </row>
    <row r="158" spans="2:37" ht="14" x14ac:dyDescent="0.25">
      <c r="B158" s="198" t="s">
        <v>152</v>
      </c>
      <c r="C158" s="199" t="s">
        <v>151</v>
      </c>
      <c r="D158" s="199" t="s">
        <v>99</v>
      </c>
      <c r="E158" s="199">
        <f t="shared" si="37"/>
        <v>0</v>
      </c>
      <c r="F158" s="199">
        <f t="shared" ref="F158:AK158" si="69">IF(F45=1,F85,0)</f>
        <v>0</v>
      </c>
      <c r="G158" s="199">
        <f t="shared" si="69"/>
        <v>0</v>
      </c>
      <c r="H158" s="199">
        <f t="shared" si="69"/>
        <v>0</v>
      </c>
      <c r="I158" s="199">
        <f t="shared" si="69"/>
        <v>0</v>
      </c>
      <c r="J158" s="199">
        <f t="shared" si="69"/>
        <v>0</v>
      </c>
      <c r="K158" s="199">
        <f t="shared" si="69"/>
        <v>0</v>
      </c>
      <c r="L158" s="199">
        <f t="shared" si="69"/>
        <v>0</v>
      </c>
      <c r="M158" s="199">
        <f t="shared" si="69"/>
        <v>0</v>
      </c>
      <c r="N158" s="199">
        <f t="shared" si="69"/>
        <v>0</v>
      </c>
      <c r="O158" s="199">
        <f t="shared" si="69"/>
        <v>0</v>
      </c>
      <c r="P158" s="199">
        <f t="shared" si="69"/>
        <v>0</v>
      </c>
      <c r="Q158" s="199">
        <f t="shared" si="69"/>
        <v>0</v>
      </c>
      <c r="R158" s="199">
        <f t="shared" si="69"/>
        <v>0</v>
      </c>
      <c r="S158" s="199">
        <f t="shared" si="69"/>
        <v>0</v>
      </c>
      <c r="T158" s="199">
        <f t="shared" si="69"/>
        <v>0</v>
      </c>
      <c r="U158" s="199">
        <f t="shared" si="69"/>
        <v>0</v>
      </c>
      <c r="V158" s="199">
        <f t="shared" si="69"/>
        <v>0</v>
      </c>
      <c r="W158" s="199">
        <f t="shared" si="69"/>
        <v>0</v>
      </c>
      <c r="X158" s="199">
        <f t="shared" si="69"/>
        <v>0</v>
      </c>
      <c r="Y158" s="199">
        <f t="shared" si="69"/>
        <v>0</v>
      </c>
      <c r="Z158" s="199">
        <f t="shared" si="69"/>
        <v>0</v>
      </c>
      <c r="AA158" s="199">
        <f t="shared" si="69"/>
        <v>0</v>
      </c>
      <c r="AB158" s="199">
        <f t="shared" si="69"/>
        <v>0</v>
      </c>
      <c r="AC158" s="199">
        <f t="shared" si="69"/>
        <v>0</v>
      </c>
      <c r="AD158" s="199">
        <f t="shared" si="69"/>
        <v>0</v>
      </c>
      <c r="AE158" s="199">
        <f t="shared" si="69"/>
        <v>0</v>
      </c>
      <c r="AF158" s="199">
        <f t="shared" si="69"/>
        <v>0</v>
      </c>
      <c r="AG158" s="199">
        <f t="shared" si="69"/>
        <v>0</v>
      </c>
      <c r="AH158" s="199">
        <f t="shared" si="69"/>
        <v>0</v>
      </c>
      <c r="AI158" s="199">
        <f t="shared" si="69"/>
        <v>0</v>
      </c>
      <c r="AJ158" s="199">
        <f t="shared" si="69"/>
        <v>0</v>
      </c>
      <c r="AK158" s="200">
        <f t="shared" si="69"/>
        <v>0</v>
      </c>
    </row>
    <row r="159" spans="2:37" ht="14" x14ac:dyDescent="0.25">
      <c r="B159" s="198" t="s">
        <v>152</v>
      </c>
      <c r="C159" s="198" t="s">
        <v>91</v>
      </c>
      <c r="D159" s="199" t="s">
        <v>99</v>
      </c>
      <c r="E159" s="199">
        <f t="shared" si="37"/>
        <v>0</v>
      </c>
      <c r="F159" s="199">
        <f t="shared" ref="F159" si="70">SUM(G159:AL159)</f>
        <v>0</v>
      </c>
      <c r="G159" s="199">
        <f t="shared" ref="G159" si="71">SUM(H159:AM159)</f>
        <v>0</v>
      </c>
      <c r="H159" s="199">
        <f t="shared" ref="H159" si="72">SUM(I159:AN159)</f>
        <v>0</v>
      </c>
      <c r="I159" s="199">
        <f t="shared" ref="I159" si="73">SUM(J159:AO159)</f>
        <v>0</v>
      </c>
      <c r="J159" s="199">
        <f t="shared" ref="J159" si="74">SUM(K159:AP159)</f>
        <v>0</v>
      </c>
      <c r="K159" s="199">
        <f t="shared" ref="K159" si="75">SUM(L159:AQ159)</f>
        <v>0</v>
      </c>
      <c r="L159" s="199">
        <f t="shared" ref="L159" si="76">SUM(M159:AR159)</f>
        <v>0</v>
      </c>
      <c r="M159" s="199">
        <f t="shared" ref="M159" si="77">SUM(N159:AS159)</f>
        <v>0</v>
      </c>
      <c r="N159" s="199">
        <f t="shared" ref="N159" si="78">SUM(O159:AT159)</f>
        <v>0</v>
      </c>
      <c r="O159" s="199">
        <f t="shared" ref="O159" si="79">SUM(P159:AU159)</f>
        <v>0</v>
      </c>
      <c r="P159" s="199">
        <f t="shared" ref="P159" si="80">SUM(Q159:AV159)</f>
        <v>0</v>
      </c>
      <c r="Q159" s="199">
        <f t="shared" ref="Q159" si="81">SUM(R159:AW159)</f>
        <v>0</v>
      </c>
      <c r="R159" s="199">
        <f t="shared" ref="R159" si="82">SUM(S159:AX159)</f>
        <v>0</v>
      </c>
      <c r="S159" s="199">
        <f t="shared" ref="S159" si="83">SUM(T159:AY159)</f>
        <v>0</v>
      </c>
      <c r="T159" s="199">
        <f t="shared" ref="T159" si="84">SUM(U159:AZ159)</f>
        <v>0</v>
      </c>
      <c r="U159" s="199">
        <f t="shared" ref="U159" si="85">SUM(V159:BA159)</f>
        <v>0</v>
      </c>
      <c r="V159" s="199">
        <f t="shared" ref="V159" si="86">SUM(W159:BB159)</f>
        <v>0</v>
      </c>
      <c r="W159" s="199">
        <f t="shared" ref="W159" si="87">SUM(X159:BC159)</f>
        <v>0</v>
      </c>
      <c r="X159" s="199">
        <f t="shared" ref="X159" si="88">SUM(Y159:BD159)</f>
        <v>0</v>
      </c>
      <c r="Y159" s="199">
        <f t="shared" ref="Y159" si="89">SUM(Z159:BE159)</f>
        <v>0</v>
      </c>
      <c r="Z159" s="199">
        <f t="shared" ref="Z159" si="90">SUM(AA159:BF159)</f>
        <v>0</v>
      </c>
      <c r="AA159" s="199">
        <f t="shared" ref="AA159" si="91">SUM(AB159:BG159)</f>
        <v>0</v>
      </c>
      <c r="AB159" s="199">
        <f t="shared" ref="AB159" si="92">SUM(AC159:BH159)</f>
        <v>0</v>
      </c>
      <c r="AC159" s="199">
        <f t="shared" ref="AC159" si="93">SUM(AD159:BI159)</f>
        <v>0</v>
      </c>
      <c r="AD159" s="199">
        <f t="shared" ref="AD159" si="94">SUM(AE159:BJ159)</f>
        <v>0</v>
      </c>
      <c r="AE159" s="199">
        <f t="shared" ref="AE159" si="95">SUM(AF159:BK159)</f>
        <v>0</v>
      </c>
      <c r="AF159" s="199">
        <f t="shared" ref="AF159" si="96">SUM(AG159:BL159)</f>
        <v>0</v>
      </c>
      <c r="AG159" s="199">
        <f t="shared" ref="AG159" si="97">SUM(AH159:BM159)</f>
        <v>0</v>
      </c>
      <c r="AH159" s="199">
        <f t="shared" ref="AH159" si="98">SUM(AI159:BN159)</f>
        <v>0</v>
      </c>
      <c r="AI159" s="199">
        <f t="shared" ref="AI159" si="99">SUM(AJ159:BO159)</f>
        <v>0</v>
      </c>
      <c r="AJ159" s="199">
        <f t="shared" ref="AJ159" si="100">SUM(AK159:BP159)</f>
        <v>0</v>
      </c>
      <c r="AK159" s="200">
        <f t="shared" ref="AK159" si="101">SUM(AL159:BQ159)</f>
        <v>0</v>
      </c>
    </row>
    <row r="160" spans="2:37" x14ac:dyDescent="0.25"/>
  </sheetData>
  <mergeCells count="2">
    <mergeCell ref="D5:G5"/>
    <mergeCell ref="C5:C6"/>
  </mergeCells>
  <pageMargins left="0.7" right="0.7" top="0.75" bottom="0.75" header="0.3" footer="0.3"/>
  <ignoredErrors>
    <ignoredError sqref="F7 F8:F21 J7:J21 H7:H11 H12:H21 H22:J22 F22:F23 H23 J23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PersistId xmlns="dbb8eb13-8159-49c5-b55e-052e4280298e" xsi:nil="true"/>
    <_dlc_DocId xmlns="dbb8eb13-8159-49c5-b55e-052e4280298e">PLAN0RESEARC-283507709-583</_dlc_DocId>
    <_dlc_DocIdUrl xmlns="dbb8eb13-8159-49c5-b55e-052e4280298e">
      <Url>https://sportscotland.sharepoint.com/sites/PLAN_Research/_layouts/15/DocIdRedir.aspx?ID=PLAN0RESEARC-283507709-583</Url>
      <Description>PLAN0RESEARC-283507709-583</Description>
    </_dlc_DocIdUrl>
    <SharedWithUsers xmlns="dbb8eb13-8159-49c5-b55e-052e4280298e">
      <UserInfo>
        <DisplayName>Cara Viola</DisplayName>
        <AccountId>22</AccountId>
        <AccountType/>
      </UserInfo>
      <UserInfo>
        <DisplayName>Kieran Chand</DisplayName>
        <AccountId>78</AccountId>
        <AccountType/>
      </UserInfo>
      <UserInfo>
        <DisplayName>Patricia Horton</DisplayName>
        <AccountId>23</AccountId>
        <AccountType/>
      </UserInfo>
      <UserInfo>
        <DisplayName>David Williamson</DisplayName>
        <AccountId>31</AccountId>
        <AccountType/>
      </UserInfo>
      <UserInfo>
        <DisplayName>Amy Costello</DisplayName>
        <AccountId>370</AccountId>
        <AccountType/>
      </UserInfo>
      <UserInfo>
        <DisplayName>Darren McKay</DisplayName>
        <AccountId>63</AccountId>
        <AccountType/>
      </UserInfo>
      <UserInfo>
        <DisplayName>Malcolm Dingwall-Smith</DisplayName>
        <AccountId>90</AccountId>
        <AccountType/>
      </UserInfo>
      <UserInfo>
        <DisplayName>Klementina Mezesova</DisplayName>
        <AccountId>396</AccountId>
        <AccountType/>
      </UserInfo>
      <UserInfo>
        <DisplayName>Atta Yaqub</DisplayName>
        <AccountId>417</AccountId>
        <AccountType/>
      </UserInfo>
      <UserInfo>
        <DisplayName>Diana de Stegmann</DisplayName>
        <AccountId>429</AccountId>
        <AccountType/>
      </UserInfo>
      <UserInfo>
        <DisplayName>Laura Shaw</DisplayName>
        <AccountId>444</AccountId>
        <AccountType/>
      </UserInfo>
      <UserInfo>
        <DisplayName>Duncan Bennington</DisplayName>
        <AccountId>456</AccountId>
        <AccountType/>
      </UserInfo>
      <UserInfo>
        <DisplayName>Lorraine Jones</DisplayName>
        <AccountId>46</AccountId>
        <AccountType/>
      </UserInfo>
    </SharedWithUsers>
    <TaxCatchAll xmlns="dbb8eb13-8159-49c5-b55e-052e4280298e" xsi:nil="true"/>
    <lcf76f155ced4ddcb4097134ff3c332f xmlns="57100e4e-2682-417b-a30b-a39dad94d6e7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A3389C3B6E5DD499C9CD6B02BA29981" ma:contentTypeVersion="13" ma:contentTypeDescription="Create a new document." ma:contentTypeScope="" ma:versionID="10b4b928d5e3bca5321b14ed4daa9c90">
  <xsd:schema xmlns:xsd="http://www.w3.org/2001/XMLSchema" xmlns:xs="http://www.w3.org/2001/XMLSchema" xmlns:p="http://schemas.microsoft.com/office/2006/metadata/properties" xmlns:ns2="dbb8eb13-8159-49c5-b55e-052e4280298e" xmlns:ns3="57100e4e-2682-417b-a30b-a39dad94d6e7" targetNamespace="http://schemas.microsoft.com/office/2006/metadata/properties" ma:root="true" ma:fieldsID="465d01251e5aec607fcd6c5a611fc0c7" ns2:_="" ns3:_="">
    <xsd:import namespace="dbb8eb13-8159-49c5-b55e-052e4280298e"/>
    <xsd:import namespace="57100e4e-2682-417b-a30b-a39dad94d6e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2:SharedWithUsers" minOccurs="0"/>
                <xsd:element ref="ns2:SharedWithDetail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b8eb13-8159-49c5-b55e-052e4280298e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0671cea9-8655-412c-b72e-93fffd5929b0}" ma:internalName="TaxCatchAll" ma:showField="CatchAllData" ma:web="dbb8eb13-8159-49c5-b55e-052e428029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100e4e-2682-417b-a30b-a39dad94d6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923e48ed-9728-4b07-a7f8-5fbb5785ed7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LongProperties xmlns="http://schemas.microsoft.com/office/2006/metadata/longProperties">
  <LongProp xmlns="" name="Audit"><![CDATA[<table border="1"><tbody><tr><td>Event</td>
<td>Date</td>
<td>User</td></tr>
<tr><td>Unreserve</td>
<td>01/13/2012 11:40:38</td>
<td>Patricia.Horton</td></tr>
<tr><td>Version Added</td>
<td>01/13/2012 11:40:37</td>
<td>Patricia.Horton</td></tr>
<tr><td>Version Opened</td>
<td>01/13/2012 11:39:06</td>
<td>Patricia.Horton</td></tr>
<tr><td>Reserve</td>
<td>01/13/2012 11:39:05</td>
<td>Patricia.Horton</td></tr>
<tr><td>Unreserve</td>
<td>01/13/2012 11:38:57</td>
<td>Patricia.Horton</td></tr>
<tr><td>Version Added</td>
<td>01/13/2012 11:38:56</td>
<td>Patricia.Horton</td></tr>
<tr><td>Version Opened</td>
<td>01/13/2012 11:35:37</td>
<td>Patricia.Horton</td></tr>
<tr><td>Reserve</td>
<td>01/13/2012 11:35:34</td>
<td>Patricia.Horton</td></tr>
<tr><td>Version Opened</td>
<td>01/13/2012 11:35:15</td>
<td>Patricia.Horton</td></tr>
<tr><td>Version Added</td>
<td>01/13/2012 11:35:14</td>
<td>Patricia.Horton</td></tr>
<tr><td>Create</td>
<td>01/13/2012 11:35:14</td>
<td>Patricia.Horton</td></tr></tbody></table>]]></LongProp>
</LongProperties>
</file>

<file path=customXml/itemProps1.xml><?xml version="1.0" encoding="utf-8"?>
<ds:datastoreItem xmlns:ds="http://schemas.openxmlformats.org/officeDocument/2006/customXml" ds:itemID="{325AAE35-D674-4FD4-8D1F-898AB2B18941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3F17B58E-63EC-4837-BE26-7407C7E56425}">
  <ds:schemaRefs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57100e4e-2682-417b-a30b-a39dad94d6e7"/>
    <ds:schemaRef ds:uri="http://purl.org/dc/terms/"/>
    <ds:schemaRef ds:uri="http://schemas.microsoft.com/office/infopath/2007/PartnerControls"/>
    <ds:schemaRef ds:uri="dbb8eb13-8159-49c5-b55e-052e4280298e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6EBE43E-5030-489E-BF96-8E2C01ECC0C9}"/>
</file>

<file path=customXml/itemProps4.xml><?xml version="1.0" encoding="utf-8"?>
<ds:datastoreItem xmlns:ds="http://schemas.openxmlformats.org/officeDocument/2006/customXml" ds:itemID="{2CA3A44B-5FF9-4B4F-93BE-0D3706FCF5F6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C2F6F3B5-31D5-459D-93C3-D2B87BFFEF8F}">
  <ds:schemaRefs>
    <ds:schemaRef ds:uri="http://schemas.microsoft.com/office/2006/metadata/longProperties"/>
    <ds:schemaRef ds:uri="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Introduction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Hall charges</vt:lpstr>
      <vt:lpstr>Appendix 1</vt:lpstr>
      <vt:lpstr>Appendix 2</vt:lpstr>
      <vt:lpstr>Appendix 3</vt:lpstr>
      <vt:lpstr>Appendix 4a</vt:lpstr>
      <vt:lpstr>Appendix b</vt:lpstr>
      <vt:lpstr>Appendix c</vt:lpstr>
      <vt:lpstr>Appendix d</vt:lpstr>
      <vt:lpstr>Appendix 5</vt:lpstr>
      <vt:lpstr>RPI Vs Mean Charges</vt:lpstr>
      <vt:lpstr>RPI Data</vt:lpstr>
      <vt:lpstr>Charges Data</vt:lpstr>
      <vt:lpstr>Concessions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Patricia Horton</dc:creator>
  <cp:keywords/>
  <dc:description/>
  <cp:lastModifiedBy>Duncan Bennington</cp:lastModifiedBy>
  <cp:revision/>
  <dcterms:created xsi:type="dcterms:W3CDTF">2006-01-13T13:59:12Z</dcterms:created>
  <dcterms:modified xsi:type="dcterms:W3CDTF">2026-03-12T11:28:42Z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temRetentionFormula">
    <vt:lpwstr>&lt;formula id="sportscotland"&gt;&lt;/formula&gt;</vt:lpwstr>
  </property>
  <property fmtid="{D5CDD505-2E9C-101B-9397-08002B2CF9AE}" pid="3" name="_dlc_policyId">
    <vt:lpwstr>0x0101|-1465434203</vt:lpwstr>
  </property>
  <property fmtid="{D5CDD505-2E9C-101B-9397-08002B2CF9AE}" pid="4" name="display_urn:schemas-microsoft-com:office:office#Editor">
    <vt:lpwstr>Scott Baxter</vt:lpwstr>
  </property>
  <property fmtid="{D5CDD505-2E9C-101B-9397-08002B2CF9AE}" pid="5" name="Owned By">
    <vt:lpwstr>129</vt:lpwstr>
  </property>
  <property fmtid="{D5CDD505-2E9C-101B-9397-08002B2CF9AE}" pid="6" name="Nickname">
    <vt:lpwstr>2905088</vt:lpwstr>
  </property>
  <property fmtid="{D5CDD505-2E9C-101B-9397-08002B2CF9AE}" pid="7" name="LivelinkID">
    <vt:lpwstr>2905088</vt:lpwstr>
  </property>
  <property fmtid="{D5CDD505-2E9C-101B-9397-08002B2CF9AE}" pid="8" name="display_urn:schemas-microsoft-com:office:office#Owned_x0020_By">
    <vt:lpwstr>Patricia Horton</vt:lpwstr>
  </property>
  <property fmtid="{D5CDD505-2E9C-101B-9397-08002B2CF9AE}" pid="9" name="display_urn:schemas-microsoft-com:office:office#Author">
    <vt:lpwstr>Patricia Horton</vt:lpwstr>
  </property>
  <property fmtid="{D5CDD505-2E9C-101B-9397-08002B2CF9AE}" pid="10" name="Audit">
    <vt:lpwstr>11</vt:lpwstr>
  </property>
  <property fmtid="{D5CDD505-2E9C-101B-9397-08002B2CF9AE}" pid="11" name="ssStrategicCategory">
    <vt:lpwstr>Understanding &amp; Belief</vt:lpwstr>
  </property>
  <property fmtid="{D5CDD505-2E9C-101B-9397-08002B2CF9AE}" pid="12" name="xd_Signature">
    <vt:lpwstr/>
  </property>
  <property fmtid="{D5CDD505-2E9C-101B-9397-08002B2CF9AE}" pid="13" name="Order">
    <vt:r8>3095800</vt:r8>
  </property>
  <property fmtid="{D5CDD505-2E9C-101B-9397-08002B2CF9AE}" pid="14" name="TemplateUrl">
    <vt:lpwstr/>
  </property>
  <property fmtid="{D5CDD505-2E9C-101B-9397-08002B2CF9AE}" pid="15" name="xd_ProgID">
    <vt:lpwstr/>
  </property>
  <property fmtid="{D5CDD505-2E9C-101B-9397-08002B2CF9AE}" pid="16" name="ssLocalAuthority">
    <vt:lpwstr>N/A</vt:lpwstr>
  </property>
  <property fmtid="{D5CDD505-2E9C-101B-9397-08002B2CF9AE}" pid="17" name="ssProgramme">
    <vt:lpwstr>Sports Research</vt:lpwstr>
  </property>
  <property fmtid="{D5CDD505-2E9C-101B-9397-08002B2CF9AE}" pid="18" name="ssSportsGoverningBody">
    <vt:lpwstr>N/A</vt:lpwstr>
  </property>
  <property fmtid="{D5CDD505-2E9C-101B-9397-08002B2CF9AE}" pid="19" name="ContentTypeId">
    <vt:lpwstr>0x0101004A3389C3B6E5DD499C9CD6B02BA29981</vt:lpwstr>
  </property>
  <property fmtid="{D5CDD505-2E9C-101B-9397-08002B2CF9AE}" pid="20" name="_dlc_Exempt">
    <vt:lpwstr/>
  </property>
  <property fmtid="{D5CDD505-2E9C-101B-9397-08002B2CF9AE}" pid="21" name="Description1">
    <vt:lpwstr>11</vt:lpwstr>
  </property>
  <property fmtid="{D5CDD505-2E9C-101B-9397-08002B2CF9AE}" pid="22" name="Description11">
    <vt:lpwstr/>
  </property>
  <property fmtid="{D5CDD505-2E9C-101B-9397-08002B2CF9AE}" pid="23" name="Description0">
    <vt:lpwstr>11</vt:lpwstr>
  </property>
  <property fmtid="{D5CDD505-2E9C-101B-9397-08002B2CF9AE}" pid="24" name="Description5">
    <vt:lpwstr/>
  </property>
  <property fmtid="{D5CDD505-2E9C-101B-9397-08002B2CF9AE}" pid="25" name="Description10">
    <vt:lpwstr/>
  </property>
  <property fmtid="{D5CDD505-2E9C-101B-9397-08002B2CF9AE}" pid="26" name="Description3">
    <vt:lpwstr>11</vt:lpwstr>
  </property>
  <property fmtid="{D5CDD505-2E9C-101B-9397-08002B2CF9AE}" pid="27" name="Description4">
    <vt:lpwstr/>
  </property>
  <property fmtid="{D5CDD505-2E9C-101B-9397-08002B2CF9AE}" pid="28" name="Description9">
    <vt:lpwstr/>
  </property>
  <property fmtid="{D5CDD505-2E9C-101B-9397-08002B2CF9AE}" pid="29" name="Description2">
    <vt:lpwstr>11</vt:lpwstr>
  </property>
  <property fmtid="{D5CDD505-2E9C-101B-9397-08002B2CF9AE}" pid="30" name="Description7">
    <vt:lpwstr/>
  </property>
  <property fmtid="{D5CDD505-2E9C-101B-9397-08002B2CF9AE}" pid="31" name="Description8">
    <vt:lpwstr/>
  </property>
  <property fmtid="{D5CDD505-2E9C-101B-9397-08002B2CF9AE}" pid="32" name="Description6">
    <vt:lpwstr/>
  </property>
  <property fmtid="{D5CDD505-2E9C-101B-9397-08002B2CF9AE}" pid="33" name="References">
    <vt:lpwstr>11</vt:lpwstr>
  </property>
  <property fmtid="{D5CDD505-2E9C-101B-9397-08002B2CF9AE}" pid="34" name="_dlc_ExpireDate">
    <vt:lpwstr>2034-10-08T08:39:39Z</vt:lpwstr>
  </property>
  <property fmtid="{D5CDD505-2E9C-101B-9397-08002B2CF9AE}" pid="35" name="Research Projects">
    <vt:lpwstr>Facilities Charges Review</vt:lpwstr>
  </property>
  <property fmtid="{D5CDD505-2E9C-101B-9397-08002B2CF9AE}" pid="36" name="_dlc_ExpireDateSaved">
    <vt:lpwstr/>
  </property>
  <property fmtid="{D5CDD505-2E9C-101B-9397-08002B2CF9AE}" pid="37" name="RoutingRuleDescription">
    <vt:lpwstr/>
  </property>
  <property fmtid="{D5CDD505-2E9C-101B-9397-08002B2CF9AE}" pid="38" name="Research Project">
    <vt:lpwstr/>
  </property>
  <property fmtid="{D5CDD505-2E9C-101B-9397-08002B2CF9AE}" pid="39" name="Category0">
    <vt:lpwstr/>
  </property>
  <property fmtid="{D5CDD505-2E9C-101B-9397-08002B2CF9AE}" pid="40" name="_dlc_DocIdItemGuid">
    <vt:lpwstr>59587ba1-4688-4a19-b3a6-0e4b7d7c4e4c</vt:lpwstr>
  </property>
  <property fmtid="{D5CDD505-2E9C-101B-9397-08002B2CF9AE}" pid="41" name="MediaServiceImageTags">
    <vt:lpwstr/>
  </property>
  <property fmtid="{D5CDD505-2E9C-101B-9397-08002B2CF9AE}" pid="42" name="Expired">
    <vt:bool>false</vt:bool>
  </property>
  <property fmtid="{D5CDD505-2E9C-101B-9397-08002B2CF9AE}" pid="43" name="SharedWithUsers">
    <vt:lpwstr>22;#Cara Viola;#78;#Kieran Chand;#23;#Patricia Horton;#31;#David Williamson;#370;#Amy Costello;#63;#Darren McKay;#90;#Malcolm Dingwall-Smith;#396;#Klementina Mezesova;#417;#Atta Yaqub;#429;#Diana de Stegmann;#444;#Laura Shaw;#456;#Duncan Bennington;#46;#Lorraine Jones</vt:lpwstr>
  </property>
</Properties>
</file>