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348" documentId="8_{D498F944-B7BE-41A7-8C7B-D3737F54361E}" xr6:coauthVersionLast="47" xr6:coauthVersionMax="47" xr10:uidLastSave="{393CCDB0-CD8B-4D30-9F0C-0CB64314FF37}"/>
  <bookViews>
    <workbookView xWindow="15075" yWindow="-21720" windowWidth="38640" windowHeight="21120" xr2:uid="{00000000-000D-0000-FFFF-FFFF00000000}"/>
  </bookViews>
  <sheets>
    <sheet name="SGB INVESTMENT" sheetId="1" r:id="rId1"/>
  </sheets>
  <definedNames>
    <definedName name="_xlnm._FilterDatabase" localSheetId="0" hidden="1">'SGB INVESTMENT'!$A$1:$AU$91</definedName>
    <definedName name="_xlnm.Print_Area" localSheetId="0">'SGB INVESTMENT'!$A$1:$X$86</definedName>
    <definedName name="_xlnm.Print_Titles" localSheetId="0">'SGB INVESTMENT'!$1:$2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4" i="1" l="1"/>
  <c r="AP64" i="1"/>
  <c r="AM64" i="1"/>
  <c r="AL64" i="1"/>
  <c r="AI64" i="1"/>
  <c r="AH64" i="1"/>
  <c r="AE64" i="1"/>
  <c r="AD64" i="1"/>
  <c r="Z64" i="1"/>
  <c r="AA64" i="1"/>
  <c r="W64" i="1"/>
  <c r="V64" i="1"/>
  <c r="S64" i="1"/>
  <c r="R64" i="1"/>
  <c r="O64" i="1"/>
  <c r="N64" i="1"/>
  <c r="K64" i="1"/>
  <c r="J64" i="1"/>
  <c r="G64" i="1"/>
  <c r="F64" i="1"/>
  <c r="C64" i="1"/>
  <c r="B64" i="1"/>
  <c r="AQ6" i="1"/>
  <c r="AP6" i="1"/>
  <c r="AM6" i="1"/>
  <c r="AL6" i="1"/>
  <c r="AI6" i="1"/>
  <c r="AH6" i="1"/>
  <c r="AE6" i="1"/>
  <c r="AA6" i="1"/>
  <c r="Z6" i="1"/>
  <c r="W6" i="1"/>
  <c r="V6" i="1"/>
  <c r="S6" i="1"/>
  <c r="R6" i="1"/>
  <c r="O6" i="1"/>
  <c r="N6" i="1"/>
  <c r="K6" i="1"/>
  <c r="J6" i="1"/>
  <c r="G6" i="1"/>
  <c r="F6" i="1"/>
  <c r="C6" i="1"/>
  <c r="B6" i="1"/>
  <c r="AN46" i="1"/>
  <c r="AJ46" i="1"/>
  <c r="AF46" i="1"/>
  <c r="AB46" i="1"/>
  <c r="X46" i="1"/>
  <c r="T46" i="1"/>
  <c r="P46" i="1"/>
  <c r="L46" i="1"/>
  <c r="H46" i="1"/>
  <c r="D46" i="1"/>
  <c r="AN30" i="1"/>
  <c r="AJ30" i="1"/>
  <c r="AF30" i="1"/>
  <c r="AB30" i="1"/>
  <c r="X30" i="1"/>
  <c r="T30" i="1"/>
  <c r="P30" i="1"/>
  <c r="L30" i="1"/>
  <c r="H30" i="1"/>
  <c r="D30" i="1"/>
  <c r="AN69" i="1"/>
  <c r="AJ69" i="1"/>
  <c r="AF69" i="1"/>
  <c r="AB69" i="1"/>
  <c r="X69" i="1"/>
  <c r="T69" i="1"/>
  <c r="P69" i="1"/>
  <c r="L69" i="1"/>
  <c r="H69" i="1"/>
  <c r="D69" i="1"/>
  <c r="AR69" i="1"/>
  <c r="AR66" i="1"/>
  <c r="AR67" i="1"/>
  <c r="AR68" i="1"/>
  <c r="AR65" i="1"/>
  <c r="AR64" i="1" s="1"/>
  <c r="AR30" i="1"/>
  <c r="AR46" i="1"/>
  <c r="AR21" i="1"/>
  <c r="AR9" i="1"/>
  <c r="AR10" i="1"/>
  <c r="AR11" i="1"/>
  <c r="AR12" i="1"/>
  <c r="AR13" i="1"/>
  <c r="AR14" i="1"/>
  <c r="AR15" i="1"/>
  <c r="AR16" i="1"/>
  <c r="AR17" i="1"/>
  <c r="AR18" i="1"/>
  <c r="AR19" i="1"/>
  <c r="AR20" i="1"/>
  <c r="AR22" i="1"/>
  <c r="AR23" i="1"/>
  <c r="AR24" i="1"/>
  <c r="AR25" i="1"/>
  <c r="AR26" i="1"/>
  <c r="AR27" i="1"/>
  <c r="AR28" i="1"/>
  <c r="AR29" i="1"/>
  <c r="AR31" i="1"/>
  <c r="AR32" i="1"/>
  <c r="AR33" i="1"/>
  <c r="AR34" i="1"/>
  <c r="AR35" i="1"/>
  <c r="AR36" i="1"/>
  <c r="AR37" i="1"/>
  <c r="AR38" i="1"/>
  <c r="AR39" i="1"/>
  <c r="AR40" i="1"/>
  <c r="AR41" i="1"/>
  <c r="AR42" i="1"/>
  <c r="AR43" i="1"/>
  <c r="AR44" i="1"/>
  <c r="AR45" i="1"/>
  <c r="AR47" i="1"/>
  <c r="AR48" i="1"/>
  <c r="AR49" i="1"/>
  <c r="AR50" i="1"/>
  <c r="AR51" i="1"/>
  <c r="AR52" i="1"/>
  <c r="AR53" i="1"/>
  <c r="AR54" i="1"/>
  <c r="AR55" i="1"/>
  <c r="AR56" i="1"/>
  <c r="AR57" i="1"/>
  <c r="AR58" i="1"/>
  <c r="AR59" i="1"/>
  <c r="AR60" i="1"/>
  <c r="AR8" i="1"/>
  <c r="AN68" i="1"/>
  <c r="AN67" i="1"/>
  <c r="AN66" i="1"/>
  <c r="AN65" i="1"/>
  <c r="AN64" i="1" s="1"/>
  <c r="AN60" i="1"/>
  <c r="AN59" i="1"/>
  <c r="AN58" i="1"/>
  <c r="AN57" i="1"/>
  <c r="AN56" i="1"/>
  <c r="AN55" i="1"/>
  <c r="AN54" i="1"/>
  <c r="AN53" i="1"/>
  <c r="AN52" i="1"/>
  <c r="AN51" i="1"/>
  <c r="AN50" i="1"/>
  <c r="AN49" i="1"/>
  <c r="AN48" i="1"/>
  <c r="AN47" i="1"/>
  <c r="AN45" i="1"/>
  <c r="AN44" i="1"/>
  <c r="AN43" i="1"/>
  <c r="AN42" i="1"/>
  <c r="AN41" i="1"/>
  <c r="AN40" i="1"/>
  <c r="AN39" i="1"/>
  <c r="AN38" i="1"/>
  <c r="AN37" i="1"/>
  <c r="AN36" i="1"/>
  <c r="AN35" i="1"/>
  <c r="AN34" i="1"/>
  <c r="AN33" i="1"/>
  <c r="AN32" i="1"/>
  <c r="AN31" i="1"/>
  <c r="AN29" i="1"/>
  <c r="AN28" i="1"/>
  <c r="AN27" i="1"/>
  <c r="AN26" i="1"/>
  <c r="AN25" i="1"/>
  <c r="AN24" i="1"/>
  <c r="AN23" i="1"/>
  <c r="AN22" i="1"/>
  <c r="AN21" i="1"/>
  <c r="AN20" i="1"/>
  <c r="AN19" i="1"/>
  <c r="AN18" i="1"/>
  <c r="AN17" i="1"/>
  <c r="AN16" i="1"/>
  <c r="AN15" i="1"/>
  <c r="AN14" i="1"/>
  <c r="AN13" i="1"/>
  <c r="AN12" i="1"/>
  <c r="AN11" i="1"/>
  <c r="AN10" i="1"/>
  <c r="AN9" i="1"/>
  <c r="AN8" i="1"/>
  <c r="AN7" i="1"/>
  <c r="AJ49" i="1"/>
  <c r="AJ48" i="1"/>
  <c r="AJ44" i="1"/>
  <c r="AJ43" i="1"/>
  <c r="AJ29" i="1"/>
  <c r="AJ27" i="1"/>
  <c r="AJ26" i="1"/>
  <c r="AJ25" i="1"/>
  <c r="AJ24" i="1"/>
  <c r="AJ23" i="1"/>
  <c r="AJ21" i="1"/>
  <c r="AJ19" i="1"/>
  <c r="AJ16" i="1"/>
  <c r="AJ15" i="1"/>
  <c r="AJ14" i="1"/>
  <c r="AJ13" i="1"/>
  <c r="AJ10" i="1"/>
  <c r="AF68" i="1"/>
  <c r="AF64" i="1" s="1"/>
  <c r="AF67" i="1"/>
  <c r="AF66" i="1"/>
  <c r="AF65" i="1"/>
  <c r="AF60" i="1"/>
  <c r="AF59" i="1"/>
  <c r="AF58" i="1"/>
  <c r="AF57" i="1"/>
  <c r="AF56" i="1"/>
  <c r="AF55" i="1"/>
  <c r="AF54" i="1"/>
  <c r="AF53" i="1"/>
  <c r="AF52" i="1"/>
  <c r="AF51" i="1"/>
  <c r="AF50" i="1"/>
  <c r="AF49" i="1"/>
  <c r="AF48" i="1"/>
  <c r="AF47" i="1"/>
  <c r="AF45" i="1"/>
  <c r="AF44" i="1"/>
  <c r="AF43" i="1"/>
  <c r="AF42" i="1"/>
  <c r="AF41" i="1"/>
  <c r="AF40" i="1"/>
  <c r="AF39" i="1"/>
  <c r="AF38" i="1"/>
  <c r="AF37" i="1"/>
  <c r="AF36" i="1"/>
  <c r="AF35" i="1"/>
  <c r="AF34" i="1"/>
  <c r="AF33" i="1"/>
  <c r="AF32" i="1"/>
  <c r="AF31" i="1"/>
  <c r="AD29" i="1"/>
  <c r="AF29" i="1" s="1"/>
  <c r="AF28" i="1"/>
  <c r="AF27" i="1"/>
  <c r="AD26" i="1"/>
  <c r="AF26" i="1" s="1"/>
  <c r="AF25" i="1"/>
  <c r="AF24" i="1"/>
  <c r="AF23" i="1"/>
  <c r="AF22" i="1"/>
  <c r="AF21" i="1"/>
  <c r="AF20" i="1"/>
  <c r="AD19" i="1"/>
  <c r="AF19" i="1" s="1"/>
  <c r="AD18" i="1"/>
  <c r="AF18" i="1" s="1"/>
  <c r="AF17" i="1"/>
  <c r="AD16" i="1"/>
  <c r="AF16" i="1" s="1"/>
  <c r="AD15" i="1"/>
  <c r="AF15" i="1" s="1"/>
  <c r="AF14" i="1"/>
  <c r="AF13" i="1"/>
  <c r="AF12" i="1"/>
  <c r="AF11" i="1"/>
  <c r="AF10" i="1"/>
  <c r="AF9" i="1"/>
  <c r="AD8" i="1"/>
  <c r="AF7" i="1"/>
  <c r="AJ18" i="1"/>
  <c r="AJ8" i="1"/>
  <c r="AJ68" i="1"/>
  <c r="AJ67" i="1"/>
  <c r="AJ66" i="1"/>
  <c r="AJ65" i="1"/>
  <c r="AJ64" i="1" s="1"/>
  <c r="AJ60" i="1"/>
  <c r="AJ59" i="1"/>
  <c r="AJ58" i="1"/>
  <c r="AJ57" i="1"/>
  <c r="AJ56" i="1"/>
  <c r="AJ55" i="1"/>
  <c r="AJ54" i="1"/>
  <c r="AJ53" i="1"/>
  <c r="AJ52" i="1"/>
  <c r="AJ51" i="1"/>
  <c r="AJ50" i="1"/>
  <c r="AJ47" i="1"/>
  <c r="AJ45" i="1"/>
  <c r="AJ42" i="1"/>
  <c r="AJ41" i="1"/>
  <c r="AJ40" i="1"/>
  <c r="AJ39" i="1"/>
  <c r="AJ38" i="1"/>
  <c r="AJ37" i="1"/>
  <c r="AJ36" i="1"/>
  <c r="AJ35" i="1"/>
  <c r="AJ34" i="1"/>
  <c r="AJ33" i="1"/>
  <c r="AJ32" i="1"/>
  <c r="AJ31" i="1"/>
  <c r="AJ28" i="1"/>
  <c r="AJ22" i="1"/>
  <c r="AJ20" i="1"/>
  <c r="AJ17" i="1"/>
  <c r="AJ12" i="1"/>
  <c r="AJ11" i="1"/>
  <c r="AJ9" i="1"/>
  <c r="AJ7" i="1"/>
  <c r="AB66" i="1"/>
  <c r="AB67" i="1"/>
  <c r="AB68" i="1"/>
  <c r="AB65" i="1"/>
  <c r="AB64" i="1" s="1"/>
  <c r="AB8" i="1"/>
  <c r="AB9" i="1"/>
  <c r="AB10" i="1"/>
  <c r="AB11" i="1"/>
  <c r="AB12" i="1"/>
  <c r="AB13" i="1"/>
  <c r="AB14" i="1"/>
  <c r="AB15" i="1"/>
  <c r="AB16" i="1"/>
  <c r="AB17" i="1"/>
  <c r="AB18" i="1"/>
  <c r="AB19" i="1"/>
  <c r="AB20" i="1"/>
  <c r="AB21" i="1"/>
  <c r="AB22" i="1"/>
  <c r="AB23" i="1"/>
  <c r="AB24" i="1"/>
  <c r="AB25" i="1"/>
  <c r="AB26" i="1"/>
  <c r="AB27" i="1"/>
  <c r="AB28" i="1"/>
  <c r="AB29" i="1"/>
  <c r="AB31" i="1"/>
  <c r="AB32" i="1"/>
  <c r="AB33" i="1"/>
  <c r="AB34" i="1"/>
  <c r="AB35" i="1"/>
  <c r="AB36" i="1"/>
  <c r="AB37" i="1"/>
  <c r="AB38" i="1"/>
  <c r="AB39" i="1"/>
  <c r="AB40" i="1"/>
  <c r="AB41" i="1"/>
  <c r="AB42" i="1"/>
  <c r="AB43" i="1"/>
  <c r="AB44" i="1"/>
  <c r="AB45" i="1"/>
  <c r="AB47" i="1"/>
  <c r="AB48" i="1"/>
  <c r="AB49" i="1"/>
  <c r="AB50" i="1"/>
  <c r="AB51" i="1"/>
  <c r="AB52" i="1"/>
  <c r="AB53" i="1"/>
  <c r="AB54" i="1"/>
  <c r="AB55" i="1"/>
  <c r="AB56" i="1"/>
  <c r="AB57" i="1"/>
  <c r="AB58" i="1"/>
  <c r="AB59" i="1"/>
  <c r="AB60" i="1"/>
  <c r="AB7" i="1"/>
  <c r="T68" i="1"/>
  <c r="T67" i="1"/>
  <c r="T66" i="1"/>
  <c r="T65" i="1"/>
  <c r="T64" i="1" s="1"/>
  <c r="T60" i="1"/>
  <c r="T59" i="1"/>
  <c r="T58" i="1"/>
  <c r="T57" i="1"/>
  <c r="T56" i="1"/>
  <c r="T55" i="1"/>
  <c r="T54" i="1"/>
  <c r="T53" i="1"/>
  <c r="T52" i="1"/>
  <c r="T51" i="1"/>
  <c r="T50" i="1"/>
  <c r="T49" i="1"/>
  <c r="T48" i="1"/>
  <c r="T47" i="1"/>
  <c r="T45" i="1"/>
  <c r="T44" i="1"/>
  <c r="T43" i="1"/>
  <c r="T42" i="1"/>
  <c r="T41" i="1"/>
  <c r="T40" i="1"/>
  <c r="T39" i="1"/>
  <c r="T38" i="1"/>
  <c r="T37" i="1"/>
  <c r="T36" i="1"/>
  <c r="T35" i="1"/>
  <c r="T34" i="1"/>
  <c r="T33" i="1"/>
  <c r="T32" i="1"/>
  <c r="T31" i="1"/>
  <c r="T29" i="1"/>
  <c r="T28" i="1"/>
  <c r="T27" i="1"/>
  <c r="T26" i="1"/>
  <c r="T25" i="1"/>
  <c r="T24" i="1"/>
  <c r="T23" i="1"/>
  <c r="T22" i="1"/>
  <c r="T21" i="1"/>
  <c r="T20" i="1"/>
  <c r="T19" i="1"/>
  <c r="T18" i="1"/>
  <c r="T17" i="1"/>
  <c r="T16" i="1"/>
  <c r="T15" i="1"/>
  <c r="T14" i="1"/>
  <c r="T13" i="1"/>
  <c r="T12" i="1"/>
  <c r="T11" i="1"/>
  <c r="T10" i="1"/>
  <c r="T9" i="1"/>
  <c r="T8" i="1"/>
  <c r="T7" i="1"/>
  <c r="X52" i="1"/>
  <c r="P52" i="1"/>
  <c r="L52" i="1"/>
  <c r="H52" i="1"/>
  <c r="D52" i="1"/>
  <c r="X68" i="1"/>
  <c r="X67" i="1"/>
  <c r="X66" i="1"/>
  <c r="X65" i="1"/>
  <c r="X64" i="1" s="1"/>
  <c r="X60" i="1"/>
  <c r="X59" i="1"/>
  <c r="X58" i="1"/>
  <c r="X57" i="1"/>
  <c r="X56" i="1"/>
  <c r="X55" i="1"/>
  <c r="X54" i="1"/>
  <c r="X53" i="1"/>
  <c r="X51" i="1"/>
  <c r="X50" i="1"/>
  <c r="X49" i="1"/>
  <c r="X48" i="1"/>
  <c r="X47" i="1"/>
  <c r="X45" i="1"/>
  <c r="X44" i="1"/>
  <c r="X43" i="1"/>
  <c r="X42" i="1"/>
  <c r="X41" i="1"/>
  <c r="X40" i="1"/>
  <c r="X39" i="1"/>
  <c r="X38" i="1"/>
  <c r="X37" i="1"/>
  <c r="X36" i="1"/>
  <c r="X35" i="1"/>
  <c r="X34" i="1"/>
  <c r="X33" i="1"/>
  <c r="X32" i="1"/>
  <c r="X31" i="1"/>
  <c r="X29" i="1"/>
  <c r="X28" i="1"/>
  <c r="X27" i="1"/>
  <c r="X26" i="1"/>
  <c r="X25" i="1"/>
  <c r="X24" i="1"/>
  <c r="X23" i="1"/>
  <c r="X22" i="1"/>
  <c r="X21" i="1"/>
  <c r="X20" i="1"/>
  <c r="X19" i="1"/>
  <c r="X18" i="1"/>
  <c r="X17" i="1"/>
  <c r="X16" i="1"/>
  <c r="X15" i="1"/>
  <c r="X14" i="1"/>
  <c r="X13" i="1"/>
  <c r="X12" i="1"/>
  <c r="X11" i="1"/>
  <c r="X10" i="1"/>
  <c r="X9" i="1"/>
  <c r="X8" i="1"/>
  <c r="X7" i="1"/>
  <c r="P21" i="1"/>
  <c r="L21" i="1"/>
  <c r="H21" i="1"/>
  <c r="D21" i="1"/>
  <c r="P8" i="1"/>
  <c r="P9" i="1"/>
  <c r="P10" i="1"/>
  <c r="P11" i="1"/>
  <c r="P12" i="1"/>
  <c r="P13" i="1"/>
  <c r="P14" i="1"/>
  <c r="P15" i="1"/>
  <c r="P16" i="1"/>
  <c r="P17" i="1"/>
  <c r="P18" i="1"/>
  <c r="P19" i="1"/>
  <c r="P20" i="1"/>
  <c r="P22" i="1"/>
  <c r="P23" i="1"/>
  <c r="P24" i="1"/>
  <c r="P25" i="1"/>
  <c r="P26" i="1"/>
  <c r="P27" i="1"/>
  <c r="P28" i="1"/>
  <c r="P29" i="1"/>
  <c r="P31" i="1"/>
  <c r="P32" i="1"/>
  <c r="P33" i="1"/>
  <c r="P34" i="1"/>
  <c r="P35" i="1"/>
  <c r="P36" i="1"/>
  <c r="P37" i="1"/>
  <c r="P38" i="1"/>
  <c r="P39" i="1"/>
  <c r="P40" i="1"/>
  <c r="P41" i="1"/>
  <c r="P42" i="1"/>
  <c r="P43" i="1"/>
  <c r="P44" i="1"/>
  <c r="P45" i="1"/>
  <c r="P47" i="1"/>
  <c r="P48" i="1"/>
  <c r="P49" i="1"/>
  <c r="P50" i="1"/>
  <c r="P51" i="1"/>
  <c r="P53" i="1"/>
  <c r="P54" i="1"/>
  <c r="P55" i="1"/>
  <c r="P56" i="1"/>
  <c r="P57" i="1"/>
  <c r="P58" i="1"/>
  <c r="P59" i="1"/>
  <c r="P60" i="1"/>
  <c r="P7" i="1"/>
  <c r="P68" i="1"/>
  <c r="P67" i="1"/>
  <c r="P66" i="1"/>
  <c r="P65" i="1"/>
  <c r="P64" i="1" s="1"/>
  <c r="L66" i="1"/>
  <c r="L67" i="1"/>
  <c r="L68" i="1"/>
  <c r="L65" i="1"/>
  <c r="L64" i="1" s="1"/>
  <c r="H66" i="1"/>
  <c r="H67" i="1"/>
  <c r="H68" i="1"/>
  <c r="H65" i="1"/>
  <c r="H64" i="1" s="1"/>
  <c r="D66" i="1"/>
  <c r="D67" i="1"/>
  <c r="D68" i="1"/>
  <c r="D65" i="1"/>
  <c r="D64" i="1" s="1"/>
  <c r="L59" i="1"/>
  <c r="D8" i="1"/>
  <c r="D9" i="1"/>
  <c r="D10" i="1"/>
  <c r="D11" i="1"/>
  <c r="D12" i="1"/>
  <c r="D13" i="1"/>
  <c r="D14" i="1"/>
  <c r="D15" i="1"/>
  <c r="D16" i="1"/>
  <c r="D17" i="1"/>
  <c r="D18" i="1"/>
  <c r="D19" i="1"/>
  <c r="D20" i="1"/>
  <c r="D22" i="1"/>
  <c r="D23" i="1"/>
  <c r="D24" i="1"/>
  <c r="D25" i="1"/>
  <c r="D26" i="1"/>
  <c r="D27" i="1"/>
  <c r="D28" i="1"/>
  <c r="D29" i="1"/>
  <c r="D31" i="1"/>
  <c r="D32" i="1"/>
  <c r="D33" i="1"/>
  <c r="D34" i="1"/>
  <c r="D35" i="1"/>
  <c r="D36" i="1"/>
  <c r="D37" i="1"/>
  <c r="D38" i="1"/>
  <c r="D39" i="1"/>
  <c r="D40" i="1"/>
  <c r="D41" i="1"/>
  <c r="D42" i="1"/>
  <c r="D43" i="1"/>
  <c r="D44" i="1"/>
  <c r="D45" i="1"/>
  <c r="D47" i="1"/>
  <c r="D48" i="1"/>
  <c r="D49" i="1"/>
  <c r="D50" i="1"/>
  <c r="D51" i="1"/>
  <c r="D53" i="1"/>
  <c r="D54" i="1"/>
  <c r="D55" i="1"/>
  <c r="D56" i="1"/>
  <c r="D57" i="1"/>
  <c r="D58" i="1"/>
  <c r="D59" i="1"/>
  <c r="D60" i="1"/>
  <c r="D7" i="1"/>
  <c r="H8" i="1"/>
  <c r="H9" i="1"/>
  <c r="H10" i="1"/>
  <c r="H11" i="1"/>
  <c r="H12" i="1"/>
  <c r="H13" i="1"/>
  <c r="H14" i="1"/>
  <c r="H15" i="1"/>
  <c r="H16" i="1"/>
  <c r="H17" i="1"/>
  <c r="H18" i="1"/>
  <c r="H19" i="1"/>
  <c r="H20" i="1"/>
  <c r="H22" i="1"/>
  <c r="H23" i="1"/>
  <c r="H24" i="1"/>
  <c r="H25" i="1"/>
  <c r="H26" i="1"/>
  <c r="H27" i="1"/>
  <c r="H28" i="1"/>
  <c r="H29" i="1"/>
  <c r="H31" i="1"/>
  <c r="H32" i="1"/>
  <c r="H33" i="1"/>
  <c r="H34" i="1"/>
  <c r="H35" i="1"/>
  <c r="H36" i="1"/>
  <c r="H37" i="1"/>
  <c r="H38" i="1"/>
  <c r="H39" i="1"/>
  <c r="H40" i="1"/>
  <c r="H41" i="1"/>
  <c r="H42" i="1"/>
  <c r="H43" i="1"/>
  <c r="H44" i="1"/>
  <c r="H45" i="1"/>
  <c r="H47" i="1"/>
  <c r="H48" i="1"/>
  <c r="H49" i="1"/>
  <c r="H50" i="1"/>
  <c r="H51" i="1"/>
  <c r="H53" i="1"/>
  <c r="H54" i="1"/>
  <c r="H55" i="1"/>
  <c r="H56" i="1"/>
  <c r="H57" i="1"/>
  <c r="H58" i="1"/>
  <c r="H59" i="1"/>
  <c r="H60" i="1"/>
  <c r="H7" i="1"/>
  <c r="L10" i="1"/>
  <c r="L7" i="1"/>
  <c r="L8" i="1"/>
  <c r="L9" i="1"/>
  <c r="L11" i="1"/>
  <c r="L12" i="1"/>
  <c r="L13" i="1"/>
  <c r="L14" i="1"/>
  <c r="L15" i="1"/>
  <c r="L16" i="1"/>
  <c r="L17" i="1"/>
  <c r="L18" i="1"/>
  <c r="L19" i="1"/>
  <c r="L20" i="1"/>
  <c r="L22" i="1"/>
  <c r="L23" i="1"/>
  <c r="L24" i="1"/>
  <c r="L25" i="1"/>
  <c r="L26" i="1"/>
  <c r="L27" i="1"/>
  <c r="L28" i="1"/>
  <c r="L29" i="1"/>
  <c r="L31" i="1"/>
  <c r="L32" i="1"/>
  <c r="L33" i="1"/>
  <c r="L34" i="1"/>
  <c r="L35" i="1"/>
  <c r="L36" i="1"/>
  <c r="L37" i="1"/>
  <c r="L38" i="1"/>
  <c r="L39" i="1"/>
  <c r="L40" i="1"/>
  <c r="L41" i="1"/>
  <c r="L42" i="1"/>
  <c r="L43" i="1"/>
  <c r="L44" i="1"/>
  <c r="L45" i="1"/>
  <c r="L47" i="1"/>
  <c r="L48" i="1"/>
  <c r="L49" i="1"/>
  <c r="L50" i="1"/>
  <c r="L51" i="1"/>
  <c r="L53" i="1"/>
  <c r="L54" i="1"/>
  <c r="L55" i="1"/>
  <c r="L56" i="1"/>
  <c r="L57" i="1"/>
  <c r="L58" i="1"/>
  <c r="L60" i="1"/>
  <c r="AD6" i="1" l="1"/>
  <c r="AN6" i="1"/>
  <c r="P6" i="1"/>
  <c r="AJ6" i="1"/>
  <c r="L6" i="1"/>
  <c r="X6" i="1"/>
  <c r="H6" i="1"/>
  <c r="AB6" i="1"/>
  <c r="D6" i="1"/>
  <c r="T6" i="1"/>
  <c r="AR6" i="1"/>
  <c r="AF8" i="1"/>
  <c r="AF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P20" authorId="0" shapeId="0" xr:uid="{D43AAE80-CD18-4C25-BBBC-3D34B61B6445}">
      <text>
        <r>
          <rPr>
            <b/>
            <sz val="9"/>
            <color indexed="81"/>
            <rFont val="Tahoma"/>
            <charset val="1"/>
          </rPr>
          <t>Author:</t>
        </r>
        <r>
          <rPr>
            <sz val="9"/>
            <color indexed="81"/>
            <rFont val="Tahoma"/>
            <charset val="1"/>
          </rPr>
          <t xml:space="preserve">
£4000 awarded
£2000 decommitted
</t>
        </r>
      </text>
    </comment>
    <comment ref="AP21" authorId="0" shapeId="0" xr:uid="{328764CF-9D2F-4CAC-BF51-C862B61630EA}">
      <text>
        <r>
          <rPr>
            <b/>
            <sz val="10"/>
            <rFont val="Arial"/>
          </rPr>
          <t>Author:</t>
        </r>
        <r>
          <rPr>
            <sz val="10"/>
            <rFont val="Arial"/>
          </rPr>
          <t xml:space="preserve">
Moved to National Partner @April 2023 see below</t>
        </r>
      </text>
    </comment>
  </commentList>
</comments>
</file>

<file path=xl/sharedStrings.xml><?xml version="1.0" encoding="utf-8"?>
<sst xmlns="http://schemas.openxmlformats.org/spreadsheetml/2006/main" count="169" uniqueCount="99">
  <si>
    <t>Scottish Governing Body (SGB)  and National Partner (NP) Investment Summary</t>
  </si>
  <si>
    <t>Sport for Life</t>
  </si>
  <si>
    <t>Investment Period: 2013-2014</t>
  </si>
  <si>
    <t>Investment Period: 2014-2015</t>
  </si>
  <si>
    <t>Investment Period: 2015-2016</t>
  </si>
  <si>
    <t>Investment Period: 2016-2017</t>
  </si>
  <si>
    <t>Investment Period: 2017-2018</t>
  </si>
  <si>
    <t>Investment Period: 2018-2019</t>
  </si>
  <si>
    <t>Investment Period: 2019-2020</t>
  </si>
  <si>
    <t xml:space="preserve">Investment Period: 2020-2021 </t>
  </si>
  <si>
    <t>Investment Period: 2021-2022</t>
  </si>
  <si>
    <t>Investment Period: 2022-2023</t>
  </si>
  <si>
    <t>Investment Period: 2023-2024</t>
  </si>
  <si>
    <t>SGB Name</t>
  </si>
  <si>
    <t>Investment Direct to SGB</t>
  </si>
  <si>
    <r>
      <t>Additional Investment</t>
    </r>
    <r>
      <rPr>
        <b/>
        <vertAlign val="superscript"/>
        <sz val="8"/>
        <rFont val="Calibri"/>
        <family val="2"/>
      </rPr>
      <t>4</t>
    </r>
  </si>
  <si>
    <t>Total Investment into Sport</t>
  </si>
  <si>
    <r>
      <t>Investment Direct to SGB</t>
    </r>
    <r>
      <rPr>
        <b/>
        <vertAlign val="superscript"/>
        <sz val="8"/>
        <rFont val="Calibri"/>
        <family val="2"/>
      </rPr>
      <t>3</t>
    </r>
  </si>
  <si>
    <r>
      <t>Investment Direct to SGB</t>
    </r>
    <r>
      <rPr>
        <b/>
        <sz val="8"/>
        <rFont val="Calibri"/>
        <family val="2"/>
      </rPr>
      <t>⁵</t>
    </r>
  </si>
  <si>
    <r>
      <t>Angling</t>
    </r>
    <r>
      <rPr>
        <vertAlign val="superscript"/>
        <sz val="8"/>
        <color indexed="8"/>
        <rFont val="Calibri"/>
        <family val="2"/>
      </rPr>
      <t>1</t>
    </r>
  </si>
  <si>
    <r>
      <t>Aquatics</t>
    </r>
    <r>
      <rPr>
        <vertAlign val="superscript"/>
        <sz val="8"/>
        <color indexed="8"/>
        <rFont val="Calibri"/>
        <family val="2"/>
      </rPr>
      <t>1</t>
    </r>
  </si>
  <si>
    <t>Archery</t>
  </si>
  <si>
    <t>Athletics</t>
  </si>
  <si>
    <r>
      <t>Badminton</t>
    </r>
    <r>
      <rPr>
        <vertAlign val="superscript"/>
        <sz val="8"/>
        <color indexed="8"/>
        <rFont val="Calibri"/>
        <family val="2"/>
      </rPr>
      <t>2</t>
    </r>
  </si>
  <si>
    <t>Basketball</t>
  </si>
  <si>
    <r>
      <t>Bowling</t>
    </r>
    <r>
      <rPr>
        <vertAlign val="superscript"/>
        <sz val="8"/>
        <color indexed="8"/>
        <rFont val="Calibri"/>
        <family val="2"/>
      </rPr>
      <t>1</t>
    </r>
  </si>
  <si>
    <t>Boxing</t>
  </si>
  <si>
    <t>Canoeing</t>
  </si>
  <si>
    <r>
      <t>Cricket</t>
    </r>
    <r>
      <rPr>
        <vertAlign val="superscript"/>
        <sz val="8"/>
        <color indexed="8"/>
        <rFont val="Calibri"/>
        <family val="2"/>
      </rPr>
      <t>1</t>
    </r>
  </si>
  <si>
    <r>
      <t>Croquet</t>
    </r>
    <r>
      <rPr>
        <vertAlign val="superscript"/>
        <sz val="8"/>
        <color indexed="8"/>
        <rFont val="Calibri"/>
        <family val="2"/>
      </rPr>
      <t>1</t>
    </r>
  </si>
  <si>
    <t>Curling</t>
  </si>
  <si>
    <t>Cycling</t>
  </si>
  <si>
    <r>
      <t>Dancesport</t>
    </r>
    <r>
      <rPr>
        <vertAlign val="superscript"/>
        <sz val="8"/>
        <color indexed="8"/>
        <rFont val="Calibri"/>
        <family val="2"/>
      </rPr>
      <t>1</t>
    </r>
  </si>
  <si>
    <t>Disability Sport</t>
  </si>
  <si>
    <r>
      <t>Equestrian</t>
    </r>
    <r>
      <rPr>
        <vertAlign val="superscript"/>
        <sz val="8"/>
        <color indexed="8"/>
        <rFont val="Calibri"/>
        <family val="2"/>
      </rPr>
      <t>1</t>
    </r>
  </si>
  <si>
    <r>
      <t>Fencing</t>
    </r>
    <r>
      <rPr>
        <vertAlign val="superscript"/>
        <sz val="8"/>
        <color indexed="8"/>
        <rFont val="Calibri"/>
        <family val="2"/>
      </rPr>
      <t>2</t>
    </r>
  </si>
  <si>
    <r>
      <t>Football</t>
    </r>
    <r>
      <rPr>
        <vertAlign val="superscript"/>
        <sz val="8"/>
        <color indexed="8"/>
        <rFont val="Calibri"/>
        <family val="2"/>
      </rPr>
      <t>1</t>
    </r>
  </si>
  <si>
    <r>
      <t>Golf</t>
    </r>
    <r>
      <rPr>
        <vertAlign val="superscript"/>
        <sz val="8"/>
        <color indexed="8"/>
        <rFont val="Calibri"/>
        <family val="2"/>
      </rPr>
      <t>1</t>
    </r>
  </si>
  <si>
    <r>
      <t>Gymnastics</t>
    </r>
    <r>
      <rPr>
        <vertAlign val="superscript"/>
        <sz val="8"/>
        <color indexed="8"/>
        <rFont val="Calibri"/>
        <family val="2"/>
      </rPr>
      <t>2</t>
    </r>
  </si>
  <si>
    <r>
      <t>Handball</t>
    </r>
    <r>
      <rPr>
        <vertAlign val="superscript"/>
        <sz val="8"/>
        <color indexed="8"/>
        <rFont val="Calibri"/>
        <family val="2"/>
      </rPr>
      <t>2</t>
    </r>
  </si>
  <si>
    <r>
      <t>Hang Gliding and Paragliding</t>
    </r>
    <r>
      <rPr>
        <vertAlign val="superscript"/>
        <sz val="8"/>
        <color indexed="8"/>
        <rFont val="Calibri"/>
        <family val="2"/>
      </rPr>
      <t>1</t>
    </r>
  </si>
  <si>
    <r>
      <t>Hockey</t>
    </r>
    <r>
      <rPr>
        <vertAlign val="superscript"/>
        <sz val="8"/>
        <color indexed="8"/>
        <rFont val="Calibri"/>
        <family val="2"/>
      </rPr>
      <t>1</t>
    </r>
  </si>
  <si>
    <t>Ice Skating</t>
  </si>
  <si>
    <r>
      <t>Ju Jitsu</t>
    </r>
    <r>
      <rPr>
        <vertAlign val="superscript"/>
        <sz val="8"/>
        <color indexed="8"/>
        <rFont val="Calibri"/>
        <family val="2"/>
      </rPr>
      <t>1</t>
    </r>
  </si>
  <si>
    <r>
      <t>Judo</t>
    </r>
    <r>
      <rPr>
        <vertAlign val="superscript"/>
        <sz val="8"/>
        <color indexed="8"/>
        <rFont val="Calibri"/>
        <family val="2"/>
      </rPr>
      <t>1</t>
    </r>
  </si>
  <si>
    <t>Karate</t>
  </si>
  <si>
    <r>
      <t>Lacrosse</t>
    </r>
    <r>
      <rPr>
        <vertAlign val="superscript"/>
        <sz val="8"/>
        <color indexed="8"/>
        <rFont val="Calibri"/>
        <family val="2"/>
      </rPr>
      <t>2</t>
    </r>
  </si>
  <si>
    <r>
      <t>Modern Pentathlon</t>
    </r>
    <r>
      <rPr>
        <vertAlign val="superscript"/>
        <sz val="8"/>
        <color indexed="8"/>
        <rFont val="Calibri"/>
        <family val="2"/>
      </rPr>
      <t>2</t>
    </r>
  </si>
  <si>
    <t>Motor Sports</t>
  </si>
  <si>
    <t>Mountaineering</t>
  </si>
  <si>
    <t>Netball</t>
  </si>
  <si>
    <r>
      <t>Orienteering</t>
    </r>
    <r>
      <rPr>
        <vertAlign val="superscript"/>
        <sz val="8"/>
        <color indexed="8"/>
        <rFont val="Calibri"/>
        <family val="2"/>
      </rPr>
      <t>1</t>
    </r>
  </si>
  <si>
    <t>Ramblers</t>
  </si>
  <si>
    <t>Rowing</t>
  </si>
  <si>
    <r>
      <t>Rugby League</t>
    </r>
    <r>
      <rPr>
        <vertAlign val="superscript"/>
        <sz val="8"/>
        <color indexed="8"/>
        <rFont val="Calibri"/>
        <family val="2"/>
      </rPr>
      <t>2</t>
    </r>
  </si>
  <si>
    <r>
      <t>Rugby Union</t>
    </r>
    <r>
      <rPr>
        <vertAlign val="superscript"/>
        <sz val="8"/>
        <color indexed="8"/>
        <rFont val="Calibri"/>
        <family val="2"/>
      </rPr>
      <t>2</t>
    </r>
  </si>
  <si>
    <r>
      <t>Sailing</t>
    </r>
    <r>
      <rPr>
        <vertAlign val="superscript"/>
        <sz val="8"/>
        <color indexed="8"/>
        <rFont val="Calibri"/>
        <family val="2"/>
      </rPr>
      <t>1</t>
    </r>
  </si>
  <si>
    <r>
      <t>Shinty</t>
    </r>
    <r>
      <rPr>
        <vertAlign val="superscript"/>
        <sz val="8"/>
        <color indexed="8"/>
        <rFont val="Calibri"/>
        <family val="2"/>
      </rPr>
      <t>1</t>
    </r>
  </si>
  <si>
    <t>Skatebord</t>
  </si>
  <si>
    <r>
      <t>Snowsport</t>
    </r>
    <r>
      <rPr>
        <vertAlign val="superscript"/>
        <sz val="8"/>
        <color indexed="8"/>
        <rFont val="Calibri"/>
        <family val="2"/>
      </rPr>
      <t>2</t>
    </r>
  </si>
  <si>
    <r>
      <t>Squash</t>
    </r>
    <r>
      <rPr>
        <vertAlign val="superscript"/>
        <sz val="8"/>
        <color indexed="8"/>
        <rFont val="Calibri"/>
        <family val="2"/>
      </rPr>
      <t>2</t>
    </r>
  </si>
  <si>
    <r>
      <t>Sub Aqua</t>
    </r>
    <r>
      <rPr>
        <vertAlign val="superscript"/>
        <sz val="8"/>
        <color indexed="8"/>
        <rFont val="Calibri"/>
        <family val="2"/>
      </rPr>
      <t>1</t>
    </r>
  </si>
  <si>
    <t>Surfing</t>
  </si>
  <si>
    <t>Table Tennis</t>
  </si>
  <si>
    <t>Taekwondo</t>
  </si>
  <si>
    <r>
      <t>Target Shooting</t>
    </r>
    <r>
      <rPr>
        <vertAlign val="superscript"/>
        <sz val="8"/>
        <color indexed="8"/>
        <rFont val="Calibri"/>
        <family val="2"/>
      </rPr>
      <t>1</t>
    </r>
  </si>
  <si>
    <r>
      <t>Tennis</t>
    </r>
    <r>
      <rPr>
        <vertAlign val="superscript"/>
        <sz val="8"/>
        <color indexed="8"/>
        <rFont val="Calibri"/>
        <family val="2"/>
      </rPr>
      <t>2</t>
    </r>
  </si>
  <si>
    <t>Triathlon</t>
  </si>
  <si>
    <r>
      <t>Tug of War</t>
    </r>
    <r>
      <rPr>
        <vertAlign val="superscript"/>
        <sz val="8"/>
        <color indexed="8"/>
        <rFont val="Calibri"/>
        <family val="2"/>
      </rPr>
      <t>1</t>
    </r>
  </si>
  <si>
    <t>Volleyball</t>
  </si>
  <si>
    <r>
      <t>Waterski &amp; Wakeboard</t>
    </r>
    <r>
      <rPr>
        <vertAlign val="superscript"/>
        <sz val="8"/>
        <color indexed="8"/>
        <rFont val="Calibri"/>
        <family val="2"/>
      </rPr>
      <t>1</t>
    </r>
  </si>
  <si>
    <r>
      <t>Weightlifting /  Powerlifting</t>
    </r>
    <r>
      <rPr>
        <vertAlign val="superscript"/>
        <sz val="8"/>
        <color indexed="8"/>
        <rFont val="Calibri"/>
        <family val="2"/>
      </rPr>
      <t>1</t>
    </r>
  </si>
  <si>
    <t>Wrestling</t>
  </si>
  <si>
    <t>Total Investment in Scottish Governing Bodies (£)</t>
  </si>
  <si>
    <t>Investment Period: 2020-2021</t>
  </si>
  <si>
    <t>National Partner</t>
  </si>
  <si>
    <t>Investment Direct to NP</t>
  </si>
  <si>
    <t>Total Investment into NP</t>
  </si>
  <si>
    <r>
      <t>Student Sport</t>
    </r>
    <r>
      <rPr>
        <vertAlign val="superscript"/>
        <sz val="8"/>
        <color indexed="8"/>
        <rFont val="Calibri"/>
        <family val="2"/>
      </rPr>
      <t xml:space="preserve">1 </t>
    </r>
  </si>
  <si>
    <r>
      <t>Commonwealth Games Scotland</t>
    </r>
    <r>
      <rPr>
        <vertAlign val="superscript"/>
        <sz val="8"/>
        <color indexed="8"/>
        <rFont val="Calibri"/>
        <family val="2"/>
      </rPr>
      <t>2</t>
    </r>
  </si>
  <si>
    <r>
      <t>Scottish Association of Local Sports Councils</t>
    </r>
    <r>
      <rPr>
        <vertAlign val="superscript"/>
        <sz val="8"/>
        <color indexed="8"/>
        <rFont val="Calibri"/>
        <family val="2"/>
      </rPr>
      <t>2</t>
    </r>
  </si>
  <si>
    <t>Scottish Sports Association</t>
  </si>
  <si>
    <t>Total Investment in National Partners (£)</t>
  </si>
  <si>
    <t>Notes against approved investment</t>
  </si>
  <si>
    <t>Ramblers did not receive sportscotland investment from 2015-2016.</t>
  </si>
  <si>
    <t>Rugby League did not receive sportscotland investment from 2014-2015.</t>
  </si>
  <si>
    <t>Modern Pentathlon did not receive sportscotland investment during 2014-2015</t>
  </si>
  <si>
    <t>Wrestling was in house managed investment in 2013-2014 and 2014-2015</t>
  </si>
  <si>
    <t>Surfing investment commenced in 2015-2016</t>
  </si>
  <si>
    <t>Weightlifting/ Powerlifting did not receive sportscotland investment in 2014-2015.</t>
  </si>
  <si>
    <t>Taekwondo did not receive sportscotland investment from 2022-2023.</t>
  </si>
  <si>
    <r>
      <rPr>
        <vertAlign val="superscript"/>
        <sz val="10"/>
        <rFont val="Calibri"/>
        <family val="2"/>
      </rPr>
      <t>1</t>
    </r>
    <r>
      <rPr>
        <sz val="10"/>
        <rFont val="Calibri"/>
        <family val="2"/>
      </rPr>
      <t xml:space="preserve">  Investment realigned due to </t>
    </r>
    <r>
      <rPr>
        <b/>
        <sz val="10"/>
        <rFont val="Calibri"/>
        <family val="2"/>
      </rPr>
      <t>sport</t>
    </r>
    <r>
      <rPr>
        <sz val="10"/>
        <rFont val="Calibri"/>
        <family val="2"/>
      </rPr>
      <t>scotland internal process change in 2013-2014. The SGB received investment for more than a  12 month period in 2013-2014, impacting 2013/14 and 2014/15 as they do not represent 12 month awards</t>
    </r>
  </si>
  <si>
    <r>
      <rPr>
        <vertAlign val="superscript"/>
        <sz val="10"/>
        <rFont val="Calibri"/>
        <family val="2"/>
      </rPr>
      <t>2</t>
    </r>
    <r>
      <rPr>
        <sz val="10"/>
        <rFont val="Calibri"/>
        <family val="2"/>
      </rPr>
      <t xml:space="preserve">  Investment realigned due to </t>
    </r>
    <r>
      <rPr>
        <b/>
        <sz val="10"/>
        <rFont val="Calibri"/>
        <family val="2"/>
      </rPr>
      <t>sport</t>
    </r>
    <r>
      <rPr>
        <sz val="10"/>
        <rFont val="Calibri"/>
        <family val="2"/>
      </rPr>
      <t xml:space="preserve">scotland internal process change in 2013-2014. The SGB received less than 12 month investment in 2013-2014 therefore this is not representative of a 12 month award in this year. </t>
    </r>
  </si>
  <si>
    <r>
      <rPr>
        <vertAlign val="superscript"/>
        <sz val="10"/>
        <color rgb="FF000000"/>
        <rFont val="Calibri"/>
      </rPr>
      <t xml:space="preserve">3  </t>
    </r>
    <r>
      <rPr>
        <sz val="10"/>
        <color rgb="FF000000"/>
        <rFont val="Calibri"/>
      </rPr>
      <t>First year that UKCC subsidy for all levels ( 1 - 4) are awarded through an open application process and moved from Additional Support to Direct Investment.</t>
    </r>
  </si>
  <si>
    <r>
      <rPr>
        <b/>
        <u/>
        <sz val="12"/>
        <rFont val="Arial"/>
        <family val="2"/>
      </rPr>
      <t>Strategic Support</t>
    </r>
    <r>
      <rPr>
        <b/>
        <sz val="12"/>
        <rFont val="Arial"/>
        <family val="2"/>
      </rPr>
      <t xml:space="preserve">
Highland Games 3.000</t>
    </r>
  </si>
  <si>
    <r>
      <rPr>
        <vertAlign val="superscript"/>
        <sz val="10"/>
        <color rgb="FF000000"/>
        <rFont val="Calibri"/>
      </rPr>
      <t xml:space="preserve">4  </t>
    </r>
    <r>
      <rPr>
        <sz val="10"/>
        <color rgb="FF000000"/>
        <rFont val="Calibri"/>
      </rPr>
      <t>Additional investment into Sport includes: internally managed performance programmes, athlete personal award, Direct Club Investment (DCI), Sports Facility Fund (SFF), Cycling Facility Fund (CFF), Transforming Scottish Indoor Tennis Fund,(TSIT), Loss of Spectotor Income Fund, Support Services, Awards for All investment and Expert Resource.</t>
    </r>
  </si>
  <si>
    <t xml:space="preserve">    Please note: The included DCI investment is also listed in the spreadsheet titled 'DCI Awards (£)'; which displays the clubs which were directly awarded the investment</t>
  </si>
  <si>
    <r>
      <rPr>
        <vertAlign val="superscript"/>
        <sz val="10"/>
        <rFont val="Calibri"/>
        <family val="2"/>
      </rPr>
      <t xml:space="preserve">5  </t>
    </r>
    <r>
      <rPr>
        <sz val="10"/>
        <rFont val="Calibri"/>
        <family val="2"/>
      </rPr>
      <t xml:space="preserve">includes Transitional Support and </t>
    </r>
    <r>
      <rPr>
        <sz val="10"/>
        <rFont val="Calibri"/>
        <family val="2"/>
      </rPr>
      <t xml:space="preserve">Equalities &amp; Inclusion investment </t>
    </r>
  </si>
  <si>
    <t>Scottish Disability Sport investment moved from SGB investment stream to National Partner stream from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</si>
</sst>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5" x14ac:knownFonts="1">
    <font>
      <sz val="10"/>
      <name val="Arial"/>
    </font>
    <font>
      <b/>
      <sz val="12"/>
      <name val="Arial"/>
      <family val="2"/>
    </font>
    <font>
      <sz val="12"/>
      <name val="Arial"/>
      <family val="2"/>
    </font>
    <font>
      <b/>
      <u/>
      <sz val="12"/>
      <name val="Arial"/>
      <family val="2"/>
    </font>
    <font>
      <sz val="10"/>
      <name val="Calibri"/>
      <family val="2"/>
    </font>
    <font>
      <b/>
      <sz val="10"/>
      <name val="Calibri"/>
      <family val="2"/>
    </font>
    <font>
      <vertAlign val="superscript"/>
      <sz val="10"/>
      <name val="Calibri"/>
      <family val="2"/>
    </font>
    <font>
      <vertAlign val="superscript"/>
      <sz val="8"/>
      <color indexed="8"/>
      <name val="Calibri"/>
      <family val="2"/>
    </font>
    <font>
      <b/>
      <vertAlign val="superscript"/>
      <sz val="8"/>
      <name val="Calibri"/>
      <family val="2"/>
    </font>
    <font>
      <b/>
      <sz val="8"/>
      <name val="Calibri"/>
      <family val="2"/>
    </font>
    <font>
      <sz val="10"/>
      <name val="Calibri"/>
      <family val="2"/>
      <scheme val="minor"/>
    </font>
    <font>
      <sz val="8"/>
      <color indexed="8"/>
      <name val="Calibri"/>
      <family val="2"/>
      <scheme val="minor"/>
    </font>
    <font>
      <b/>
      <sz val="8"/>
      <color indexed="8"/>
      <name val="Calibri"/>
      <family val="2"/>
      <scheme val="minor"/>
    </font>
    <font>
      <b/>
      <u/>
      <sz val="10"/>
      <name val="Calibri"/>
      <family val="2"/>
      <scheme val="minor"/>
    </font>
    <font>
      <b/>
      <sz val="8"/>
      <name val="Calibri"/>
      <family val="2"/>
      <scheme val="minor"/>
    </font>
    <font>
      <sz val="16"/>
      <color indexed="8"/>
      <name val="Calibri"/>
      <family val="2"/>
      <scheme val="minor"/>
    </font>
    <font>
      <sz val="11.95"/>
      <color indexed="8"/>
      <name val="Calibri"/>
      <family val="2"/>
      <scheme val="minor"/>
    </font>
    <font>
      <b/>
      <sz val="8"/>
      <color indexed="11"/>
      <name val="Calibri"/>
      <family val="2"/>
      <scheme val="minor"/>
    </font>
    <font>
      <b/>
      <sz val="11.95"/>
      <color indexed="8"/>
      <name val="Calibri"/>
      <family val="2"/>
      <scheme val="minor"/>
    </font>
    <font>
      <sz val="8"/>
      <color rgb="FF000000"/>
      <name val="Calibri"/>
      <family val="2"/>
      <scheme val="minor"/>
    </font>
    <font>
      <sz val="9"/>
      <color indexed="81"/>
      <name val="Tahoma"/>
      <charset val="1"/>
    </font>
    <font>
      <b/>
      <sz val="9"/>
      <color indexed="81"/>
      <name val="Tahoma"/>
      <charset val="1"/>
    </font>
    <font>
      <vertAlign val="superscript"/>
      <sz val="10"/>
      <color rgb="FF000000"/>
      <name val="Calibri"/>
    </font>
    <font>
      <sz val="10"/>
      <color rgb="FF000000"/>
      <name val="Calibri"/>
    </font>
    <font>
      <b/>
      <sz val="10"/>
      <name val="Arial"/>
    </font>
  </fonts>
  <fills count="7">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theme="0" tint="-4.9989318521683403E-2"/>
        <bgColor indexed="0"/>
      </patternFill>
    </fill>
    <fill>
      <patternFill patternType="solid">
        <fgColor rgb="FFFFFF00"/>
        <bgColor indexed="64"/>
      </patternFill>
    </fill>
    <fill>
      <patternFill patternType="solid">
        <fgColor rgb="FFF2F2F2"/>
        <bgColor indexed="0"/>
      </patternFill>
    </fill>
  </fills>
  <borders count="29">
    <border>
      <left/>
      <right/>
      <top/>
      <bottom/>
      <diagonal/>
    </border>
    <border>
      <left style="thin">
        <color indexed="64"/>
      </left>
      <right style="thin">
        <color indexed="10"/>
      </right>
      <top style="thin">
        <color indexed="10"/>
      </top>
      <bottom style="thin">
        <color indexed="10"/>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right style="thin">
        <color indexed="64"/>
      </right>
      <top style="thin">
        <color indexed="10"/>
      </top>
      <bottom style="thin">
        <color indexed="10"/>
      </bottom>
      <diagonal/>
    </border>
    <border>
      <left style="thin">
        <color indexed="64"/>
      </left>
      <right/>
      <top/>
      <bottom style="thin">
        <color indexed="10"/>
      </bottom>
      <diagonal/>
    </border>
    <border>
      <left style="thin">
        <color indexed="64"/>
      </left>
      <right style="thin">
        <color indexed="64"/>
      </right>
      <top/>
      <bottom style="thin">
        <color indexed="10"/>
      </bottom>
      <diagonal/>
    </border>
    <border>
      <left/>
      <right style="thin">
        <color indexed="64"/>
      </right>
      <top/>
      <bottom style="thin">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10"/>
      </right>
      <top/>
      <bottom style="thin">
        <color indexed="10"/>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10"/>
      </top>
      <bottom/>
      <diagonal/>
    </border>
    <border>
      <left style="thin">
        <color indexed="64"/>
      </left>
      <right style="thin">
        <color indexed="64"/>
      </right>
      <top style="thin">
        <color indexed="10"/>
      </top>
      <bottom/>
      <diagonal/>
    </border>
    <border>
      <left style="thin">
        <color indexed="64"/>
      </left>
      <right style="thin">
        <color indexed="10"/>
      </right>
      <top/>
      <bottom/>
      <diagonal/>
    </border>
    <border>
      <left style="thin">
        <color indexed="64"/>
      </left>
      <right/>
      <top style="thin">
        <color indexed="10"/>
      </top>
      <bottom style="thin">
        <color indexed="64"/>
      </bottom>
      <diagonal/>
    </border>
    <border>
      <left/>
      <right style="thin">
        <color indexed="64"/>
      </right>
      <top style="thin">
        <color indexed="10"/>
      </top>
      <bottom style="thin">
        <color indexed="64"/>
      </bottom>
      <diagonal/>
    </border>
    <border>
      <left style="thin">
        <color indexed="64"/>
      </left>
      <right style="thin">
        <color indexed="10"/>
      </right>
      <top style="thin">
        <color indexed="64"/>
      </top>
      <bottom style="thin">
        <color indexed="64"/>
      </bottom>
      <diagonal/>
    </border>
    <border>
      <left style="thin">
        <color indexed="64"/>
      </left>
      <right style="thin">
        <color indexed="10"/>
      </right>
      <top style="thin">
        <color indexed="10"/>
      </top>
      <bottom style="thin">
        <color indexed="64"/>
      </bottom>
      <diagonal/>
    </border>
  </borders>
  <cellStyleXfs count="1">
    <xf numFmtId="0" fontId="0" fillId="0" borderId="0"/>
  </cellStyleXfs>
  <cellXfs count="109">
    <xf numFmtId="0" fontId="0" fillId="0" borderId="0" xfId="0"/>
    <xf numFmtId="0" fontId="10" fillId="0" borderId="0" xfId="0" applyFont="1"/>
    <xf numFmtId="0" fontId="10" fillId="0" borderId="0" xfId="0" applyFont="1" applyAlignment="1">
      <alignment horizontal="center"/>
    </xf>
    <xf numFmtId="164" fontId="11" fillId="2" borderId="1" xfId="0" applyNumberFormat="1" applyFont="1" applyFill="1" applyBorder="1" applyAlignment="1" applyProtection="1">
      <alignment horizontal="center" vertical="center" wrapText="1" readingOrder="1"/>
      <protection locked="0"/>
    </xf>
    <xf numFmtId="0" fontId="0" fillId="0" borderId="0" xfId="0" applyAlignment="1">
      <alignment horizontal="center"/>
    </xf>
    <xf numFmtId="0" fontId="12" fillId="0" borderId="5" xfId="0" applyFont="1" applyBorder="1" applyAlignment="1" applyProtection="1">
      <alignment vertical="center" wrapText="1" readingOrder="1"/>
      <protection locked="0"/>
    </xf>
    <xf numFmtId="164" fontId="12" fillId="2" borderId="0" xfId="0" applyNumberFormat="1" applyFont="1" applyFill="1" applyAlignment="1">
      <alignment horizontal="center" vertical="center" wrapText="1" readingOrder="1"/>
    </xf>
    <xf numFmtId="0" fontId="14" fillId="2" borderId="0" xfId="0" applyFont="1" applyFill="1" applyAlignment="1" applyProtection="1">
      <alignment horizontal="center" vertical="center" wrapText="1" readingOrder="1"/>
      <protection locked="0"/>
    </xf>
    <xf numFmtId="164" fontId="12" fillId="2" borderId="0" xfId="0" applyNumberFormat="1" applyFont="1" applyFill="1" applyAlignment="1" applyProtection="1">
      <alignment horizontal="center" vertical="center" wrapText="1" readingOrder="1"/>
      <protection locked="0"/>
    </xf>
    <xf numFmtId="0" fontId="11" fillId="0" borderId="6" xfId="0" applyFont="1" applyBorder="1" applyAlignment="1" applyProtection="1">
      <alignment vertical="center" wrapText="1" readingOrder="1"/>
      <protection locked="0"/>
    </xf>
    <xf numFmtId="164" fontId="11" fillId="2" borderId="7" xfId="0" applyNumberFormat="1" applyFont="1" applyFill="1" applyBorder="1" applyAlignment="1">
      <alignment horizontal="center" vertical="center" wrapText="1" readingOrder="1"/>
    </xf>
    <xf numFmtId="164" fontId="11" fillId="2" borderId="6" xfId="0" applyNumberFormat="1" applyFont="1" applyFill="1" applyBorder="1" applyAlignment="1" applyProtection="1">
      <alignment horizontal="center" vertical="center" wrapText="1" readingOrder="1"/>
      <protection locked="0"/>
    </xf>
    <xf numFmtId="164" fontId="11" fillId="2" borderId="8" xfId="0" applyNumberFormat="1" applyFont="1" applyFill="1" applyBorder="1" applyAlignment="1">
      <alignment horizontal="center" vertical="center" wrapText="1" readingOrder="1"/>
    </xf>
    <xf numFmtId="164" fontId="11" fillId="2" borderId="7" xfId="0" applyNumberFormat="1" applyFont="1" applyFill="1" applyBorder="1" applyAlignment="1" applyProtection="1">
      <alignment horizontal="center" vertical="center" wrapText="1" readingOrder="1"/>
      <protection locked="0"/>
    </xf>
    <xf numFmtId="164" fontId="11" fillId="2" borderId="9" xfId="0" applyNumberFormat="1" applyFont="1" applyFill="1" applyBorder="1" applyAlignment="1" applyProtection="1">
      <alignment horizontal="center" vertical="center" wrapText="1" readingOrder="1"/>
      <protection locked="0"/>
    </xf>
    <xf numFmtId="164" fontId="11" fillId="2" borderId="10" xfId="0" applyNumberFormat="1" applyFont="1" applyFill="1" applyBorder="1" applyAlignment="1" applyProtection="1">
      <alignment horizontal="center" vertical="center" wrapText="1" readingOrder="1"/>
      <protection locked="0"/>
    </xf>
    <xf numFmtId="164" fontId="11" fillId="2" borderId="11" xfId="0" applyNumberFormat="1" applyFont="1" applyFill="1" applyBorder="1" applyAlignment="1">
      <alignment horizontal="center" vertical="center" wrapText="1" readingOrder="1"/>
    </xf>
    <xf numFmtId="0" fontId="14" fillId="3" borderId="12" xfId="0" applyFont="1" applyFill="1" applyBorder="1" applyAlignment="1" applyProtection="1">
      <alignment horizontal="center" vertical="center" wrapText="1" readingOrder="1"/>
      <protection locked="0"/>
    </xf>
    <xf numFmtId="0" fontId="14" fillId="3" borderId="5" xfId="0" applyFont="1" applyFill="1" applyBorder="1" applyAlignment="1" applyProtection="1">
      <alignment horizontal="center" vertical="center" wrapText="1" readingOrder="1"/>
      <protection locked="0"/>
    </xf>
    <xf numFmtId="0" fontId="14" fillId="3" borderId="13" xfId="0" applyFont="1" applyFill="1" applyBorder="1" applyAlignment="1" applyProtection="1">
      <alignment horizontal="center" vertical="center" wrapText="1" readingOrder="1"/>
      <protection locked="0"/>
    </xf>
    <xf numFmtId="164" fontId="11" fillId="2" borderId="14" xfId="0" applyNumberFormat="1" applyFont="1" applyFill="1" applyBorder="1" applyAlignment="1" applyProtection="1">
      <alignment horizontal="center" vertical="center" wrapText="1" readingOrder="1"/>
      <protection locked="0"/>
    </xf>
    <xf numFmtId="164" fontId="11" fillId="2" borderId="10" xfId="0" applyNumberFormat="1" applyFont="1" applyFill="1" applyBorder="1" applyAlignment="1">
      <alignment horizontal="center" vertical="center" wrapText="1" readingOrder="1"/>
    </xf>
    <xf numFmtId="0" fontId="11" fillId="0" borderId="9" xfId="0" applyFont="1" applyBorder="1" applyAlignment="1" applyProtection="1">
      <alignment vertical="center" wrapText="1" readingOrder="1"/>
      <protection locked="0"/>
    </xf>
    <xf numFmtId="0" fontId="14" fillId="0" borderId="5" xfId="0" applyFont="1" applyBorder="1" applyAlignment="1" applyProtection="1">
      <alignment vertical="center" wrapText="1" readingOrder="1"/>
      <protection locked="0"/>
    </xf>
    <xf numFmtId="0" fontId="14" fillId="4" borderId="0" xfId="0" applyFont="1" applyFill="1" applyAlignment="1" applyProtection="1">
      <alignment horizontal="center" vertical="center" wrapText="1" readingOrder="1"/>
      <protection locked="0"/>
    </xf>
    <xf numFmtId="0" fontId="14" fillId="3" borderId="0" xfId="0" applyFont="1" applyFill="1" applyAlignment="1" applyProtection="1">
      <alignment horizontal="center" vertical="center" wrapText="1" readingOrder="1"/>
      <protection locked="0"/>
    </xf>
    <xf numFmtId="164" fontId="11" fillId="2" borderId="0" xfId="0" applyNumberFormat="1" applyFont="1" applyFill="1" applyAlignment="1">
      <alignment horizontal="center" vertical="center" wrapText="1" readingOrder="1"/>
    </xf>
    <xf numFmtId="164" fontId="12" fillId="2" borderId="2" xfId="0" applyNumberFormat="1" applyFont="1" applyFill="1" applyBorder="1" applyAlignment="1" applyProtection="1">
      <alignment horizontal="center" vertical="center" wrapText="1" readingOrder="1"/>
      <protection locked="0"/>
    </xf>
    <xf numFmtId="0" fontId="12" fillId="0" borderId="16" xfId="0" applyFont="1" applyBorder="1" applyAlignment="1" applyProtection="1">
      <alignment vertical="center" wrapText="1" readingOrder="1"/>
      <protection locked="0"/>
    </xf>
    <xf numFmtId="0" fontId="17" fillId="0" borderId="4" xfId="0" applyFont="1" applyBorder="1" applyAlignment="1" applyProtection="1">
      <alignment horizontal="left" vertical="center" wrapText="1" readingOrder="1"/>
      <protection locked="0"/>
    </xf>
    <xf numFmtId="0" fontId="16" fillId="0" borderId="0" xfId="0" applyFont="1" applyAlignment="1" applyProtection="1">
      <alignment horizontal="left" vertical="center" wrapText="1" readingOrder="1"/>
      <protection locked="0"/>
    </xf>
    <xf numFmtId="0" fontId="0" fillId="5" borderId="0" xfId="0" applyFill="1"/>
    <xf numFmtId="164" fontId="11" fillId="0" borderId="1" xfId="0" applyNumberFormat="1" applyFont="1" applyBorder="1" applyAlignment="1" applyProtection="1">
      <alignment horizontal="center" vertical="center" wrapText="1" readingOrder="1"/>
      <protection locked="0"/>
    </xf>
    <xf numFmtId="164" fontId="11" fillId="0" borderId="7" xfId="0" applyNumberFormat="1" applyFont="1" applyBorder="1" applyAlignment="1">
      <alignment horizontal="center" vertical="center" wrapText="1" readingOrder="1"/>
    </xf>
    <xf numFmtId="0" fontId="14" fillId="0" borderId="0" xfId="0" applyFont="1" applyAlignment="1" applyProtection="1">
      <alignment horizontal="center" vertical="center" wrapText="1" readingOrder="1"/>
      <protection locked="0"/>
    </xf>
    <xf numFmtId="164" fontId="11" fillId="0" borderId="6" xfId="0" applyNumberFormat="1" applyFont="1" applyBorder="1" applyAlignment="1" applyProtection="1">
      <alignment horizontal="center" vertical="center" wrapText="1" readingOrder="1"/>
      <protection locked="0"/>
    </xf>
    <xf numFmtId="164" fontId="11" fillId="0" borderId="7" xfId="0" applyNumberFormat="1" applyFont="1" applyBorder="1" applyAlignment="1" applyProtection="1">
      <alignment horizontal="center" vertical="center" wrapText="1" readingOrder="1"/>
      <protection locked="0"/>
    </xf>
    <xf numFmtId="164" fontId="11" fillId="0" borderId="8" xfId="0" applyNumberFormat="1" applyFont="1" applyBorder="1" applyAlignment="1">
      <alignment horizontal="center" vertical="center" wrapText="1" readingOrder="1"/>
    </xf>
    <xf numFmtId="164" fontId="11" fillId="0" borderId="0" xfId="0" applyNumberFormat="1" applyFont="1" applyAlignment="1">
      <alignment horizontal="center" vertical="center" wrapText="1" readingOrder="1"/>
    </xf>
    <xf numFmtId="0" fontId="0" fillId="0" borderId="16" xfId="0" applyBorder="1"/>
    <xf numFmtId="164" fontId="11" fillId="0" borderId="14" xfId="0" applyNumberFormat="1" applyFont="1" applyBorder="1" applyAlignment="1" applyProtection="1">
      <alignment horizontal="center" vertical="center" wrapText="1" readingOrder="1"/>
      <protection locked="0"/>
    </xf>
    <xf numFmtId="164" fontId="11" fillId="0" borderId="14" xfId="0" applyNumberFormat="1" applyFont="1" applyBorder="1" applyAlignment="1">
      <alignment horizontal="center" vertical="center" wrapText="1" readingOrder="1"/>
    </xf>
    <xf numFmtId="164" fontId="11" fillId="0" borderId="9" xfId="0" applyNumberFormat="1" applyFont="1" applyBorder="1" applyAlignment="1" applyProtection="1">
      <alignment horizontal="center" vertical="center" wrapText="1" readingOrder="1"/>
      <protection locked="0"/>
    </xf>
    <xf numFmtId="164" fontId="11" fillId="0" borderId="10" xfId="0" applyNumberFormat="1" applyFont="1" applyBorder="1" applyAlignment="1" applyProtection="1">
      <alignment horizontal="center" vertical="center" wrapText="1" readingOrder="1"/>
      <protection locked="0"/>
    </xf>
    <xf numFmtId="164" fontId="11" fillId="0" borderId="11" xfId="0" applyNumberFormat="1" applyFont="1" applyBorder="1" applyAlignment="1">
      <alignment horizontal="center" vertical="center" wrapText="1" readingOrder="1"/>
    </xf>
    <xf numFmtId="164" fontId="11" fillId="0" borderId="1" xfId="0" applyNumberFormat="1" applyFont="1" applyBorder="1" applyAlignment="1">
      <alignment horizontal="center" vertical="center" wrapText="1" readingOrder="1"/>
    </xf>
    <xf numFmtId="0" fontId="15" fillId="0" borderId="0" xfId="0" applyFont="1" applyAlignment="1" applyProtection="1">
      <alignment horizontal="left" vertical="top" wrapText="1" readingOrder="1"/>
      <protection locked="0"/>
    </xf>
    <xf numFmtId="164" fontId="19" fillId="0" borderId="6" xfId="0" applyNumberFormat="1" applyFont="1" applyBorder="1" applyAlignment="1" applyProtection="1">
      <alignment horizontal="center" vertical="center" wrapText="1" readingOrder="1"/>
      <protection locked="0"/>
    </xf>
    <xf numFmtId="3" fontId="2" fillId="0" borderId="0" xfId="0" applyNumberFormat="1" applyFont="1" applyAlignment="1">
      <alignment horizontal="center"/>
    </xf>
    <xf numFmtId="3" fontId="1" fillId="0" borderId="0" xfId="0" applyNumberFormat="1" applyFont="1" applyAlignment="1">
      <alignment horizontal="left" vertical="top" wrapText="1"/>
    </xf>
    <xf numFmtId="0" fontId="12" fillId="0" borderId="21" xfId="0" applyFont="1" applyBorder="1" applyAlignment="1" applyProtection="1">
      <alignment vertical="center" wrapText="1" readingOrder="1"/>
      <protection locked="0"/>
    </xf>
    <xf numFmtId="164" fontId="12" fillId="2" borderId="17" xfId="0" applyNumberFormat="1" applyFont="1" applyFill="1" applyBorder="1" applyAlignment="1" applyProtection="1">
      <alignment horizontal="center" vertical="center" wrapText="1" readingOrder="1"/>
      <protection locked="0"/>
    </xf>
    <xf numFmtId="0" fontId="12" fillId="0" borderId="17" xfId="0" applyFont="1" applyBorder="1" applyAlignment="1" applyProtection="1">
      <alignment vertical="center" wrapText="1" readingOrder="1"/>
      <protection locked="0"/>
    </xf>
    <xf numFmtId="164" fontId="12" fillId="2" borderId="16" xfId="0" applyNumberFormat="1" applyFont="1" applyFill="1" applyBorder="1" applyAlignment="1">
      <alignment horizontal="center" vertical="center" wrapText="1" readingOrder="1"/>
    </xf>
    <xf numFmtId="0" fontId="14" fillId="2" borderId="16" xfId="0" applyFont="1" applyFill="1" applyBorder="1" applyAlignment="1" applyProtection="1">
      <alignment horizontal="center" vertical="center" wrapText="1" readingOrder="1"/>
      <protection locked="0"/>
    </xf>
    <xf numFmtId="164" fontId="12" fillId="2" borderId="16" xfId="0" applyNumberFormat="1" applyFont="1" applyFill="1" applyBorder="1" applyAlignment="1" applyProtection="1">
      <alignment horizontal="center" vertical="center" wrapText="1" readingOrder="1"/>
      <protection locked="0"/>
    </xf>
    <xf numFmtId="3" fontId="2" fillId="0" borderId="16" xfId="0" applyNumberFormat="1" applyFont="1" applyBorder="1" applyAlignment="1">
      <alignment horizontal="center" vertical="center"/>
    </xf>
    <xf numFmtId="3" fontId="4" fillId="0" borderId="0" xfId="0" applyNumberFormat="1" applyFont="1" applyAlignment="1">
      <alignment vertical="top" wrapText="1"/>
    </xf>
    <xf numFmtId="3" fontId="2" fillId="0" borderId="0" xfId="0" applyNumberFormat="1" applyFont="1" applyAlignment="1">
      <alignment horizontal="center" vertical="center"/>
    </xf>
    <xf numFmtId="0" fontId="14" fillId="2" borderId="20" xfId="0" applyFont="1" applyFill="1" applyBorder="1" applyAlignment="1" applyProtection="1">
      <alignment horizontal="center" vertical="center" wrapText="1" readingOrder="1"/>
      <protection locked="0"/>
    </xf>
    <xf numFmtId="0" fontId="14" fillId="0" borderId="20" xfId="0" applyFont="1" applyBorder="1" applyAlignment="1" applyProtection="1">
      <alignment horizontal="center" vertical="center" wrapText="1" readingOrder="1"/>
      <protection locked="0"/>
    </xf>
    <xf numFmtId="164" fontId="11" fillId="0" borderId="22" xfId="0" applyNumberFormat="1" applyFont="1" applyBorder="1" applyAlignment="1" applyProtection="1">
      <alignment horizontal="center" vertical="center" wrapText="1" readingOrder="1"/>
      <protection locked="0"/>
    </xf>
    <xf numFmtId="164" fontId="11" fillId="0" borderId="23" xfId="0" applyNumberFormat="1" applyFont="1" applyBorder="1" applyAlignment="1" applyProtection="1">
      <alignment horizontal="center" vertical="center" wrapText="1" readingOrder="1"/>
      <protection locked="0"/>
    </xf>
    <xf numFmtId="164" fontId="11" fillId="0" borderId="3" xfId="0" applyNumberFormat="1" applyFont="1" applyBorder="1" applyAlignment="1">
      <alignment horizontal="center" vertical="center" wrapText="1" readingOrder="1"/>
    </xf>
    <xf numFmtId="164" fontId="11" fillId="2" borderId="24" xfId="0" applyNumberFormat="1" applyFont="1" applyFill="1" applyBorder="1" applyAlignment="1" applyProtection="1">
      <alignment horizontal="center" vertical="center" wrapText="1" readingOrder="1"/>
      <protection locked="0"/>
    </xf>
    <xf numFmtId="164" fontId="11" fillId="2" borderId="20" xfId="0" applyNumberFormat="1" applyFont="1" applyFill="1" applyBorder="1" applyAlignment="1">
      <alignment horizontal="center" vertical="center" wrapText="1" readingOrder="1"/>
    </xf>
    <xf numFmtId="164" fontId="11" fillId="2" borderId="2" xfId="0" applyNumberFormat="1" applyFont="1" applyFill="1" applyBorder="1" applyAlignment="1" applyProtection="1">
      <alignment horizontal="center" vertical="center" wrapText="1" readingOrder="1"/>
      <protection locked="0"/>
    </xf>
    <xf numFmtId="164" fontId="11" fillId="2" borderId="20" xfId="0" applyNumberFormat="1" applyFont="1" applyFill="1" applyBorder="1" applyAlignment="1" applyProtection="1">
      <alignment horizontal="center" vertical="center" wrapText="1" readingOrder="1"/>
      <protection locked="0"/>
    </xf>
    <xf numFmtId="0" fontId="14" fillId="4" borderId="12" xfId="0" applyFont="1" applyFill="1" applyBorder="1" applyAlignment="1" applyProtection="1">
      <alignment horizontal="center" vertical="center" wrapText="1" readingOrder="1"/>
      <protection locked="0"/>
    </xf>
    <xf numFmtId="0" fontId="14" fillId="4" borderId="19" xfId="0" applyFont="1" applyFill="1" applyBorder="1" applyAlignment="1" applyProtection="1">
      <alignment horizontal="center" vertical="center" wrapText="1" readingOrder="1"/>
      <protection locked="0"/>
    </xf>
    <xf numFmtId="0" fontId="14" fillId="4" borderId="13" xfId="0" applyFont="1" applyFill="1" applyBorder="1" applyAlignment="1" applyProtection="1">
      <alignment horizontal="center" vertical="center" wrapText="1" readingOrder="1"/>
      <protection locked="0"/>
    </xf>
    <xf numFmtId="0" fontId="14" fillId="4" borderId="17" xfId="0" applyFont="1" applyFill="1" applyBorder="1" applyAlignment="1" applyProtection="1">
      <alignment horizontal="center" vertical="center" wrapText="1" readingOrder="1"/>
      <protection locked="0"/>
    </xf>
    <xf numFmtId="0" fontId="14" fillId="4" borderId="16" xfId="0" applyFont="1" applyFill="1" applyBorder="1" applyAlignment="1" applyProtection="1">
      <alignment horizontal="center" vertical="center" wrapText="1" readingOrder="1"/>
      <protection locked="0"/>
    </xf>
    <xf numFmtId="0" fontId="14" fillId="4" borderId="18" xfId="0" applyFont="1" applyFill="1" applyBorder="1" applyAlignment="1" applyProtection="1">
      <alignment horizontal="center" vertical="center" wrapText="1" readingOrder="1"/>
      <protection locked="0"/>
    </xf>
    <xf numFmtId="0" fontId="14" fillId="6" borderId="12" xfId="0" applyFont="1" applyFill="1" applyBorder="1" applyAlignment="1" applyProtection="1">
      <alignment horizontal="center" vertical="center" wrapText="1" readingOrder="1"/>
      <protection locked="0"/>
    </xf>
    <xf numFmtId="0" fontId="14" fillId="6" borderId="19" xfId="0" applyFont="1" applyFill="1" applyBorder="1" applyAlignment="1" applyProtection="1">
      <alignment horizontal="center" vertical="center" wrapText="1" readingOrder="1"/>
      <protection locked="0"/>
    </xf>
    <xf numFmtId="0" fontId="14" fillId="6" borderId="13" xfId="0" applyFont="1" applyFill="1" applyBorder="1" applyAlignment="1" applyProtection="1">
      <alignment horizontal="center" vertical="center" wrapText="1" readingOrder="1"/>
      <protection locked="0"/>
    </xf>
    <xf numFmtId="0" fontId="15" fillId="0" borderId="0" xfId="0" applyFont="1" applyAlignment="1" applyProtection="1">
      <alignment horizontal="left" vertical="top" wrapText="1" readingOrder="1"/>
      <protection locked="0"/>
    </xf>
    <xf numFmtId="0" fontId="18" fillId="0" borderId="0" xfId="0" applyFont="1" applyAlignment="1" applyProtection="1">
      <alignment horizontal="left" vertical="center" wrapText="1" readingOrder="1"/>
      <protection locked="0"/>
    </xf>
    <xf numFmtId="164" fontId="11" fillId="0" borderId="25" xfId="0" applyNumberFormat="1" applyFont="1" applyBorder="1" applyAlignment="1" applyProtection="1">
      <alignment horizontal="center" vertical="center" wrapText="1" readingOrder="1"/>
      <protection locked="0"/>
    </xf>
    <xf numFmtId="164" fontId="11" fillId="0" borderId="15" xfId="0" applyNumberFormat="1" applyFont="1" applyBorder="1" applyAlignment="1" applyProtection="1">
      <alignment horizontal="center" vertical="center" wrapText="1" readingOrder="1"/>
      <protection locked="0"/>
    </xf>
    <xf numFmtId="164" fontId="11" fillId="0" borderId="26" xfId="0" applyNumberFormat="1" applyFont="1" applyBorder="1" applyAlignment="1">
      <alignment horizontal="center" vertical="center" wrapText="1" readingOrder="1"/>
    </xf>
    <xf numFmtId="164" fontId="19" fillId="0" borderId="25" xfId="0" applyNumberFormat="1" applyFont="1" applyBorder="1" applyAlignment="1" applyProtection="1">
      <alignment horizontal="center" vertical="center" wrapText="1" readingOrder="1"/>
      <protection locked="0"/>
    </xf>
    <xf numFmtId="164" fontId="12" fillId="2" borderId="27" xfId="0" applyNumberFormat="1" applyFont="1" applyFill="1" applyBorder="1" applyAlignment="1">
      <alignment horizontal="center" vertical="center" wrapText="1" readingOrder="1"/>
    </xf>
    <xf numFmtId="164" fontId="12" fillId="2" borderId="5" xfId="0" applyNumberFormat="1" applyFont="1" applyFill="1" applyBorder="1" applyAlignment="1">
      <alignment horizontal="center" vertical="center" wrapText="1" readingOrder="1"/>
    </xf>
    <xf numFmtId="0" fontId="13" fillId="0" borderId="0" xfId="0" applyFont="1" applyBorder="1"/>
    <xf numFmtId="3" fontId="10" fillId="0" borderId="0" xfId="0" applyNumberFormat="1" applyFont="1" applyBorder="1" applyAlignment="1">
      <alignment vertical="center"/>
    </xf>
    <xf numFmtId="3" fontId="10" fillId="0" borderId="0" xfId="0" applyNumberFormat="1" applyFont="1" applyBorder="1" applyAlignment="1">
      <alignment horizontal="center" vertical="center"/>
    </xf>
    <xf numFmtId="3" fontId="10" fillId="0" borderId="0" xfId="0" applyNumberFormat="1" applyFont="1" applyBorder="1" applyAlignment="1">
      <alignment vertical="center"/>
    </xf>
    <xf numFmtId="3" fontId="10" fillId="0" borderId="0" xfId="0" applyNumberFormat="1" applyFont="1" applyBorder="1" applyAlignment="1">
      <alignment horizontal="left" vertical="center" wrapText="1"/>
    </xf>
    <xf numFmtId="3" fontId="10" fillId="0" borderId="0" xfId="0" applyNumberFormat="1" applyFont="1" applyBorder="1" applyAlignment="1">
      <alignment horizontal="left" vertical="center" wrapText="1"/>
    </xf>
    <xf numFmtId="3" fontId="4" fillId="0" borderId="0" xfId="0" applyNumberFormat="1" applyFont="1" applyBorder="1" applyAlignment="1">
      <alignment vertical="top"/>
    </xf>
    <xf numFmtId="3" fontId="4" fillId="0" borderId="0" xfId="0" applyNumberFormat="1" applyFont="1" applyBorder="1" applyAlignment="1">
      <alignment vertical="top"/>
    </xf>
    <xf numFmtId="3" fontId="4" fillId="0" borderId="0" xfId="0" applyNumberFormat="1" applyFont="1" applyBorder="1" applyAlignment="1">
      <alignment horizontal="left" vertical="top" wrapText="1"/>
    </xf>
    <xf numFmtId="3" fontId="4" fillId="0" borderId="0" xfId="0" applyNumberFormat="1" applyFont="1" applyBorder="1" applyAlignment="1">
      <alignment horizontal="left" vertical="top" wrapText="1"/>
    </xf>
    <xf numFmtId="3" fontId="23" fillId="0" borderId="0" xfId="0" applyNumberFormat="1" applyFont="1" applyBorder="1" applyAlignment="1">
      <alignment horizontal="left" vertical="top"/>
    </xf>
    <xf numFmtId="3" fontId="10" fillId="0" borderId="0" xfId="0" applyNumberFormat="1" applyFont="1" applyBorder="1" applyAlignment="1">
      <alignment horizontal="left" vertical="top"/>
    </xf>
    <xf numFmtId="3" fontId="10" fillId="0" borderId="0" xfId="0" applyNumberFormat="1" applyFont="1" applyBorder="1" applyAlignment="1">
      <alignment horizontal="left" vertical="top" wrapText="1"/>
    </xf>
    <xf numFmtId="3" fontId="23" fillId="0" borderId="0" xfId="0" applyNumberFormat="1" applyFont="1" applyBorder="1" applyAlignment="1">
      <alignment horizontal="left" vertical="top" wrapText="1"/>
    </xf>
    <xf numFmtId="3" fontId="5" fillId="0" borderId="0" xfId="0" applyNumberFormat="1" applyFont="1" applyBorder="1" applyAlignment="1">
      <alignment vertical="top"/>
    </xf>
    <xf numFmtId="3" fontId="4" fillId="0" borderId="0" xfId="0" applyNumberFormat="1" applyFont="1" applyBorder="1" applyAlignment="1">
      <alignment vertical="top" wrapText="1"/>
    </xf>
    <xf numFmtId="0" fontId="10" fillId="0" borderId="0" xfId="0" applyFont="1" applyBorder="1"/>
    <xf numFmtId="3" fontId="2" fillId="0" borderId="0" xfId="0" applyNumberFormat="1" applyFont="1" applyBorder="1"/>
    <xf numFmtId="3" fontId="2" fillId="0" borderId="0" xfId="0" applyNumberFormat="1" applyFont="1" applyBorder="1" applyAlignment="1">
      <alignment horizontal="center"/>
    </xf>
    <xf numFmtId="164" fontId="11" fillId="0" borderId="28" xfId="0" applyNumberFormat="1" applyFont="1" applyBorder="1" applyAlignment="1" applyProtection="1">
      <alignment horizontal="center" vertical="center" wrapText="1" readingOrder="1"/>
      <protection locked="0"/>
    </xf>
    <xf numFmtId="164" fontId="11" fillId="0" borderId="15" xfId="0" applyNumberFormat="1" applyFont="1" applyBorder="1" applyAlignment="1">
      <alignment horizontal="center" vertical="center" wrapText="1" readingOrder="1"/>
    </xf>
    <xf numFmtId="164" fontId="12" fillId="2" borderId="0" xfId="0" applyNumberFormat="1" applyFont="1" applyFill="1" applyBorder="1" applyAlignment="1" applyProtection="1">
      <alignment horizontal="center" vertical="center" wrapText="1" readingOrder="1"/>
      <protection locked="0"/>
    </xf>
    <xf numFmtId="164" fontId="11" fillId="2" borderId="15" xfId="0" applyNumberFormat="1" applyFont="1" applyFill="1" applyBorder="1" applyAlignment="1">
      <alignment horizontal="center" vertical="center" wrapText="1" readingOrder="1"/>
    </xf>
    <xf numFmtId="0" fontId="14" fillId="0" borderId="3" xfId="0" applyFont="1" applyBorder="1" applyAlignment="1" applyProtection="1">
      <alignment horizontal="center" vertical="center"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4169E1"/>
      <rgbColor rgb="00D3D3D3"/>
      <rgbColor rgb="00FFFFFF"/>
      <rgbColor rgb="00008000"/>
      <rgbColor rgb="00FF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78581</xdr:colOff>
      <xdr:row>0</xdr:row>
      <xdr:rowOff>259556</xdr:rowOff>
    </xdr:from>
    <xdr:to>
      <xdr:col>43</xdr:col>
      <xdr:colOff>619125</xdr:colOff>
      <xdr:row>2</xdr:row>
      <xdr:rowOff>78581</xdr:rowOff>
    </xdr:to>
    <xdr:pic>
      <xdr:nvPicPr>
        <xdr:cNvPr id="2" name="Picture 0" descr="3d4e40b9-08cd-43ed-a82e-3e3d9e2bda47">
          <a:extLst>
            <a:ext uri="{FF2B5EF4-FFF2-40B4-BE49-F238E27FC236}">
              <a16:creationId xmlns:a16="http://schemas.microsoft.com/office/drawing/2014/main" id="{C4AAAC69-8963-4C64-82E9-58336E16EA1F}"/>
            </a:ext>
            <a:ext uri="{147F2762-F138-4A5C-976F-8EAC2B608ADB}">
              <a16:predDERef xmlns:a16="http://schemas.microsoft.com/office/drawing/2014/main" pred="{4974D024-7A78-4D70-9991-E35CF6731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91644" y="259556"/>
          <a:ext cx="2231231" cy="307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8"/>
  <sheetViews>
    <sheetView showGridLines="0" tabSelected="1" zoomScaleNormal="100" workbookViewId="0">
      <pane xSplit="1" topLeftCell="U1" activePane="topRight" state="frozen"/>
      <selection activeCell="A6" sqref="A6"/>
      <selection pane="topRight" activeCell="F91" sqref="F91"/>
    </sheetView>
  </sheetViews>
  <sheetFormatPr defaultColWidth="0" defaultRowHeight="12.75" customHeight="1" zeroHeight="1" x14ac:dyDescent="0.25"/>
  <cols>
    <col min="1" max="1" width="33.5546875" customWidth="1"/>
    <col min="2" max="2" width="11.6640625" customWidth="1"/>
    <col min="3" max="3" width="12.44140625" customWidth="1"/>
    <col min="4" max="4" width="11.109375" customWidth="1"/>
    <col min="5" max="5" width="2.33203125" customWidth="1"/>
    <col min="6" max="6" width="11.6640625" customWidth="1"/>
    <col min="7" max="7" width="12.33203125" customWidth="1"/>
    <col min="8" max="8" width="11.88671875" customWidth="1"/>
    <col min="9" max="9" width="2.33203125" customWidth="1"/>
    <col min="10" max="10" width="12.109375" style="4" customWidth="1"/>
    <col min="11" max="11" width="12.44140625" customWidth="1"/>
    <col min="12" max="12" width="12.5546875" customWidth="1"/>
    <col min="13" max="13" width="2.33203125" customWidth="1"/>
    <col min="14" max="14" width="12.109375" customWidth="1"/>
    <col min="15" max="15" width="12" customWidth="1"/>
    <col min="16" max="16" width="12.109375" customWidth="1"/>
    <col min="17" max="17" width="2.33203125" customWidth="1"/>
    <col min="18" max="18" width="12.109375" customWidth="1"/>
    <col min="19" max="19" width="12.5546875" customWidth="1"/>
    <col min="20" max="20" width="12" customWidth="1"/>
    <col min="21" max="21" width="2.33203125" customWidth="1"/>
    <col min="22" max="22" width="12.109375" customWidth="1"/>
    <col min="23" max="23" width="12.5546875" customWidth="1"/>
    <col min="24" max="24" width="12.6640625" customWidth="1"/>
    <col min="25" max="25" width="2.33203125" customWidth="1"/>
    <col min="26" max="26" width="12.109375" customWidth="1"/>
    <col min="27" max="27" width="12.5546875" customWidth="1"/>
    <col min="28" max="28" width="12.6640625" customWidth="1"/>
    <col min="29" max="29" width="2.33203125" customWidth="1"/>
    <col min="30" max="30" width="12.109375" customWidth="1"/>
    <col min="31" max="31" width="12.5546875" customWidth="1"/>
    <col min="32" max="32" width="12.6640625" customWidth="1"/>
    <col min="33" max="33" width="2.33203125" customWidth="1"/>
    <col min="34" max="34" width="12.109375" customWidth="1"/>
    <col min="35" max="35" width="12.5546875" customWidth="1"/>
    <col min="36" max="36" width="12.6640625" customWidth="1"/>
    <col min="37" max="37" width="2.33203125" customWidth="1"/>
    <col min="38" max="38" width="12.109375" customWidth="1"/>
    <col min="39" max="39" width="12.5546875" customWidth="1"/>
    <col min="40" max="40" width="12.6640625" customWidth="1"/>
    <col min="41" max="41" width="2.33203125" customWidth="1"/>
    <col min="42" max="44" width="12.109375" customWidth="1"/>
    <col min="45" max="45" width="4" customWidth="1"/>
    <col min="46" max="46" width="0.5546875" hidden="1" customWidth="1"/>
    <col min="47" max="47" width="9.109375" hidden="1" customWidth="1"/>
    <col min="48" max="16384" width="0.5546875" hidden="1"/>
  </cols>
  <sheetData>
    <row r="1" spans="1:44" ht="21.75" customHeight="1" x14ac:dyDescent="0.3">
      <c r="A1" s="77" t="s">
        <v>0</v>
      </c>
      <c r="B1" s="77"/>
      <c r="C1" s="77"/>
      <c r="D1" s="77"/>
      <c r="E1" s="77"/>
      <c r="F1" s="77"/>
      <c r="G1" s="77"/>
      <c r="H1" s="77"/>
      <c r="I1" s="77"/>
      <c r="J1" s="77"/>
      <c r="K1" s="77"/>
      <c r="L1" s="77"/>
      <c r="M1" s="77"/>
      <c r="N1" s="77"/>
      <c r="O1" s="77"/>
      <c r="P1" s="77"/>
      <c r="Q1" s="46"/>
      <c r="R1" s="1"/>
      <c r="S1" s="1"/>
      <c r="T1" s="1"/>
      <c r="U1" s="46"/>
      <c r="V1" s="1"/>
      <c r="W1" s="1"/>
      <c r="X1" s="1"/>
      <c r="Y1" s="46"/>
      <c r="Z1" s="1"/>
      <c r="AA1" s="1"/>
      <c r="AB1" s="1"/>
      <c r="AC1" s="46"/>
      <c r="AD1" s="1"/>
      <c r="AE1" s="1"/>
      <c r="AF1" s="1"/>
      <c r="AG1" s="46"/>
      <c r="AH1" s="1"/>
      <c r="AI1" s="1"/>
      <c r="AJ1" s="1"/>
      <c r="AK1" s="46"/>
      <c r="AL1" s="1"/>
      <c r="AM1" s="1"/>
      <c r="AN1" s="1"/>
      <c r="AO1" s="1"/>
      <c r="AP1" s="1"/>
      <c r="AQ1" s="1"/>
      <c r="AR1" s="1"/>
    </row>
    <row r="2" spans="1:44" ht="17.25" customHeight="1" x14ac:dyDescent="0.3">
      <c r="A2" s="78" t="s">
        <v>1</v>
      </c>
      <c r="B2" s="78"/>
      <c r="C2" s="78"/>
      <c r="D2" s="78"/>
      <c r="E2" s="78"/>
      <c r="F2" s="78"/>
      <c r="G2" s="78"/>
      <c r="H2" s="78"/>
      <c r="I2" s="78"/>
      <c r="J2" s="78"/>
      <c r="K2" s="78"/>
      <c r="L2" s="78"/>
      <c r="M2" s="78"/>
      <c r="N2" s="78"/>
      <c r="O2" s="78"/>
      <c r="P2" s="78"/>
      <c r="Q2" s="30"/>
      <c r="R2" s="1"/>
      <c r="S2" s="1"/>
      <c r="T2" s="1"/>
      <c r="U2" s="30"/>
      <c r="V2" s="1"/>
      <c r="W2" s="1"/>
      <c r="X2" s="1"/>
      <c r="Y2" s="30"/>
      <c r="Z2" s="1"/>
      <c r="AA2" s="1"/>
      <c r="AB2" s="1"/>
      <c r="AC2" s="30"/>
      <c r="AD2" s="1"/>
      <c r="AE2" s="1"/>
      <c r="AF2" s="1"/>
      <c r="AG2" s="30"/>
      <c r="AH2" s="1"/>
      <c r="AI2" s="1"/>
      <c r="AJ2" s="1"/>
      <c r="AK2" s="30"/>
      <c r="AL2" s="1"/>
      <c r="AM2" s="1"/>
      <c r="AN2" s="1"/>
      <c r="AO2" s="1"/>
      <c r="AP2" s="1"/>
      <c r="AQ2" s="1"/>
      <c r="AR2" s="1"/>
    </row>
    <row r="3" spans="1:44" ht="9" customHeight="1" x14ac:dyDescent="0.3">
      <c r="A3" s="1"/>
      <c r="B3" s="1"/>
      <c r="C3" s="1"/>
      <c r="D3" s="1"/>
      <c r="E3" s="1"/>
      <c r="F3" s="1"/>
      <c r="G3" s="1"/>
      <c r="H3" s="1"/>
      <c r="I3" s="1"/>
      <c r="J3" s="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ht="18" customHeight="1" x14ac:dyDescent="0.25">
      <c r="A4" s="29"/>
      <c r="B4" s="68" t="s">
        <v>2</v>
      </c>
      <c r="C4" s="69"/>
      <c r="D4" s="70"/>
      <c r="E4" s="59"/>
      <c r="F4" s="74" t="s">
        <v>3</v>
      </c>
      <c r="G4" s="75"/>
      <c r="H4" s="76"/>
      <c r="I4" s="59"/>
      <c r="J4" s="68" t="s">
        <v>4</v>
      </c>
      <c r="K4" s="69"/>
      <c r="L4" s="70"/>
      <c r="M4" s="60"/>
      <c r="N4" s="68" t="s">
        <v>5</v>
      </c>
      <c r="O4" s="69"/>
      <c r="P4" s="70"/>
      <c r="Q4" s="34"/>
      <c r="R4" s="68" t="s">
        <v>6</v>
      </c>
      <c r="S4" s="69"/>
      <c r="T4" s="70"/>
      <c r="U4" s="34"/>
      <c r="V4" s="68" t="s">
        <v>7</v>
      </c>
      <c r="W4" s="69"/>
      <c r="X4" s="70"/>
      <c r="Y4" s="34"/>
      <c r="Z4" s="68" t="s">
        <v>8</v>
      </c>
      <c r="AA4" s="69"/>
      <c r="AB4" s="70"/>
      <c r="AC4" s="34"/>
      <c r="AD4" s="68" t="s">
        <v>9</v>
      </c>
      <c r="AE4" s="69"/>
      <c r="AF4" s="70"/>
      <c r="AG4" s="34"/>
      <c r="AH4" s="68" t="s">
        <v>10</v>
      </c>
      <c r="AI4" s="69"/>
      <c r="AJ4" s="70"/>
      <c r="AK4" s="34"/>
      <c r="AL4" s="68" t="s">
        <v>11</v>
      </c>
      <c r="AM4" s="69"/>
      <c r="AN4" s="70"/>
      <c r="AO4" s="24"/>
      <c r="AP4" s="68" t="s">
        <v>12</v>
      </c>
      <c r="AQ4" s="69"/>
      <c r="AR4" s="70"/>
    </row>
    <row r="5" spans="1:44" ht="33.75" customHeight="1" x14ac:dyDescent="0.25">
      <c r="A5" s="23" t="s">
        <v>13</v>
      </c>
      <c r="B5" s="17" t="s">
        <v>14</v>
      </c>
      <c r="C5" s="18" t="s">
        <v>15</v>
      </c>
      <c r="D5" s="19" t="s">
        <v>16</v>
      </c>
      <c r="E5" s="59"/>
      <c r="F5" s="17" t="s">
        <v>14</v>
      </c>
      <c r="G5" s="18" t="s">
        <v>15</v>
      </c>
      <c r="H5" s="19" t="s">
        <v>16</v>
      </c>
      <c r="I5" s="59"/>
      <c r="J5" s="17" t="s">
        <v>17</v>
      </c>
      <c r="K5" s="18" t="s">
        <v>15</v>
      </c>
      <c r="L5" s="19" t="s">
        <v>16</v>
      </c>
      <c r="M5" s="60"/>
      <c r="N5" s="17" t="s">
        <v>17</v>
      </c>
      <c r="O5" s="18" t="s">
        <v>15</v>
      </c>
      <c r="P5" s="19" t="s">
        <v>16</v>
      </c>
      <c r="Q5" s="25"/>
      <c r="R5" s="17" t="s">
        <v>18</v>
      </c>
      <c r="S5" s="18" t="s">
        <v>15</v>
      </c>
      <c r="T5" s="19" t="s">
        <v>16</v>
      </c>
      <c r="U5" s="25"/>
      <c r="V5" s="17" t="s">
        <v>18</v>
      </c>
      <c r="W5" s="18" t="s">
        <v>15</v>
      </c>
      <c r="X5" s="19" t="s">
        <v>16</v>
      </c>
      <c r="Y5" s="25"/>
      <c r="Z5" s="17" t="s">
        <v>14</v>
      </c>
      <c r="AA5" s="18" t="s">
        <v>15</v>
      </c>
      <c r="AB5" s="19" t="s">
        <v>16</v>
      </c>
      <c r="AC5" s="25"/>
      <c r="AD5" s="17" t="s">
        <v>14</v>
      </c>
      <c r="AE5" s="18" t="s">
        <v>15</v>
      </c>
      <c r="AF5" s="19" t="s">
        <v>16</v>
      </c>
      <c r="AG5" s="25"/>
      <c r="AH5" s="17" t="s">
        <v>14</v>
      </c>
      <c r="AI5" s="18" t="s">
        <v>15</v>
      </c>
      <c r="AJ5" s="19" t="s">
        <v>16</v>
      </c>
      <c r="AK5" s="25"/>
      <c r="AL5" s="17" t="s">
        <v>14</v>
      </c>
      <c r="AM5" s="18" t="s">
        <v>15</v>
      </c>
      <c r="AN5" s="19" t="s">
        <v>16</v>
      </c>
      <c r="AO5" s="25"/>
      <c r="AP5" s="17" t="s">
        <v>14</v>
      </c>
      <c r="AQ5" s="18" t="s">
        <v>15</v>
      </c>
      <c r="AR5" s="19" t="s">
        <v>16</v>
      </c>
    </row>
    <row r="6" spans="1:44" ht="39.9" customHeight="1" x14ac:dyDescent="0.25">
      <c r="A6" s="5" t="s">
        <v>73</v>
      </c>
      <c r="B6" s="83">
        <f>SUM(B7:B60)</f>
        <v>19375541</v>
      </c>
      <c r="C6" s="83">
        <f>SUM(C7:C60)</f>
        <v>3815533</v>
      </c>
      <c r="D6" s="84">
        <f>SUM(D7:D60)</f>
        <v>23191074</v>
      </c>
      <c r="E6" s="59"/>
      <c r="F6" s="83">
        <f>SUM(F7:F60)</f>
        <v>10372994</v>
      </c>
      <c r="G6" s="83">
        <f>SUM(G7:G60)</f>
        <v>3069498</v>
      </c>
      <c r="H6" s="84">
        <f>SUM(H7:H60)</f>
        <v>13442492</v>
      </c>
      <c r="I6" s="59"/>
      <c r="J6" s="83">
        <f>SUM(J7:J60)</f>
        <v>19109552</v>
      </c>
      <c r="K6" s="83">
        <f>SUM(K7:K60)</f>
        <v>3079398</v>
      </c>
      <c r="L6" s="84">
        <f>SUM(L7:L60)</f>
        <v>22188950</v>
      </c>
      <c r="M6" s="108"/>
      <c r="N6" s="83">
        <f>SUM(N7:N60)</f>
        <v>19188716.550000001</v>
      </c>
      <c r="O6" s="83">
        <f>SUM(O7:O60)</f>
        <v>2161805.4</v>
      </c>
      <c r="P6" s="84">
        <f>SUM(P7:P60)</f>
        <v>21350521.949999999</v>
      </c>
      <c r="Q6" s="8"/>
      <c r="R6" s="83">
        <f>SUM(R7:R60)</f>
        <v>18935037</v>
      </c>
      <c r="S6" s="83">
        <f>SUM(S7:S60)</f>
        <v>2099245</v>
      </c>
      <c r="T6" s="84">
        <f>SUM(T7:T60)</f>
        <v>21034282</v>
      </c>
      <c r="U6" s="8"/>
      <c r="V6" s="83">
        <f>SUM(V7:V60)</f>
        <v>17722956.369999997</v>
      </c>
      <c r="W6" s="83">
        <f>SUM(W7:W60)</f>
        <v>1393380.9200000002</v>
      </c>
      <c r="X6" s="84">
        <f>SUM(X7:X60)</f>
        <v>19116337.289999999</v>
      </c>
      <c r="Y6" s="8"/>
      <c r="Z6" s="83">
        <f>SUM(Z7:Z60)</f>
        <v>18391326</v>
      </c>
      <c r="AA6" s="83">
        <f>SUM(AA7:AA60)</f>
        <v>2317877</v>
      </c>
      <c r="AB6" s="84">
        <f>SUM(AB7:AB60)</f>
        <v>20709203</v>
      </c>
      <c r="AC6" s="8"/>
      <c r="AD6" s="83">
        <f>SUM(AD7:AD60)</f>
        <v>18095437</v>
      </c>
      <c r="AE6" s="83">
        <f>SUM(AE7:AE60)</f>
        <v>2426462</v>
      </c>
      <c r="AF6" s="84">
        <f>SUM(AF7:AF60)</f>
        <v>20521899</v>
      </c>
      <c r="AG6" s="8"/>
      <c r="AH6" s="83">
        <f>SUM(AH7:AH60)</f>
        <v>19030984</v>
      </c>
      <c r="AI6" s="83">
        <f>SUM(AI7:AI60)</f>
        <v>5722402</v>
      </c>
      <c r="AJ6" s="84">
        <f>SUM(AJ7:AJ60)</f>
        <v>24753386</v>
      </c>
      <c r="AK6" s="8"/>
      <c r="AL6" s="83">
        <f>SUM(AL7:AL60)</f>
        <v>18790713</v>
      </c>
      <c r="AM6" s="83">
        <f>SUM(AM7:AM60)</f>
        <v>3052855.01</v>
      </c>
      <c r="AN6" s="84">
        <f>SUM(AN7:AN60)</f>
        <v>21843568.010000002</v>
      </c>
      <c r="AO6" s="6"/>
      <c r="AP6" s="83">
        <f>SUM(AP7:AP60)</f>
        <v>20540349</v>
      </c>
      <c r="AQ6" s="83">
        <f>SUM(AQ7:AQ60)</f>
        <v>7383596</v>
      </c>
      <c r="AR6" s="84">
        <f>SUM(AR7:AR60)</f>
        <v>27923945</v>
      </c>
    </row>
    <row r="7" spans="1:44" ht="13.2" x14ac:dyDescent="0.25">
      <c r="A7" s="22" t="s">
        <v>19</v>
      </c>
      <c r="B7" s="40">
        <v>147388</v>
      </c>
      <c r="C7" s="40">
        <v>18199</v>
      </c>
      <c r="D7" s="41">
        <f>B7+C7</f>
        <v>165587</v>
      </c>
      <c r="E7" s="59"/>
      <c r="F7" s="40">
        <v>3255</v>
      </c>
      <c r="G7" s="40">
        <v>4078</v>
      </c>
      <c r="H7" s="41">
        <f>F7+G7</f>
        <v>7333</v>
      </c>
      <c r="I7" s="59"/>
      <c r="J7" s="42">
        <v>116000</v>
      </c>
      <c r="K7" s="43">
        <v>750</v>
      </c>
      <c r="L7" s="44">
        <f>(J7+K7)</f>
        <v>116750</v>
      </c>
      <c r="M7" s="60"/>
      <c r="N7" s="42">
        <v>113000</v>
      </c>
      <c r="O7" s="43">
        <v>980</v>
      </c>
      <c r="P7" s="44">
        <f>N7+O7</f>
        <v>113980</v>
      </c>
      <c r="Q7" s="38"/>
      <c r="R7" s="42">
        <v>75000</v>
      </c>
      <c r="S7" s="43">
        <v>842</v>
      </c>
      <c r="T7" s="44">
        <f t="shared" ref="T7:T60" si="0">R7+S7</f>
        <v>75842</v>
      </c>
      <c r="U7" s="38"/>
      <c r="V7" s="42">
        <v>20000</v>
      </c>
      <c r="W7" s="43">
        <v>760.8</v>
      </c>
      <c r="X7" s="44">
        <f t="shared" ref="X7:X21" si="1">V7+W7</f>
        <v>20760.8</v>
      </c>
      <c r="Y7" s="38"/>
      <c r="Z7" s="42">
        <v>45900</v>
      </c>
      <c r="AA7" s="43">
        <v>0</v>
      </c>
      <c r="AB7" s="44">
        <f>Z7+AA7</f>
        <v>45900</v>
      </c>
      <c r="AC7" s="38"/>
      <c r="AD7" s="42">
        <v>0</v>
      </c>
      <c r="AE7" s="43">
        <v>0</v>
      </c>
      <c r="AF7" s="44">
        <f>AD7+AE7</f>
        <v>0</v>
      </c>
      <c r="AG7" s="38"/>
      <c r="AH7" s="42">
        <v>0</v>
      </c>
      <c r="AI7" s="43">
        <v>0</v>
      </c>
      <c r="AJ7" s="44">
        <f>AH7+AI7</f>
        <v>0</v>
      </c>
      <c r="AK7" s="38"/>
      <c r="AL7" s="42">
        <v>0</v>
      </c>
      <c r="AM7" s="43">
        <v>0</v>
      </c>
      <c r="AN7" s="44">
        <f>AL7+AM7</f>
        <v>0</v>
      </c>
      <c r="AO7" s="38"/>
      <c r="AP7" s="42">
        <v>0</v>
      </c>
      <c r="AQ7" s="43">
        <v>0</v>
      </c>
      <c r="AR7" s="44">
        <v>0</v>
      </c>
    </row>
    <row r="8" spans="1:44" ht="13.2" x14ac:dyDescent="0.25">
      <c r="A8" s="9" t="s">
        <v>20</v>
      </c>
      <c r="B8" s="32">
        <v>2075208</v>
      </c>
      <c r="C8" s="32">
        <v>187558</v>
      </c>
      <c r="D8" s="45">
        <f t="shared" ref="D8:D60" si="2">B8+C8</f>
        <v>2262766</v>
      </c>
      <c r="E8" s="59"/>
      <c r="F8" s="32">
        <v>138975</v>
      </c>
      <c r="G8" s="32">
        <v>108663</v>
      </c>
      <c r="H8" s="45">
        <f t="shared" ref="H8:H60" si="3">F8+G8</f>
        <v>247638</v>
      </c>
      <c r="I8" s="59"/>
      <c r="J8" s="35">
        <v>1320282</v>
      </c>
      <c r="K8" s="36">
        <v>98237</v>
      </c>
      <c r="L8" s="37">
        <f t="shared" ref="L8:L60" si="4">J8+K8</f>
        <v>1418519</v>
      </c>
      <c r="M8" s="60"/>
      <c r="N8" s="35">
        <v>1354349.4</v>
      </c>
      <c r="O8" s="36">
        <v>57627</v>
      </c>
      <c r="P8" s="44">
        <f t="shared" ref="P8:P60" si="5">N8+O8</f>
        <v>1411976.4</v>
      </c>
      <c r="Q8" s="38"/>
      <c r="R8" s="35">
        <v>1443737</v>
      </c>
      <c r="S8" s="36">
        <v>14056</v>
      </c>
      <c r="T8" s="44">
        <f t="shared" si="0"/>
        <v>1457793</v>
      </c>
      <c r="U8" s="38"/>
      <c r="V8" s="35">
        <v>1375610</v>
      </c>
      <c r="W8" s="36">
        <v>70695.199999999997</v>
      </c>
      <c r="X8" s="44">
        <f t="shared" si="1"/>
        <v>1446305.2</v>
      </c>
      <c r="Y8" s="38"/>
      <c r="Z8" s="35">
        <v>1385735</v>
      </c>
      <c r="AA8" s="36">
        <v>65309</v>
      </c>
      <c r="AB8" s="44">
        <f t="shared" ref="AB8:AB60" si="6">Z8+AA8</f>
        <v>1451044</v>
      </c>
      <c r="AC8" s="38"/>
      <c r="AD8" s="47">
        <f>1315600+26295</f>
        <v>1341895</v>
      </c>
      <c r="AE8" s="36">
        <v>329500</v>
      </c>
      <c r="AF8" s="44">
        <f t="shared" ref="AF8:AF60" si="7">AD8+AE8</f>
        <v>1671395</v>
      </c>
      <c r="AG8" s="38"/>
      <c r="AH8" s="47">
        <v>1437770</v>
      </c>
      <c r="AI8" s="36">
        <v>180653</v>
      </c>
      <c r="AJ8" s="44">
        <f t="shared" ref="AJ8:AJ60" si="8">AH8+AI8</f>
        <v>1618423</v>
      </c>
      <c r="AK8" s="38"/>
      <c r="AL8" s="47">
        <v>1331250</v>
      </c>
      <c r="AM8" s="36">
        <v>8720</v>
      </c>
      <c r="AN8" s="44">
        <f t="shared" ref="AN8:AN9" si="9">AL8+AM8</f>
        <v>1339970</v>
      </c>
      <c r="AO8" s="38"/>
      <c r="AP8" s="47">
        <v>1604980</v>
      </c>
      <c r="AQ8" s="36">
        <v>597601</v>
      </c>
      <c r="AR8" s="44">
        <f>AP8+AQ8</f>
        <v>2202581</v>
      </c>
    </row>
    <row r="9" spans="1:44" ht="13.2" x14ac:dyDescent="0.25">
      <c r="A9" s="9" t="s">
        <v>21</v>
      </c>
      <c r="B9" s="32">
        <v>0</v>
      </c>
      <c r="C9" s="32">
        <v>15061</v>
      </c>
      <c r="D9" s="45">
        <f t="shared" si="2"/>
        <v>15061</v>
      </c>
      <c r="E9" s="59"/>
      <c r="F9" s="32">
        <v>12666</v>
      </c>
      <c r="G9" s="32">
        <v>18000</v>
      </c>
      <c r="H9" s="45">
        <f t="shared" si="3"/>
        <v>30666</v>
      </c>
      <c r="I9" s="59"/>
      <c r="J9" s="35">
        <v>64481</v>
      </c>
      <c r="K9" s="36">
        <v>4817</v>
      </c>
      <c r="L9" s="37">
        <f t="shared" si="4"/>
        <v>69298</v>
      </c>
      <c r="M9" s="60"/>
      <c r="N9" s="35">
        <v>63865</v>
      </c>
      <c r="O9" s="36">
        <v>37238</v>
      </c>
      <c r="P9" s="44">
        <f t="shared" si="5"/>
        <v>101103</v>
      </c>
      <c r="Q9" s="38"/>
      <c r="R9" s="35">
        <v>89760</v>
      </c>
      <c r="S9" s="36">
        <v>13809</v>
      </c>
      <c r="T9" s="44">
        <f t="shared" si="0"/>
        <v>103569</v>
      </c>
      <c r="U9" s="38"/>
      <c r="V9" s="35">
        <v>89192</v>
      </c>
      <c r="W9" s="36">
        <v>464.41999999999996</v>
      </c>
      <c r="X9" s="44">
        <f t="shared" si="1"/>
        <v>89656.42</v>
      </c>
      <c r="Y9" s="38"/>
      <c r="Z9" s="35">
        <v>98406</v>
      </c>
      <c r="AA9" s="36">
        <v>290</v>
      </c>
      <c r="AB9" s="44">
        <f t="shared" si="6"/>
        <v>98696</v>
      </c>
      <c r="AC9" s="38"/>
      <c r="AD9" s="47">
        <v>95200</v>
      </c>
      <c r="AE9" s="36">
        <v>0</v>
      </c>
      <c r="AF9" s="44">
        <f t="shared" si="7"/>
        <v>95200</v>
      </c>
      <c r="AG9" s="38"/>
      <c r="AH9" s="47">
        <v>96750</v>
      </c>
      <c r="AI9" s="36">
        <v>0</v>
      </c>
      <c r="AJ9" s="44">
        <f t="shared" si="8"/>
        <v>96750</v>
      </c>
      <c r="AK9" s="38"/>
      <c r="AL9" s="47">
        <v>123950</v>
      </c>
      <c r="AM9" s="36">
        <v>735.12</v>
      </c>
      <c r="AN9" s="44">
        <f t="shared" si="9"/>
        <v>124685.12</v>
      </c>
      <c r="AO9" s="38"/>
      <c r="AP9" s="47">
        <v>131150</v>
      </c>
      <c r="AQ9" s="36">
        <v>11790</v>
      </c>
      <c r="AR9" s="44">
        <f t="shared" ref="AR9:AR60" si="10">AP9+AQ9</f>
        <v>142940</v>
      </c>
    </row>
    <row r="10" spans="1:44" ht="13.2" x14ac:dyDescent="0.25">
      <c r="A10" s="9" t="s">
        <v>22</v>
      </c>
      <c r="B10" s="32">
        <v>1018300</v>
      </c>
      <c r="C10" s="32">
        <v>192515</v>
      </c>
      <c r="D10" s="45">
        <f t="shared" si="2"/>
        <v>1210815</v>
      </c>
      <c r="E10" s="59"/>
      <c r="F10" s="32">
        <v>1035550</v>
      </c>
      <c r="G10" s="32">
        <v>43603</v>
      </c>
      <c r="H10" s="45">
        <f t="shared" si="3"/>
        <v>1079153</v>
      </c>
      <c r="I10" s="59"/>
      <c r="J10" s="35">
        <v>1037960</v>
      </c>
      <c r="K10" s="36">
        <v>36572</v>
      </c>
      <c r="L10" s="37">
        <f t="shared" si="4"/>
        <v>1074532</v>
      </c>
      <c r="M10" s="60"/>
      <c r="N10" s="35">
        <v>1058000</v>
      </c>
      <c r="O10" s="36">
        <v>48439</v>
      </c>
      <c r="P10" s="44">
        <f t="shared" si="5"/>
        <v>1106439</v>
      </c>
      <c r="Q10" s="38"/>
      <c r="R10" s="35">
        <v>1039960</v>
      </c>
      <c r="S10" s="36">
        <v>129426</v>
      </c>
      <c r="T10" s="44">
        <f t="shared" si="0"/>
        <v>1169386</v>
      </c>
      <c r="U10" s="38"/>
      <c r="V10" s="35">
        <v>1007955</v>
      </c>
      <c r="W10" s="36">
        <v>12431</v>
      </c>
      <c r="X10" s="44">
        <f t="shared" si="1"/>
        <v>1020386</v>
      </c>
      <c r="Y10" s="38"/>
      <c r="Z10" s="35">
        <v>1078585</v>
      </c>
      <c r="AA10" s="36">
        <v>170075</v>
      </c>
      <c r="AB10" s="44">
        <f t="shared" si="6"/>
        <v>1248660</v>
      </c>
      <c r="AC10" s="38"/>
      <c r="AD10" s="47">
        <v>1060000</v>
      </c>
      <c r="AE10" s="36">
        <v>6762</v>
      </c>
      <c r="AF10" s="44">
        <f t="shared" si="7"/>
        <v>1066762</v>
      </c>
      <c r="AG10" s="38"/>
      <c r="AH10" s="47">
        <v>1188590</v>
      </c>
      <c r="AI10" s="36">
        <v>68685</v>
      </c>
      <c r="AJ10" s="44">
        <f>AH10+AI10</f>
        <v>1257275</v>
      </c>
      <c r="AK10" s="38"/>
      <c r="AL10" s="47">
        <v>1073800</v>
      </c>
      <c r="AM10" s="36">
        <v>10000</v>
      </c>
      <c r="AN10" s="44">
        <f>AL10+AM10</f>
        <v>1083800</v>
      </c>
      <c r="AO10" s="38"/>
      <c r="AP10" s="47">
        <v>1295500</v>
      </c>
      <c r="AQ10" s="36">
        <v>247834</v>
      </c>
      <c r="AR10" s="44">
        <f t="shared" si="10"/>
        <v>1543334</v>
      </c>
    </row>
    <row r="11" spans="1:44" ht="13.2" x14ac:dyDescent="0.25">
      <c r="A11" s="9" t="s">
        <v>23</v>
      </c>
      <c r="B11" s="32">
        <v>586647</v>
      </c>
      <c r="C11" s="32">
        <v>59663</v>
      </c>
      <c r="D11" s="45">
        <f t="shared" si="2"/>
        <v>646310</v>
      </c>
      <c r="E11" s="59"/>
      <c r="F11" s="32">
        <v>829800</v>
      </c>
      <c r="G11" s="32">
        <v>11444</v>
      </c>
      <c r="H11" s="45">
        <f t="shared" si="3"/>
        <v>841244</v>
      </c>
      <c r="I11" s="59"/>
      <c r="J11" s="35">
        <v>813500</v>
      </c>
      <c r="K11" s="36">
        <v>23303</v>
      </c>
      <c r="L11" s="37">
        <f t="shared" si="4"/>
        <v>836803</v>
      </c>
      <c r="M11" s="60"/>
      <c r="N11" s="35">
        <v>813500</v>
      </c>
      <c r="O11" s="36">
        <v>10831</v>
      </c>
      <c r="P11" s="44">
        <f t="shared" si="5"/>
        <v>824331</v>
      </c>
      <c r="Q11" s="38"/>
      <c r="R11" s="35">
        <v>847505</v>
      </c>
      <c r="S11" s="36">
        <v>11440</v>
      </c>
      <c r="T11" s="44">
        <f t="shared" si="0"/>
        <v>858945</v>
      </c>
      <c r="U11" s="38"/>
      <c r="V11" s="35">
        <v>814865</v>
      </c>
      <c r="W11" s="36">
        <v>7350</v>
      </c>
      <c r="X11" s="44">
        <f t="shared" si="1"/>
        <v>822215</v>
      </c>
      <c r="Y11" s="38"/>
      <c r="Z11" s="35">
        <v>735760</v>
      </c>
      <c r="AA11" s="36">
        <v>6000</v>
      </c>
      <c r="AB11" s="44">
        <f t="shared" si="6"/>
        <v>741760</v>
      </c>
      <c r="AC11" s="38"/>
      <c r="AD11" s="47">
        <v>873200</v>
      </c>
      <c r="AE11" s="36">
        <v>6000</v>
      </c>
      <c r="AF11" s="44">
        <f t="shared" si="7"/>
        <v>879200</v>
      </c>
      <c r="AG11" s="38"/>
      <c r="AH11" s="47">
        <v>824371</v>
      </c>
      <c r="AI11" s="36">
        <v>4000</v>
      </c>
      <c r="AJ11" s="44">
        <f>AH11+AI11</f>
        <v>828371</v>
      </c>
      <c r="AK11" s="38"/>
      <c r="AL11" s="47">
        <v>816050</v>
      </c>
      <c r="AM11" s="36">
        <v>2000</v>
      </c>
      <c r="AN11" s="44">
        <f>AL11+AM11</f>
        <v>818050</v>
      </c>
      <c r="AO11" s="38"/>
      <c r="AP11" s="47">
        <v>903275</v>
      </c>
      <c r="AQ11" s="36">
        <v>151143</v>
      </c>
      <c r="AR11" s="44">
        <f t="shared" si="10"/>
        <v>1054418</v>
      </c>
    </row>
    <row r="12" spans="1:44" ht="13.2" x14ac:dyDescent="0.25">
      <c r="A12" s="9" t="s">
        <v>24</v>
      </c>
      <c r="B12" s="32">
        <v>330215</v>
      </c>
      <c r="C12" s="32">
        <v>87025</v>
      </c>
      <c r="D12" s="45">
        <f t="shared" si="2"/>
        <v>417240</v>
      </c>
      <c r="E12" s="59"/>
      <c r="F12" s="32">
        <v>468635</v>
      </c>
      <c r="G12" s="32">
        <v>107856</v>
      </c>
      <c r="H12" s="45">
        <f t="shared" si="3"/>
        <v>576491</v>
      </c>
      <c r="I12" s="59"/>
      <c r="J12" s="35">
        <v>541873</v>
      </c>
      <c r="K12" s="36">
        <v>126686</v>
      </c>
      <c r="L12" s="37">
        <f t="shared" si="4"/>
        <v>668559</v>
      </c>
      <c r="M12" s="60"/>
      <c r="N12" s="35">
        <v>685328</v>
      </c>
      <c r="O12" s="36">
        <v>34014</v>
      </c>
      <c r="P12" s="44">
        <f t="shared" si="5"/>
        <v>719342</v>
      </c>
      <c r="Q12" s="38"/>
      <c r="R12" s="35">
        <v>724844</v>
      </c>
      <c r="S12" s="36">
        <v>66467</v>
      </c>
      <c r="T12" s="44">
        <f t="shared" si="0"/>
        <v>791311</v>
      </c>
      <c r="U12" s="38"/>
      <c r="V12" s="35">
        <v>548238</v>
      </c>
      <c r="W12" s="36">
        <v>90370.1</v>
      </c>
      <c r="X12" s="44">
        <f t="shared" si="1"/>
        <v>638608.1</v>
      </c>
      <c r="Y12" s="38"/>
      <c r="Z12" s="35">
        <v>543554</v>
      </c>
      <c r="AA12" s="36">
        <v>81300</v>
      </c>
      <c r="AB12" s="44">
        <f t="shared" si="6"/>
        <v>624854</v>
      </c>
      <c r="AC12" s="38"/>
      <c r="AD12" s="47">
        <v>530600</v>
      </c>
      <c r="AE12" s="36">
        <v>300225</v>
      </c>
      <c r="AF12" s="44">
        <f t="shared" si="7"/>
        <v>830825</v>
      </c>
      <c r="AG12" s="38"/>
      <c r="AH12" s="47">
        <v>576420</v>
      </c>
      <c r="AI12" s="36">
        <v>41500</v>
      </c>
      <c r="AJ12" s="44">
        <f t="shared" si="8"/>
        <v>617920</v>
      </c>
      <c r="AK12" s="38"/>
      <c r="AL12" s="47">
        <v>558600</v>
      </c>
      <c r="AM12" s="36">
        <v>2162</v>
      </c>
      <c r="AN12" s="44">
        <f t="shared" ref="AN12:AN60" si="11">AL12+AM12</f>
        <v>560762</v>
      </c>
      <c r="AO12" s="38"/>
      <c r="AP12" s="47">
        <v>647900</v>
      </c>
      <c r="AQ12" s="36">
        <v>5547</v>
      </c>
      <c r="AR12" s="44">
        <f t="shared" si="10"/>
        <v>653447</v>
      </c>
    </row>
    <row r="13" spans="1:44" ht="13.2" x14ac:dyDescent="0.25">
      <c r="A13" s="9" t="s">
        <v>25</v>
      </c>
      <c r="B13" s="32">
        <v>633626</v>
      </c>
      <c r="C13" s="32">
        <v>137633</v>
      </c>
      <c r="D13" s="45">
        <f t="shared" si="2"/>
        <v>771259</v>
      </c>
      <c r="E13" s="59"/>
      <c r="F13" s="32">
        <v>0</v>
      </c>
      <c r="G13" s="32">
        <v>48793</v>
      </c>
      <c r="H13" s="45">
        <f t="shared" si="3"/>
        <v>48793</v>
      </c>
      <c r="I13" s="59"/>
      <c r="J13" s="35">
        <v>475000</v>
      </c>
      <c r="K13" s="36">
        <v>101420</v>
      </c>
      <c r="L13" s="37">
        <f t="shared" si="4"/>
        <v>576420</v>
      </c>
      <c r="M13" s="60"/>
      <c r="N13" s="35">
        <v>515000</v>
      </c>
      <c r="O13" s="36">
        <v>52426</v>
      </c>
      <c r="P13" s="44">
        <f t="shared" si="5"/>
        <v>567426</v>
      </c>
      <c r="Q13" s="38"/>
      <c r="R13" s="35">
        <v>515000</v>
      </c>
      <c r="S13" s="36">
        <v>33025</v>
      </c>
      <c r="T13" s="44">
        <f t="shared" si="0"/>
        <v>548025</v>
      </c>
      <c r="U13" s="38"/>
      <c r="V13" s="35">
        <v>445000</v>
      </c>
      <c r="W13" s="36">
        <v>17409</v>
      </c>
      <c r="X13" s="44">
        <f t="shared" si="1"/>
        <v>462409</v>
      </c>
      <c r="Y13" s="38"/>
      <c r="Z13" s="35">
        <v>601700</v>
      </c>
      <c r="AA13" s="36">
        <v>41001</v>
      </c>
      <c r="AB13" s="44">
        <f t="shared" si="6"/>
        <v>642701</v>
      </c>
      <c r="AC13" s="38"/>
      <c r="AD13" s="47">
        <v>546700</v>
      </c>
      <c r="AE13" s="36">
        <v>52671</v>
      </c>
      <c r="AF13" s="44">
        <f t="shared" si="7"/>
        <v>599371</v>
      </c>
      <c r="AG13" s="38"/>
      <c r="AH13" s="47">
        <v>554750</v>
      </c>
      <c r="AI13" s="36">
        <v>36235</v>
      </c>
      <c r="AJ13" s="44">
        <f t="shared" si="8"/>
        <v>590985</v>
      </c>
      <c r="AK13" s="38"/>
      <c r="AL13" s="47">
        <v>494900</v>
      </c>
      <c r="AM13" s="36">
        <v>45858.64</v>
      </c>
      <c r="AN13" s="44">
        <f t="shared" si="11"/>
        <v>540758.64</v>
      </c>
      <c r="AO13" s="38"/>
      <c r="AP13" s="47">
        <v>613270</v>
      </c>
      <c r="AQ13" s="36">
        <v>16618</v>
      </c>
      <c r="AR13" s="44">
        <f t="shared" si="10"/>
        <v>629888</v>
      </c>
    </row>
    <row r="14" spans="1:44" ht="13.2" x14ac:dyDescent="0.25">
      <c r="A14" s="9" t="s">
        <v>26</v>
      </c>
      <c r="B14" s="32">
        <v>515483</v>
      </c>
      <c r="C14" s="32">
        <v>62960</v>
      </c>
      <c r="D14" s="45">
        <f t="shared" si="2"/>
        <v>578443</v>
      </c>
      <c r="E14" s="59"/>
      <c r="F14" s="32">
        <v>589680</v>
      </c>
      <c r="G14" s="32">
        <v>23520</v>
      </c>
      <c r="H14" s="45">
        <f t="shared" si="3"/>
        <v>613200</v>
      </c>
      <c r="I14" s="59"/>
      <c r="J14" s="35">
        <v>716097</v>
      </c>
      <c r="K14" s="36">
        <v>24611</v>
      </c>
      <c r="L14" s="37">
        <f t="shared" si="4"/>
        <v>740708</v>
      </c>
      <c r="M14" s="60"/>
      <c r="N14" s="35">
        <v>713642</v>
      </c>
      <c r="O14" s="36">
        <v>62000</v>
      </c>
      <c r="P14" s="44">
        <f t="shared" si="5"/>
        <v>775642</v>
      </c>
      <c r="Q14" s="38"/>
      <c r="R14" s="35">
        <v>716207</v>
      </c>
      <c r="S14" s="36">
        <v>51827</v>
      </c>
      <c r="T14" s="44">
        <f t="shared" si="0"/>
        <v>768034</v>
      </c>
      <c r="U14" s="38"/>
      <c r="V14" s="35">
        <v>670600</v>
      </c>
      <c r="W14" s="36">
        <v>7044</v>
      </c>
      <c r="X14" s="44">
        <f t="shared" si="1"/>
        <v>677644</v>
      </c>
      <c r="Y14" s="38"/>
      <c r="Z14" s="35">
        <v>702965</v>
      </c>
      <c r="AA14" s="36">
        <v>50652</v>
      </c>
      <c r="AB14" s="44">
        <f t="shared" si="6"/>
        <v>753617</v>
      </c>
      <c r="AC14" s="38"/>
      <c r="AD14" s="47">
        <v>587100</v>
      </c>
      <c r="AE14" s="36">
        <v>37512</v>
      </c>
      <c r="AF14" s="44">
        <f t="shared" si="7"/>
        <v>624612</v>
      </c>
      <c r="AG14" s="38"/>
      <c r="AH14" s="47">
        <v>661885</v>
      </c>
      <c r="AI14" s="36">
        <v>37354</v>
      </c>
      <c r="AJ14" s="44">
        <f t="shared" si="8"/>
        <v>699239</v>
      </c>
      <c r="AK14" s="38"/>
      <c r="AL14" s="47">
        <v>594100</v>
      </c>
      <c r="AM14" s="36">
        <v>87750</v>
      </c>
      <c r="AN14" s="44">
        <f t="shared" si="11"/>
        <v>681850</v>
      </c>
      <c r="AO14" s="38"/>
      <c r="AP14" s="47">
        <v>745100</v>
      </c>
      <c r="AQ14" s="36">
        <v>76206</v>
      </c>
      <c r="AR14" s="44">
        <f t="shared" si="10"/>
        <v>821306</v>
      </c>
    </row>
    <row r="15" spans="1:44" ht="13.2" x14ac:dyDescent="0.25">
      <c r="A15" s="9" t="s">
        <v>27</v>
      </c>
      <c r="B15" s="32">
        <v>452320</v>
      </c>
      <c r="C15" s="32">
        <v>82842</v>
      </c>
      <c r="D15" s="45">
        <f t="shared" si="2"/>
        <v>535162</v>
      </c>
      <c r="E15" s="59"/>
      <c r="F15" s="32">
        <v>454410</v>
      </c>
      <c r="G15" s="32">
        <v>62576</v>
      </c>
      <c r="H15" s="45">
        <f t="shared" si="3"/>
        <v>516986</v>
      </c>
      <c r="I15" s="59"/>
      <c r="J15" s="35">
        <v>435990</v>
      </c>
      <c r="K15" s="36">
        <v>134630</v>
      </c>
      <c r="L15" s="37">
        <f t="shared" si="4"/>
        <v>570620</v>
      </c>
      <c r="M15" s="60"/>
      <c r="N15" s="35">
        <v>443255</v>
      </c>
      <c r="O15" s="36">
        <v>13900</v>
      </c>
      <c r="P15" s="44">
        <f t="shared" si="5"/>
        <v>457155</v>
      </c>
      <c r="Q15" s="38"/>
      <c r="R15" s="35">
        <v>455571</v>
      </c>
      <c r="S15" s="36">
        <v>14420</v>
      </c>
      <c r="T15" s="44">
        <f t="shared" si="0"/>
        <v>469991</v>
      </c>
      <c r="U15" s="38"/>
      <c r="V15" s="35">
        <v>464862</v>
      </c>
      <c r="W15" s="36">
        <v>12326</v>
      </c>
      <c r="X15" s="44">
        <f t="shared" si="1"/>
        <v>477188</v>
      </c>
      <c r="Y15" s="38"/>
      <c r="Z15" s="35">
        <v>489898</v>
      </c>
      <c r="AA15" s="36">
        <v>12115</v>
      </c>
      <c r="AB15" s="44">
        <f t="shared" si="6"/>
        <v>502013</v>
      </c>
      <c r="AC15" s="38"/>
      <c r="AD15" s="47">
        <f>449800+10400</f>
        <v>460200</v>
      </c>
      <c r="AE15" s="36">
        <v>715</v>
      </c>
      <c r="AF15" s="44">
        <f t="shared" si="7"/>
        <v>460915</v>
      </c>
      <c r="AG15" s="38"/>
      <c r="AH15" s="47">
        <v>516804</v>
      </c>
      <c r="AI15" s="36">
        <v>71546</v>
      </c>
      <c r="AJ15" s="44">
        <f t="shared" si="8"/>
        <v>588350</v>
      </c>
      <c r="AK15" s="38"/>
      <c r="AL15" s="47">
        <v>484950</v>
      </c>
      <c r="AM15" s="36">
        <v>101491.84</v>
      </c>
      <c r="AN15" s="44">
        <f t="shared" si="11"/>
        <v>586441.84</v>
      </c>
      <c r="AO15" s="38"/>
      <c r="AP15" s="47">
        <v>517725</v>
      </c>
      <c r="AQ15" s="36">
        <v>68393</v>
      </c>
      <c r="AR15" s="44">
        <f t="shared" si="10"/>
        <v>586118</v>
      </c>
    </row>
    <row r="16" spans="1:44" ht="13.2" x14ac:dyDescent="0.25">
      <c r="A16" s="9" t="s">
        <v>28</v>
      </c>
      <c r="B16" s="32">
        <v>547813</v>
      </c>
      <c r="C16" s="32">
        <v>163994</v>
      </c>
      <c r="D16" s="45">
        <f t="shared" si="2"/>
        <v>711807</v>
      </c>
      <c r="E16" s="59"/>
      <c r="F16" s="32">
        <v>0</v>
      </c>
      <c r="G16" s="32">
        <v>87706</v>
      </c>
      <c r="H16" s="45">
        <f t="shared" si="3"/>
        <v>87706</v>
      </c>
      <c r="I16" s="59"/>
      <c r="J16" s="35">
        <v>433750</v>
      </c>
      <c r="K16" s="36">
        <v>231927</v>
      </c>
      <c r="L16" s="37">
        <f t="shared" si="4"/>
        <v>665677</v>
      </c>
      <c r="M16" s="60"/>
      <c r="N16" s="35">
        <v>431250</v>
      </c>
      <c r="O16" s="36">
        <v>51513</v>
      </c>
      <c r="P16" s="44">
        <f t="shared" si="5"/>
        <v>482763</v>
      </c>
      <c r="Q16" s="38"/>
      <c r="R16" s="35">
        <v>431740</v>
      </c>
      <c r="S16" s="36">
        <v>82300</v>
      </c>
      <c r="T16" s="44">
        <f t="shared" si="0"/>
        <v>514040</v>
      </c>
      <c r="U16" s="38"/>
      <c r="V16" s="35">
        <v>434990</v>
      </c>
      <c r="W16" s="36">
        <v>64996</v>
      </c>
      <c r="X16" s="44">
        <f t="shared" si="1"/>
        <v>499986</v>
      </c>
      <c r="Y16" s="38"/>
      <c r="Z16" s="35">
        <v>460653</v>
      </c>
      <c r="AA16" s="36">
        <v>67151</v>
      </c>
      <c r="AB16" s="44">
        <f t="shared" si="6"/>
        <v>527804</v>
      </c>
      <c r="AC16" s="38"/>
      <c r="AD16" s="47">
        <f>459550+2800</f>
        <v>462350</v>
      </c>
      <c r="AE16" s="36">
        <v>108484</v>
      </c>
      <c r="AF16" s="44">
        <f t="shared" si="7"/>
        <v>570834</v>
      </c>
      <c r="AG16" s="38"/>
      <c r="AH16" s="47">
        <v>490430</v>
      </c>
      <c r="AI16" s="36">
        <v>107676</v>
      </c>
      <c r="AJ16" s="44">
        <f t="shared" si="8"/>
        <v>598106</v>
      </c>
      <c r="AK16" s="38"/>
      <c r="AL16" s="47">
        <v>515350</v>
      </c>
      <c r="AM16" s="36">
        <v>256818.2</v>
      </c>
      <c r="AN16" s="44">
        <f t="shared" si="11"/>
        <v>772168.2</v>
      </c>
      <c r="AO16" s="38"/>
      <c r="AP16" s="47">
        <v>720439</v>
      </c>
      <c r="AQ16" s="36">
        <v>327037</v>
      </c>
      <c r="AR16" s="44">
        <f t="shared" si="10"/>
        <v>1047476</v>
      </c>
    </row>
    <row r="17" spans="1:44" ht="13.2" x14ac:dyDescent="0.25">
      <c r="A17" s="9" t="s">
        <v>29</v>
      </c>
      <c r="B17" s="32">
        <v>3000</v>
      </c>
      <c r="C17" s="32">
        <v>0</v>
      </c>
      <c r="D17" s="45">
        <f t="shared" si="2"/>
        <v>3000</v>
      </c>
      <c r="E17" s="59"/>
      <c r="F17" s="32">
        <v>0</v>
      </c>
      <c r="G17" s="32">
        <v>4500</v>
      </c>
      <c r="H17" s="45">
        <f t="shared" si="3"/>
        <v>4500</v>
      </c>
      <c r="I17" s="59"/>
      <c r="J17" s="35">
        <v>2000</v>
      </c>
      <c r="K17" s="36">
        <v>10000</v>
      </c>
      <c r="L17" s="37">
        <f t="shared" si="4"/>
        <v>12000</v>
      </c>
      <c r="M17" s="60"/>
      <c r="N17" s="35">
        <v>2000</v>
      </c>
      <c r="O17" s="36">
        <v>0</v>
      </c>
      <c r="P17" s="44">
        <f t="shared" si="5"/>
        <v>2000</v>
      </c>
      <c r="Q17" s="38"/>
      <c r="R17" s="35">
        <v>2000</v>
      </c>
      <c r="S17" s="36">
        <v>0</v>
      </c>
      <c r="T17" s="44">
        <f t="shared" si="0"/>
        <v>2000</v>
      </c>
      <c r="U17" s="38"/>
      <c r="V17" s="35">
        <v>2000</v>
      </c>
      <c r="W17" s="36">
        <v>0</v>
      </c>
      <c r="X17" s="44">
        <f t="shared" si="1"/>
        <v>2000</v>
      </c>
      <c r="Y17" s="38"/>
      <c r="Z17" s="35">
        <v>2000</v>
      </c>
      <c r="AA17" s="36">
        <v>0</v>
      </c>
      <c r="AB17" s="44">
        <f t="shared" si="6"/>
        <v>2000</v>
      </c>
      <c r="AC17" s="38"/>
      <c r="AD17" s="47">
        <v>2000</v>
      </c>
      <c r="AE17" s="36">
        <v>0</v>
      </c>
      <c r="AF17" s="44">
        <f t="shared" si="7"/>
        <v>2000</v>
      </c>
      <c r="AG17" s="38"/>
      <c r="AH17" s="47">
        <v>2000</v>
      </c>
      <c r="AI17" s="36">
        <v>0</v>
      </c>
      <c r="AJ17" s="44">
        <f t="shared" si="8"/>
        <v>2000</v>
      </c>
      <c r="AK17" s="38"/>
      <c r="AL17" s="47">
        <v>2000</v>
      </c>
      <c r="AM17" s="36">
        <v>0</v>
      </c>
      <c r="AN17" s="44">
        <f t="shared" si="11"/>
        <v>2000</v>
      </c>
      <c r="AO17" s="38"/>
      <c r="AP17" s="47">
        <v>2000</v>
      </c>
      <c r="AQ17" s="36">
        <v>0</v>
      </c>
      <c r="AR17" s="44">
        <f t="shared" si="10"/>
        <v>2000</v>
      </c>
    </row>
    <row r="18" spans="1:44" ht="13.2" x14ac:dyDescent="0.25">
      <c r="A18" s="9" t="s">
        <v>30</v>
      </c>
      <c r="B18" s="32">
        <v>452600</v>
      </c>
      <c r="C18" s="32">
        <v>470597</v>
      </c>
      <c r="D18" s="45">
        <f t="shared" si="2"/>
        <v>923197</v>
      </c>
      <c r="E18" s="59"/>
      <c r="F18" s="32">
        <v>452295</v>
      </c>
      <c r="G18" s="32">
        <v>544570</v>
      </c>
      <c r="H18" s="45">
        <f t="shared" si="3"/>
        <v>996865</v>
      </c>
      <c r="I18" s="59"/>
      <c r="J18" s="35">
        <v>538922</v>
      </c>
      <c r="K18" s="36">
        <v>202403</v>
      </c>
      <c r="L18" s="37">
        <f t="shared" si="4"/>
        <v>741325</v>
      </c>
      <c r="M18" s="60"/>
      <c r="N18" s="35">
        <v>532148</v>
      </c>
      <c r="O18" s="36">
        <v>233358</v>
      </c>
      <c r="P18" s="44">
        <f t="shared" si="5"/>
        <v>765506</v>
      </c>
      <c r="Q18" s="38"/>
      <c r="R18" s="35">
        <v>543918</v>
      </c>
      <c r="S18" s="36">
        <v>207735</v>
      </c>
      <c r="T18" s="44">
        <f t="shared" si="0"/>
        <v>751653</v>
      </c>
      <c r="U18" s="38"/>
      <c r="V18" s="35">
        <v>528376</v>
      </c>
      <c r="W18" s="36">
        <v>273003</v>
      </c>
      <c r="X18" s="44">
        <f t="shared" si="1"/>
        <v>801379</v>
      </c>
      <c r="Y18" s="38"/>
      <c r="Z18" s="35">
        <v>521400</v>
      </c>
      <c r="AA18" s="36">
        <v>190150</v>
      </c>
      <c r="AB18" s="44">
        <f t="shared" si="6"/>
        <v>711550</v>
      </c>
      <c r="AC18" s="38"/>
      <c r="AD18" s="47">
        <f>677200+487</f>
        <v>677687</v>
      </c>
      <c r="AE18" s="36">
        <v>8732</v>
      </c>
      <c r="AF18" s="44">
        <f t="shared" si="7"/>
        <v>686419</v>
      </c>
      <c r="AG18" s="38"/>
      <c r="AH18" s="47">
        <v>716303</v>
      </c>
      <c r="AI18" s="36">
        <v>4435</v>
      </c>
      <c r="AJ18" s="44">
        <f t="shared" si="8"/>
        <v>720738</v>
      </c>
      <c r="AK18" s="38"/>
      <c r="AL18" s="47">
        <v>686730</v>
      </c>
      <c r="AM18" s="36">
        <v>2186.4</v>
      </c>
      <c r="AN18" s="44">
        <f t="shared" si="11"/>
        <v>688916.4</v>
      </c>
      <c r="AO18" s="38"/>
      <c r="AP18" s="47">
        <v>755760</v>
      </c>
      <c r="AQ18" s="36">
        <v>418668</v>
      </c>
      <c r="AR18" s="44">
        <f t="shared" si="10"/>
        <v>1174428</v>
      </c>
    </row>
    <row r="19" spans="1:44" ht="13.2" x14ac:dyDescent="0.25">
      <c r="A19" s="9" t="s">
        <v>31</v>
      </c>
      <c r="B19" s="32">
        <v>822687</v>
      </c>
      <c r="C19" s="32">
        <v>79575</v>
      </c>
      <c r="D19" s="45">
        <f t="shared" si="2"/>
        <v>902262</v>
      </c>
      <c r="E19" s="59"/>
      <c r="F19" s="32">
        <v>856730</v>
      </c>
      <c r="G19" s="32">
        <v>95548</v>
      </c>
      <c r="H19" s="45">
        <f t="shared" si="3"/>
        <v>952278</v>
      </c>
      <c r="I19" s="59"/>
      <c r="J19" s="35">
        <v>874464</v>
      </c>
      <c r="K19" s="36">
        <v>76928</v>
      </c>
      <c r="L19" s="37">
        <f t="shared" si="4"/>
        <v>951392</v>
      </c>
      <c r="M19" s="60"/>
      <c r="N19" s="35">
        <v>880205</v>
      </c>
      <c r="O19" s="36">
        <v>15758</v>
      </c>
      <c r="P19" s="44">
        <f t="shared" si="5"/>
        <v>895963</v>
      </c>
      <c r="Q19" s="38"/>
      <c r="R19" s="35">
        <v>928684</v>
      </c>
      <c r="S19" s="36">
        <v>35511</v>
      </c>
      <c r="T19" s="44">
        <f t="shared" si="0"/>
        <v>964195</v>
      </c>
      <c r="U19" s="38"/>
      <c r="V19" s="35">
        <v>877842</v>
      </c>
      <c r="W19" s="36">
        <v>41638.5</v>
      </c>
      <c r="X19" s="44">
        <f t="shared" si="1"/>
        <v>919480.5</v>
      </c>
      <c r="Y19" s="38"/>
      <c r="Z19" s="35">
        <v>918917</v>
      </c>
      <c r="AA19" s="36">
        <v>232820</v>
      </c>
      <c r="AB19" s="44">
        <f t="shared" si="6"/>
        <v>1151737</v>
      </c>
      <c r="AC19" s="38"/>
      <c r="AD19" s="47">
        <f>908300+4209</f>
        <v>912509</v>
      </c>
      <c r="AE19" s="36">
        <v>58738</v>
      </c>
      <c r="AF19" s="44">
        <f t="shared" si="7"/>
        <v>971247</v>
      </c>
      <c r="AG19" s="38"/>
      <c r="AH19" s="47">
        <v>938255</v>
      </c>
      <c r="AI19" s="36">
        <v>3052544</v>
      </c>
      <c r="AJ19" s="44">
        <f t="shared" si="8"/>
        <v>3990799</v>
      </c>
      <c r="AK19" s="38"/>
      <c r="AL19" s="47">
        <v>1108543</v>
      </c>
      <c r="AM19" s="36">
        <v>802842.69</v>
      </c>
      <c r="AN19" s="44">
        <f t="shared" si="11"/>
        <v>1911385.69</v>
      </c>
      <c r="AO19" s="38"/>
      <c r="AP19" s="47">
        <v>1131430</v>
      </c>
      <c r="AQ19" s="36">
        <v>2055434</v>
      </c>
      <c r="AR19" s="44">
        <f t="shared" si="10"/>
        <v>3186864</v>
      </c>
    </row>
    <row r="20" spans="1:44" ht="13.2" x14ac:dyDescent="0.25">
      <c r="A20" s="9" t="s">
        <v>32</v>
      </c>
      <c r="B20" s="32">
        <v>6750</v>
      </c>
      <c r="C20" s="32">
        <v>0</v>
      </c>
      <c r="D20" s="45">
        <f t="shared" si="2"/>
        <v>6750</v>
      </c>
      <c r="E20" s="59"/>
      <c r="F20" s="32">
        <v>0</v>
      </c>
      <c r="G20" s="32">
        <v>0</v>
      </c>
      <c r="H20" s="45">
        <f t="shared" si="3"/>
        <v>0</v>
      </c>
      <c r="I20" s="59"/>
      <c r="J20" s="35">
        <v>4500</v>
      </c>
      <c r="K20" s="36">
        <v>0</v>
      </c>
      <c r="L20" s="37">
        <f t="shared" si="4"/>
        <v>4500</v>
      </c>
      <c r="M20" s="60"/>
      <c r="N20" s="35">
        <v>4500</v>
      </c>
      <c r="O20" s="36">
        <v>0</v>
      </c>
      <c r="P20" s="44">
        <f t="shared" si="5"/>
        <v>4500</v>
      </c>
      <c r="Q20" s="38"/>
      <c r="R20" s="35">
        <v>4000</v>
      </c>
      <c r="S20" s="36">
        <v>0</v>
      </c>
      <c r="T20" s="44">
        <f t="shared" si="0"/>
        <v>4000</v>
      </c>
      <c r="U20" s="38"/>
      <c r="V20" s="35">
        <v>4000</v>
      </c>
      <c r="W20" s="36">
        <v>0</v>
      </c>
      <c r="X20" s="44">
        <f t="shared" si="1"/>
        <v>4000</v>
      </c>
      <c r="Y20" s="38"/>
      <c r="Z20" s="35">
        <v>4000</v>
      </c>
      <c r="AA20" s="36">
        <v>2910</v>
      </c>
      <c r="AB20" s="44">
        <f t="shared" si="6"/>
        <v>6910</v>
      </c>
      <c r="AC20" s="38"/>
      <c r="AD20" s="47">
        <v>4000</v>
      </c>
      <c r="AE20" s="36">
        <v>714</v>
      </c>
      <c r="AF20" s="44">
        <f t="shared" si="7"/>
        <v>4714</v>
      </c>
      <c r="AG20" s="38"/>
      <c r="AH20" s="47">
        <v>4000</v>
      </c>
      <c r="AI20" s="36">
        <v>0</v>
      </c>
      <c r="AJ20" s="44">
        <f t="shared" si="8"/>
        <v>4000</v>
      </c>
      <c r="AK20" s="38"/>
      <c r="AL20" s="47">
        <v>4000</v>
      </c>
      <c r="AM20" s="36">
        <v>0</v>
      </c>
      <c r="AN20" s="44">
        <f t="shared" si="11"/>
        <v>4000</v>
      </c>
      <c r="AO20" s="38"/>
      <c r="AP20" s="47">
        <v>2000</v>
      </c>
      <c r="AQ20" s="36">
        <v>0</v>
      </c>
      <c r="AR20" s="44">
        <f t="shared" si="10"/>
        <v>2000</v>
      </c>
    </row>
    <row r="21" spans="1:44" ht="13.2" x14ac:dyDescent="0.25">
      <c r="A21" s="9" t="s">
        <v>33</v>
      </c>
      <c r="B21" s="32">
        <v>661600</v>
      </c>
      <c r="C21" s="32">
        <v>38000</v>
      </c>
      <c r="D21" s="45">
        <f>B21+C21</f>
        <v>699600</v>
      </c>
      <c r="E21" s="59"/>
      <c r="F21" s="32">
        <v>639600</v>
      </c>
      <c r="G21" s="32">
        <v>6372</v>
      </c>
      <c r="H21" s="45">
        <f>F21+G21</f>
        <v>645972</v>
      </c>
      <c r="I21" s="59"/>
      <c r="J21" s="35">
        <v>691312</v>
      </c>
      <c r="K21" s="36">
        <v>56877</v>
      </c>
      <c r="L21" s="37">
        <f>J21+K21</f>
        <v>748189</v>
      </c>
      <c r="M21" s="60"/>
      <c r="N21" s="35">
        <v>685628</v>
      </c>
      <c r="O21" s="36">
        <v>63798</v>
      </c>
      <c r="P21" s="44">
        <f>N21+O21</f>
        <v>749426</v>
      </c>
      <c r="Q21" s="38"/>
      <c r="R21" s="35">
        <v>674271</v>
      </c>
      <c r="S21" s="36">
        <v>19400</v>
      </c>
      <c r="T21" s="44">
        <f t="shared" si="0"/>
        <v>693671</v>
      </c>
      <c r="U21" s="38"/>
      <c r="V21" s="35">
        <v>605825</v>
      </c>
      <c r="W21" s="36">
        <v>14028</v>
      </c>
      <c r="X21" s="44">
        <f t="shared" si="1"/>
        <v>619853</v>
      </c>
      <c r="Y21" s="38"/>
      <c r="Z21" s="35">
        <v>592500</v>
      </c>
      <c r="AA21" s="36">
        <v>23500</v>
      </c>
      <c r="AB21" s="44">
        <f t="shared" si="6"/>
        <v>616000</v>
      </c>
      <c r="AC21" s="38"/>
      <c r="AD21" s="47">
        <v>572500</v>
      </c>
      <c r="AE21" s="36">
        <v>0</v>
      </c>
      <c r="AF21" s="44">
        <f t="shared" si="7"/>
        <v>572500</v>
      </c>
      <c r="AG21" s="38"/>
      <c r="AH21" s="47">
        <v>597450</v>
      </c>
      <c r="AI21" s="36">
        <v>68</v>
      </c>
      <c r="AJ21" s="44">
        <f t="shared" si="8"/>
        <v>597518</v>
      </c>
      <c r="AK21" s="38"/>
      <c r="AL21" s="47">
        <v>601900</v>
      </c>
      <c r="AM21" s="36">
        <v>2000</v>
      </c>
      <c r="AN21" s="44">
        <f t="shared" si="11"/>
        <v>603900</v>
      </c>
      <c r="AO21" s="38"/>
      <c r="AP21" s="47">
        <v>0</v>
      </c>
      <c r="AQ21" s="36">
        <v>0</v>
      </c>
      <c r="AR21" s="44">
        <f>AP21+AQ21</f>
        <v>0</v>
      </c>
    </row>
    <row r="22" spans="1:44" ht="13.2" x14ac:dyDescent="0.25">
      <c r="A22" s="9" t="s">
        <v>34</v>
      </c>
      <c r="B22" s="32">
        <v>290700</v>
      </c>
      <c r="C22" s="32">
        <v>49911</v>
      </c>
      <c r="D22" s="45">
        <f t="shared" si="2"/>
        <v>340611</v>
      </c>
      <c r="E22" s="59"/>
      <c r="F22" s="32">
        <v>4650</v>
      </c>
      <c r="G22" s="32">
        <v>25540</v>
      </c>
      <c r="H22" s="45">
        <f t="shared" si="3"/>
        <v>30190</v>
      </c>
      <c r="I22" s="59"/>
      <c r="J22" s="35">
        <v>237302</v>
      </c>
      <c r="K22" s="36">
        <v>26675</v>
      </c>
      <c r="L22" s="37">
        <f t="shared" si="4"/>
        <v>263977</v>
      </c>
      <c r="M22" s="60"/>
      <c r="N22" s="35">
        <v>220153</v>
      </c>
      <c r="O22" s="36">
        <v>950</v>
      </c>
      <c r="P22" s="44">
        <f t="shared" si="5"/>
        <v>221103</v>
      </c>
      <c r="Q22" s="38"/>
      <c r="R22" s="35">
        <v>186904</v>
      </c>
      <c r="S22" s="36">
        <v>6972</v>
      </c>
      <c r="T22" s="44">
        <f t="shared" si="0"/>
        <v>193876</v>
      </c>
      <c r="U22" s="38"/>
      <c r="V22" s="35">
        <v>157155</v>
      </c>
      <c r="W22" s="36">
        <v>7500</v>
      </c>
      <c r="X22" s="44">
        <f t="shared" ref="X22:X60" si="12">V22+W22</f>
        <v>164655</v>
      </c>
      <c r="Y22" s="38"/>
      <c r="Z22" s="35">
        <v>160250</v>
      </c>
      <c r="AA22" s="36">
        <v>72740</v>
      </c>
      <c r="AB22" s="44">
        <f t="shared" si="6"/>
        <v>232990</v>
      </c>
      <c r="AC22" s="38"/>
      <c r="AD22" s="47">
        <v>155500</v>
      </c>
      <c r="AE22" s="36">
        <v>7416</v>
      </c>
      <c r="AF22" s="44">
        <f t="shared" si="7"/>
        <v>162916</v>
      </c>
      <c r="AG22" s="38"/>
      <c r="AH22" s="47">
        <v>159900</v>
      </c>
      <c r="AI22" s="36">
        <v>7764</v>
      </c>
      <c r="AJ22" s="44">
        <f t="shared" si="8"/>
        <v>167664</v>
      </c>
      <c r="AK22" s="38"/>
      <c r="AL22" s="47">
        <v>198750</v>
      </c>
      <c r="AM22" s="36">
        <v>100000</v>
      </c>
      <c r="AN22" s="44">
        <f t="shared" si="11"/>
        <v>298750</v>
      </c>
      <c r="AO22" s="38"/>
      <c r="AP22" s="47">
        <v>211910</v>
      </c>
      <c r="AQ22" s="36">
        <v>242110</v>
      </c>
      <c r="AR22" s="44">
        <f t="shared" si="10"/>
        <v>454020</v>
      </c>
    </row>
    <row r="23" spans="1:44" ht="13.2" x14ac:dyDescent="0.25">
      <c r="A23" s="9" t="s">
        <v>35</v>
      </c>
      <c r="B23" s="32">
        <v>64167</v>
      </c>
      <c r="C23" s="32">
        <v>6600</v>
      </c>
      <c r="D23" s="45">
        <f t="shared" si="2"/>
        <v>70767</v>
      </c>
      <c r="E23" s="59"/>
      <c r="F23" s="32">
        <v>107100</v>
      </c>
      <c r="G23" s="32">
        <v>19311</v>
      </c>
      <c r="H23" s="45">
        <f t="shared" si="3"/>
        <v>126411</v>
      </c>
      <c r="I23" s="59"/>
      <c r="J23" s="35">
        <v>142100</v>
      </c>
      <c r="K23" s="36">
        <v>30000</v>
      </c>
      <c r="L23" s="37">
        <f t="shared" si="4"/>
        <v>172100</v>
      </c>
      <c r="M23" s="60"/>
      <c r="N23" s="35">
        <v>142100</v>
      </c>
      <c r="O23" s="36">
        <v>18419</v>
      </c>
      <c r="P23" s="44">
        <f t="shared" si="5"/>
        <v>160519</v>
      </c>
      <c r="Q23" s="38"/>
      <c r="R23" s="35">
        <v>86000</v>
      </c>
      <c r="S23" s="36">
        <v>0</v>
      </c>
      <c r="T23" s="44">
        <f t="shared" si="0"/>
        <v>86000</v>
      </c>
      <c r="U23" s="38"/>
      <c r="V23" s="35">
        <v>95841</v>
      </c>
      <c r="W23" s="36">
        <v>0</v>
      </c>
      <c r="X23" s="44">
        <f t="shared" si="12"/>
        <v>95841</v>
      </c>
      <c r="Y23" s="38"/>
      <c r="Z23" s="35">
        <v>97600</v>
      </c>
      <c r="AA23" s="36">
        <v>0</v>
      </c>
      <c r="AB23" s="44">
        <f t="shared" si="6"/>
        <v>97600</v>
      </c>
      <c r="AC23" s="38"/>
      <c r="AD23" s="47">
        <v>97300</v>
      </c>
      <c r="AE23" s="36">
        <v>0</v>
      </c>
      <c r="AF23" s="44">
        <f t="shared" si="7"/>
        <v>97300</v>
      </c>
      <c r="AG23" s="38"/>
      <c r="AH23" s="47">
        <v>98850</v>
      </c>
      <c r="AI23" s="36">
        <v>5000</v>
      </c>
      <c r="AJ23" s="44">
        <f t="shared" si="8"/>
        <v>103850</v>
      </c>
      <c r="AK23" s="38"/>
      <c r="AL23" s="47">
        <v>129700</v>
      </c>
      <c r="AM23" s="36">
        <v>0</v>
      </c>
      <c r="AN23" s="44">
        <f t="shared" si="11"/>
        <v>129700</v>
      </c>
      <c r="AO23" s="38"/>
      <c r="AP23" s="47">
        <v>133525</v>
      </c>
      <c r="AQ23" s="36">
        <v>0</v>
      </c>
      <c r="AR23" s="44">
        <f t="shared" si="10"/>
        <v>133525</v>
      </c>
    </row>
    <row r="24" spans="1:44" ht="13.2" x14ac:dyDescent="0.25">
      <c r="A24" s="9" t="s">
        <v>36</v>
      </c>
      <c r="B24" s="32">
        <v>1656250</v>
      </c>
      <c r="C24" s="32">
        <v>262871</v>
      </c>
      <c r="D24" s="45">
        <f t="shared" si="2"/>
        <v>1919121</v>
      </c>
      <c r="E24" s="59"/>
      <c r="F24" s="32">
        <v>0</v>
      </c>
      <c r="G24" s="32">
        <v>279868</v>
      </c>
      <c r="H24" s="45">
        <f t="shared" si="3"/>
        <v>279868</v>
      </c>
      <c r="I24" s="59"/>
      <c r="J24" s="35">
        <v>1325000</v>
      </c>
      <c r="K24" s="36">
        <v>255112</v>
      </c>
      <c r="L24" s="37">
        <f t="shared" si="4"/>
        <v>1580112</v>
      </c>
      <c r="M24" s="60"/>
      <c r="N24" s="35">
        <v>1325000</v>
      </c>
      <c r="O24" s="36">
        <v>85541</v>
      </c>
      <c r="P24" s="44">
        <f t="shared" si="5"/>
        <v>1410541</v>
      </c>
      <c r="Q24" s="38"/>
      <c r="R24" s="35">
        <v>1325000</v>
      </c>
      <c r="S24" s="36">
        <v>114956</v>
      </c>
      <c r="T24" s="44">
        <f t="shared" si="0"/>
        <v>1439956</v>
      </c>
      <c r="U24" s="38"/>
      <c r="V24" s="35">
        <v>1295000</v>
      </c>
      <c r="W24" s="36">
        <v>69949</v>
      </c>
      <c r="X24" s="44">
        <f t="shared" si="12"/>
        <v>1364949</v>
      </c>
      <c r="Y24" s="38"/>
      <c r="Z24" s="35">
        <v>1325000</v>
      </c>
      <c r="AA24" s="36">
        <v>158253</v>
      </c>
      <c r="AB24" s="44">
        <f t="shared" si="6"/>
        <v>1483253</v>
      </c>
      <c r="AC24" s="38"/>
      <c r="AD24" s="47">
        <v>1313000</v>
      </c>
      <c r="AE24" s="36">
        <v>408493</v>
      </c>
      <c r="AF24" s="44">
        <f t="shared" si="7"/>
        <v>1721493</v>
      </c>
      <c r="AG24" s="38"/>
      <c r="AH24" s="47">
        <v>1325350</v>
      </c>
      <c r="AI24" s="36">
        <v>452102</v>
      </c>
      <c r="AJ24" s="44">
        <f t="shared" si="8"/>
        <v>1777452</v>
      </c>
      <c r="AK24" s="38"/>
      <c r="AL24" s="47">
        <v>1325350</v>
      </c>
      <c r="AM24" s="36">
        <v>344696</v>
      </c>
      <c r="AN24" s="44">
        <f t="shared" si="11"/>
        <v>1670046</v>
      </c>
      <c r="AO24" s="38"/>
      <c r="AP24" s="47">
        <v>1347400</v>
      </c>
      <c r="AQ24" s="36">
        <v>499987</v>
      </c>
      <c r="AR24" s="44">
        <f t="shared" si="10"/>
        <v>1847387</v>
      </c>
    </row>
    <row r="25" spans="1:44" ht="13.2" x14ac:dyDescent="0.25">
      <c r="A25" s="9" t="s">
        <v>37</v>
      </c>
      <c r="B25" s="32">
        <v>1577404</v>
      </c>
      <c r="C25" s="32">
        <v>68251</v>
      </c>
      <c r="D25" s="45">
        <f t="shared" si="2"/>
        <v>1645655</v>
      </c>
      <c r="E25" s="59"/>
      <c r="F25" s="32">
        <v>33594</v>
      </c>
      <c r="G25" s="32">
        <v>56818</v>
      </c>
      <c r="H25" s="45">
        <f t="shared" si="3"/>
        <v>90412</v>
      </c>
      <c r="I25" s="59"/>
      <c r="J25" s="35">
        <v>1320653</v>
      </c>
      <c r="K25" s="36">
        <v>77313</v>
      </c>
      <c r="L25" s="37">
        <f t="shared" si="4"/>
        <v>1397966</v>
      </c>
      <c r="M25" s="60"/>
      <c r="N25" s="35">
        <v>1298880</v>
      </c>
      <c r="O25" s="36">
        <v>67591</v>
      </c>
      <c r="P25" s="44">
        <f t="shared" si="5"/>
        <v>1366471</v>
      </c>
      <c r="Q25" s="38"/>
      <c r="R25" s="35">
        <v>784080</v>
      </c>
      <c r="S25" s="36">
        <v>49600</v>
      </c>
      <c r="T25" s="44">
        <f t="shared" si="0"/>
        <v>833680</v>
      </c>
      <c r="U25" s="38"/>
      <c r="V25" s="35">
        <v>789620</v>
      </c>
      <c r="W25" s="36">
        <v>21873</v>
      </c>
      <c r="X25" s="44">
        <f t="shared" si="12"/>
        <v>811493</v>
      </c>
      <c r="Y25" s="38"/>
      <c r="Z25" s="35">
        <v>814975</v>
      </c>
      <c r="AA25" s="36">
        <v>50520</v>
      </c>
      <c r="AB25" s="44">
        <f t="shared" si="6"/>
        <v>865495</v>
      </c>
      <c r="AC25" s="38"/>
      <c r="AD25" s="47">
        <v>793400</v>
      </c>
      <c r="AE25" s="36">
        <v>44500</v>
      </c>
      <c r="AF25" s="44">
        <f t="shared" si="7"/>
        <v>837900</v>
      </c>
      <c r="AG25" s="38"/>
      <c r="AH25" s="47">
        <v>743350</v>
      </c>
      <c r="AI25" s="36">
        <v>8950</v>
      </c>
      <c r="AJ25" s="44">
        <f t="shared" si="8"/>
        <v>752300</v>
      </c>
      <c r="AK25" s="38"/>
      <c r="AL25" s="47">
        <v>706275</v>
      </c>
      <c r="AM25" s="36">
        <v>47833.279999999999</v>
      </c>
      <c r="AN25" s="44">
        <f t="shared" si="11"/>
        <v>754108.28</v>
      </c>
      <c r="AO25" s="38"/>
      <c r="AP25" s="47">
        <v>712600</v>
      </c>
      <c r="AQ25" s="36">
        <v>198677</v>
      </c>
      <c r="AR25" s="44">
        <f t="shared" si="10"/>
        <v>911277</v>
      </c>
    </row>
    <row r="26" spans="1:44" ht="13.2" x14ac:dyDescent="0.25">
      <c r="A26" s="9" t="s">
        <v>38</v>
      </c>
      <c r="B26" s="32">
        <v>615375</v>
      </c>
      <c r="C26" s="32">
        <v>120639</v>
      </c>
      <c r="D26" s="45">
        <f t="shared" si="2"/>
        <v>736014</v>
      </c>
      <c r="E26" s="59"/>
      <c r="F26" s="32">
        <v>792325</v>
      </c>
      <c r="G26" s="32">
        <v>102923</v>
      </c>
      <c r="H26" s="45">
        <f t="shared" si="3"/>
        <v>895248</v>
      </c>
      <c r="I26" s="59"/>
      <c r="J26" s="35">
        <v>850660</v>
      </c>
      <c r="K26" s="36">
        <v>105771</v>
      </c>
      <c r="L26" s="37">
        <f t="shared" si="4"/>
        <v>956431</v>
      </c>
      <c r="M26" s="60"/>
      <c r="N26" s="35">
        <v>868424</v>
      </c>
      <c r="O26" s="36">
        <v>45750</v>
      </c>
      <c r="P26" s="44">
        <f t="shared" si="5"/>
        <v>914174</v>
      </c>
      <c r="Q26" s="38"/>
      <c r="R26" s="35">
        <v>817648</v>
      </c>
      <c r="S26" s="36">
        <v>54993</v>
      </c>
      <c r="T26" s="44">
        <f t="shared" si="0"/>
        <v>872641</v>
      </c>
      <c r="U26" s="38"/>
      <c r="V26" s="35">
        <v>719132</v>
      </c>
      <c r="W26" s="36">
        <v>76310</v>
      </c>
      <c r="X26" s="44">
        <f t="shared" si="12"/>
        <v>795442</v>
      </c>
      <c r="Y26" s="38"/>
      <c r="Z26" s="35">
        <v>752572</v>
      </c>
      <c r="AA26" s="36">
        <v>55710</v>
      </c>
      <c r="AB26" s="44">
        <f t="shared" si="6"/>
        <v>808282</v>
      </c>
      <c r="AC26" s="38"/>
      <c r="AD26" s="47">
        <f>798400+19792</f>
        <v>818192</v>
      </c>
      <c r="AE26" s="36">
        <v>125124</v>
      </c>
      <c r="AF26" s="44">
        <f t="shared" si="7"/>
        <v>943316</v>
      </c>
      <c r="AG26" s="38"/>
      <c r="AH26" s="47">
        <v>782370</v>
      </c>
      <c r="AI26" s="36">
        <v>100907</v>
      </c>
      <c r="AJ26" s="44">
        <f t="shared" si="8"/>
        <v>883277</v>
      </c>
      <c r="AK26" s="38"/>
      <c r="AL26" s="47">
        <v>741398</v>
      </c>
      <c r="AM26" s="36">
        <v>17780</v>
      </c>
      <c r="AN26" s="44">
        <f t="shared" si="11"/>
        <v>759178</v>
      </c>
      <c r="AO26" s="38"/>
      <c r="AP26" s="47">
        <v>948100</v>
      </c>
      <c r="AQ26" s="36">
        <v>240992</v>
      </c>
      <c r="AR26" s="44">
        <f t="shared" si="10"/>
        <v>1189092</v>
      </c>
    </row>
    <row r="27" spans="1:44" ht="13.2" x14ac:dyDescent="0.25">
      <c r="A27" s="9" t="s">
        <v>39</v>
      </c>
      <c r="B27" s="32">
        <v>57500</v>
      </c>
      <c r="C27" s="32">
        <v>5100</v>
      </c>
      <c r="D27" s="45">
        <f t="shared" si="2"/>
        <v>62600</v>
      </c>
      <c r="E27" s="59"/>
      <c r="F27" s="32">
        <v>69000</v>
      </c>
      <c r="G27" s="32">
        <v>25380</v>
      </c>
      <c r="H27" s="45">
        <f t="shared" si="3"/>
        <v>94380</v>
      </c>
      <c r="I27" s="59"/>
      <c r="J27" s="35">
        <v>109116</v>
      </c>
      <c r="K27" s="36">
        <v>13196</v>
      </c>
      <c r="L27" s="37">
        <f t="shared" si="4"/>
        <v>122312</v>
      </c>
      <c r="M27" s="60"/>
      <c r="N27" s="35">
        <v>106481</v>
      </c>
      <c r="O27" s="36">
        <v>0</v>
      </c>
      <c r="P27" s="44">
        <f t="shared" si="5"/>
        <v>106481</v>
      </c>
      <c r="Q27" s="38"/>
      <c r="R27" s="35">
        <v>128192</v>
      </c>
      <c r="S27" s="36">
        <v>0</v>
      </c>
      <c r="T27" s="44">
        <f t="shared" si="0"/>
        <v>128192</v>
      </c>
      <c r="U27" s="38"/>
      <c r="V27" s="35">
        <v>100000</v>
      </c>
      <c r="W27" s="36">
        <v>0</v>
      </c>
      <c r="X27" s="44">
        <f t="shared" si="12"/>
        <v>100000</v>
      </c>
      <c r="Y27" s="38"/>
      <c r="Z27" s="35">
        <v>103000</v>
      </c>
      <c r="AA27" s="36">
        <v>33000</v>
      </c>
      <c r="AB27" s="44">
        <f t="shared" si="6"/>
        <v>136000</v>
      </c>
      <c r="AC27" s="38"/>
      <c r="AD27" s="47">
        <v>103000</v>
      </c>
      <c r="AE27" s="36">
        <v>0</v>
      </c>
      <c r="AF27" s="44">
        <f t="shared" si="7"/>
        <v>103000</v>
      </c>
      <c r="AG27" s="38"/>
      <c r="AH27" s="47">
        <v>105100</v>
      </c>
      <c r="AI27" s="36">
        <v>2723</v>
      </c>
      <c r="AJ27" s="44">
        <f t="shared" si="8"/>
        <v>107823</v>
      </c>
      <c r="AK27" s="38"/>
      <c r="AL27" s="47">
        <v>145900</v>
      </c>
      <c r="AM27" s="36">
        <v>0</v>
      </c>
      <c r="AN27" s="44">
        <f t="shared" si="11"/>
        <v>145900</v>
      </c>
      <c r="AO27" s="38"/>
      <c r="AP27" s="47">
        <v>151025</v>
      </c>
      <c r="AQ27" s="36">
        <v>0</v>
      </c>
      <c r="AR27" s="44">
        <f t="shared" si="10"/>
        <v>151025</v>
      </c>
    </row>
    <row r="28" spans="1:44" ht="13.2" x14ac:dyDescent="0.25">
      <c r="A28" s="9" t="s">
        <v>40</v>
      </c>
      <c r="B28" s="32">
        <v>1500</v>
      </c>
      <c r="C28" s="32">
        <v>0</v>
      </c>
      <c r="D28" s="45">
        <f t="shared" si="2"/>
        <v>1500</v>
      </c>
      <c r="E28" s="59"/>
      <c r="F28" s="32">
        <v>0</v>
      </c>
      <c r="G28" s="32">
        <v>0</v>
      </c>
      <c r="H28" s="45">
        <f t="shared" si="3"/>
        <v>0</v>
      </c>
      <c r="I28" s="59"/>
      <c r="J28" s="35">
        <v>1000</v>
      </c>
      <c r="K28" s="36">
        <v>0</v>
      </c>
      <c r="L28" s="37">
        <f t="shared" si="4"/>
        <v>1000</v>
      </c>
      <c r="M28" s="60"/>
      <c r="N28" s="35">
        <v>1000</v>
      </c>
      <c r="O28" s="36">
        <v>0</v>
      </c>
      <c r="P28" s="44">
        <f t="shared" si="5"/>
        <v>1000</v>
      </c>
      <c r="Q28" s="38"/>
      <c r="R28" s="35">
        <v>1000</v>
      </c>
      <c r="S28" s="36">
        <v>0</v>
      </c>
      <c r="T28" s="44">
        <f t="shared" si="0"/>
        <v>1000</v>
      </c>
      <c r="U28" s="38"/>
      <c r="V28" s="35">
        <v>1000</v>
      </c>
      <c r="W28" s="36">
        <v>0</v>
      </c>
      <c r="X28" s="44">
        <f t="shared" si="12"/>
        <v>1000</v>
      </c>
      <c r="Y28" s="38"/>
      <c r="Z28" s="35">
        <v>1000</v>
      </c>
      <c r="AA28" s="36">
        <v>0</v>
      </c>
      <c r="AB28" s="44">
        <f t="shared" si="6"/>
        <v>1000</v>
      </c>
      <c r="AC28" s="38"/>
      <c r="AD28" s="47">
        <v>1000</v>
      </c>
      <c r="AE28" s="36">
        <v>0</v>
      </c>
      <c r="AF28" s="44">
        <f t="shared" si="7"/>
        <v>1000</v>
      </c>
      <c r="AG28" s="38"/>
      <c r="AH28" s="47">
        <v>1000</v>
      </c>
      <c r="AI28" s="36">
        <v>0</v>
      </c>
      <c r="AJ28" s="44">
        <f t="shared" si="8"/>
        <v>1000</v>
      </c>
      <c r="AK28" s="38"/>
      <c r="AL28" s="47">
        <v>1000</v>
      </c>
      <c r="AM28" s="36">
        <v>0</v>
      </c>
      <c r="AN28" s="44">
        <f t="shared" si="11"/>
        <v>1000</v>
      </c>
      <c r="AO28" s="38"/>
      <c r="AP28" s="47">
        <v>1000</v>
      </c>
      <c r="AQ28" s="36">
        <v>0</v>
      </c>
      <c r="AR28" s="44">
        <f t="shared" si="10"/>
        <v>1000</v>
      </c>
    </row>
    <row r="29" spans="1:44" ht="13.2" x14ac:dyDescent="0.25">
      <c r="A29" s="9" t="s">
        <v>41</v>
      </c>
      <c r="B29" s="32">
        <v>1301638</v>
      </c>
      <c r="C29" s="32">
        <v>100589</v>
      </c>
      <c r="D29" s="45">
        <f t="shared" si="2"/>
        <v>1402227</v>
      </c>
      <c r="E29" s="59"/>
      <c r="F29" s="32">
        <v>7220</v>
      </c>
      <c r="G29" s="32">
        <v>76396</v>
      </c>
      <c r="H29" s="45">
        <f t="shared" si="3"/>
        <v>83616</v>
      </c>
      <c r="I29" s="59"/>
      <c r="J29" s="35">
        <v>869913</v>
      </c>
      <c r="K29" s="36">
        <v>181241</v>
      </c>
      <c r="L29" s="37">
        <f t="shared" si="4"/>
        <v>1051154</v>
      </c>
      <c r="M29" s="60"/>
      <c r="N29" s="35">
        <v>948303</v>
      </c>
      <c r="O29" s="36">
        <v>61689</v>
      </c>
      <c r="P29" s="44">
        <f t="shared" si="5"/>
        <v>1009992</v>
      </c>
      <c r="Q29" s="38"/>
      <c r="R29" s="61">
        <v>866548</v>
      </c>
      <c r="S29" s="62">
        <v>7000</v>
      </c>
      <c r="T29" s="63">
        <f t="shared" si="0"/>
        <v>873548</v>
      </c>
      <c r="U29" s="38"/>
      <c r="V29" s="61">
        <v>861477</v>
      </c>
      <c r="W29" s="62">
        <v>45628.6</v>
      </c>
      <c r="X29" s="63">
        <f t="shared" si="12"/>
        <v>907105.6</v>
      </c>
      <c r="Y29" s="38"/>
      <c r="Z29" s="35">
        <v>773257</v>
      </c>
      <c r="AA29" s="36">
        <v>33046</v>
      </c>
      <c r="AB29" s="44">
        <f t="shared" si="6"/>
        <v>806303</v>
      </c>
      <c r="AC29" s="38"/>
      <c r="AD29" s="47">
        <f>765000+4404</f>
        <v>769404</v>
      </c>
      <c r="AE29" s="36">
        <v>0</v>
      </c>
      <c r="AF29" s="44">
        <f t="shared" si="7"/>
        <v>769404</v>
      </c>
      <c r="AG29" s="38"/>
      <c r="AH29" s="47">
        <v>792287</v>
      </c>
      <c r="AI29" s="36">
        <v>8629</v>
      </c>
      <c r="AJ29" s="44">
        <f t="shared" si="8"/>
        <v>800916</v>
      </c>
      <c r="AK29" s="38"/>
      <c r="AL29" s="47">
        <v>776400</v>
      </c>
      <c r="AM29" s="36">
        <v>277</v>
      </c>
      <c r="AN29" s="44">
        <f t="shared" si="11"/>
        <v>776677</v>
      </c>
      <c r="AO29" s="38"/>
      <c r="AP29" s="47">
        <v>813175</v>
      </c>
      <c r="AQ29" s="36">
        <v>150273</v>
      </c>
      <c r="AR29" s="44">
        <f t="shared" si="10"/>
        <v>963448</v>
      </c>
    </row>
    <row r="30" spans="1:44" ht="13.2" x14ac:dyDescent="0.25">
      <c r="A30" s="9" t="s">
        <v>42</v>
      </c>
      <c r="B30" s="64">
        <v>0</v>
      </c>
      <c r="C30" s="64">
        <v>0</v>
      </c>
      <c r="D30" s="65">
        <f>B30+C30</f>
        <v>0</v>
      </c>
      <c r="E30" s="7"/>
      <c r="F30" s="64">
        <v>0</v>
      </c>
      <c r="G30" s="64">
        <v>0</v>
      </c>
      <c r="H30" s="65">
        <f>F30+G30</f>
        <v>0</v>
      </c>
      <c r="I30" s="7"/>
      <c r="J30" s="64">
        <v>0</v>
      </c>
      <c r="K30" s="64">
        <v>0</v>
      </c>
      <c r="L30" s="65">
        <f>J30+K30</f>
        <v>0</v>
      </c>
      <c r="M30" s="26"/>
      <c r="N30" s="64">
        <v>0</v>
      </c>
      <c r="O30" s="64">
        <v>0</v>
      </c>
      <c r="P30" s="65">
        <f>N30+O30</f>
        <v>0</v>
      </c>
      <c r="Q30" s="26"/>
      <c r="R30" s="64">
        <v>0</v>
      </c>
      <c r="S30" s="64">
        <v>0</v>
      </c>
      <c r="T30" s="65">
        <f>R30+S30</f>
        <v>0</v>
      </c>
      <c r="U30" s="26"/>
      <c r="V30" s="64">
        <v>0</v>
      </c>
      <c r="W30" s="64">
        <v>0</v>
      </c>
      <c r="X30" s="65">
        <f>V30+W30</f>
        <v>0</v>
      </c>
      <c r="Y30" s="26"/>
      <c r="Z30" s="64">
        <v>0</v>
      </c>
      <c r="AA30" s="64">
        <v>0</v>
      </c>
      <c r="AB30" s="65">
        <f>Z30+AA30</f>
        <v>0</v>
      </c>
      <c r="AC30" s="26"/>
      <c r="AD30" s="64">
        <v>0</v>
      </c>
      <c r="AE30" s="64">
        <v>0</v>
      </c>
      <c r="AF30" s="65">
        <f>AD30+AE30</f>
        <v>0</v>
      </c>
      <c r="AG30" s="26"/>
      <c r="AH30" s="64">
        <v>0</v>
      </c>
      <c r="AI30" s="64">
        <v>0</v>
      </c>
      <c r="AJ30" s="65">
        <f>AH30+AI30</f>
        <v>0</v>
      </c>
      <c r="AK30" s="26"/>
      <c r="AL30" s="64">
        <v>0</v>
      </c>
      <c r="AM30" s="64">
        <v>0</v>
      </c>
      <c r="AN30" s="65">
        <f>AL30+AM30</f>
        <v>0</v>
      </c>
      <c r="AO30" s="38"/>
      <c r="AP30" s="47">
        <v>40000</v>
      </c>
      <c r="AQ30" s="36">
        <v>0</v>
      </c>
      <c r="AR30" s="44">
        <f t="shared" si="10"/>
        <v>40000</v>
      </c>
    </row>
    <row r="31" spans="1:44" ht="13.2" x14ac:dyDescent="0.25">
      <c r="A31" s="9" t="s">
        <v>43</v>
      </c>
      <c r="B31" s="32">
        <v>4500</v>
      </c>
      <c r="C31" s="32">
        <v>0</v>
      </c>
      <c r="D31" s="45">
        <f t="shared" si="2"/>
        <v>4500</v>
      </c>
      <c r="E31" s="59"/>
      <c r="F31" s="32">
        <v>0</v>
      </c>
      <c r="G31" s="32">
        <v>0</v>
      </c>
      <c r="H31" s="45">
        <f t="shared" si="3"/>
        <v>0</v>
      </c>
      <c r="I31" s="59"/>
      <c r="J31" s="35">
        <v>3000</v>
      </c>
      <c r="K31" s="36">
        <v>0</v>
      </c>
      <c r="L31" s="37">
        <f t="shared" si="4"/>
        <v>3000</v>
      </c>
      <c r="M31" s="60"/>
      <c r="N31" s="35">
        <v>3000</v>
      </c>
      <c r="O31" s="36">
        <v>0</v>
      </c>
      <c r="P31" s="44">
        <f t="shared" si="5"/>
        <v>3000</v>
      </c>
      <c r="Q31" s="38"/>
      <c r="R31" s="42">
        <v>3000</v>
      </c>
      <c r="S31" s="43">
        <v>0</v>
      </c>
      <c r="T31" s="44">
        <f t="shared" si="0"/>
        <v>3000</v>
      </c>
      <c r="U31" s="38"/>
      <c r="V31" s="42">
        <v>3000</v>
      </c>
      <c r="W31" s="43">
        <v>0</v>
      </c>
      <c r="X31" s="44">
        <f t="shared" si="12"/>
        <v>3000</v>
      </c>
      <c r="Y31" s="38"/>
      <c r="Z31" s="35">
        <v>3000</v>
      </c>
      <c r="AA31" s="36">
        <v>0</v>
      </c>
      <c r="AB31" s="44">
        <f t="shared" si="6"/>
        <v>3000</v>
      </c>
      <c r="AC31" s="38"/>
      <c r="AD31" s="47">
        <v>3000</v>
      </c>
      <c r="AE31" s="36">
        <v>0</v>
      </c>
      <c r="AF31" s="44">
        <f t="shared" si="7"/>
        <v>3000</v>
      </c>
      <c r="AG31" s="38"/>
      <c r="AH31" s="47">
        <v>3000</v>
      </c>
      <c r="AI31" s="36">
        <v>0</v>
      </c>
      <c r="AJ31" s="44">
        <f t="shared" si="8"/>
        <v>3000</v>
      </c>
      <c r="AK31" s="38"/>
      <c r="AL31" s="47">
        <v>3000</v>
      </c>
      <c r="AM31" s="36">
        <v>0</v>
      </c>
      <c r="AN31" s="44">
        <f t="shared" si="11"/>
        <v>3000</v>
      </c>
      <c r="AO31" s="38"/>
      <c r="AP31" s="47">
        <v>3000</v>
      </c>
      <c r="AQ31" s="36">
        <v>0</v>
      </c>
      <c r="AR31" s="44">
        <f t="shared" si="10"/>
        <v>3000</v>
      </c>
    </row>
    <row r="32" spans="1:44" ht="13.2" x14ac:dyDescent="0.25">
      <c r="A32" s="9" t="s">
        <v>44</v>
      </c>
      <c r="B32" s="32">
        <v>608984</v>
      </c>
      <c r="C32" s="32">
        <v>149496</v>
      </c>
      <c r="D32" s="45">
        <f t="shared" si="2"/>
        <v>758480</v>
      </c>
      <c r="E32" s="59"/>
      <c r="F32" s="32">
        <v>35440</v>
      </c>
      <c r="G32" s="32">
        <v>140160</v>
      </c>
      <c r="H32" s="45">
        <f t="shared" si="3"/>
        <v>175600</v>
      </c>
      <c r="I32" s="59"/>
      <c r="J32" s="35">
        <v>505979</v>
      </c>
      <c r="K32" s="36">
        <v>255328</v>
      </c>
      <c r="L32" s="37">
        <f t="shared" si="4"/>
        <v>761307</v>
      </c>
      <c r="M32" s="60"/>
      <c r="N32" s="35">
        <v>520568</v>
      </c>
      <c r="O32" s="36">
        <v>238213</v>
      </c>
      <c r="P32" s="44">
        <f t="shared" si="5"/>
        <v>758781</v>
      </c>
      <c r="Q32" s="38"/>
      <c r="R32" s="35">
        <v>522617</v>
      </c>
      <c r="S32" s="36">
        <v>234573</v>
      </c>
      <c r="T32" s="44">
        <f t="shared" si="0"/>
        <v>757190</v>
      </c>
      <c r="U32" s="38"/>
      <c r="V32" s="35">
        <v>480510</v>
      </c>
      <c r="W32" s="36">
        <v>245780</v>
      </c>
      <c r="X32" s="44">
        <f t="shared" si="12"/>
        <v>726290</v>
      </c>
      <c r="Y32" s="38"/>
      <c r="Z32" s="35">
        <v>497948</v>
      </c>
      <c r="AA32" s="36">
        <v>295672</v>
      </c>
      <c r="AB32" s="44">
        <f t="shared" si="6"/>
        <v>793620</v>
      </c>
      <c r="AC32" s="38"/>
      <c r="AD32" s="47">
        <v>464500</v>
      </c>
      <c r="AE32" s="36">
        <v>22280</v>
      </c>
      <c r="AF32" s="44">
        <f t="shared" si="7"/>
        <v>486780</v>
      </c>
      <c r="AG32" s="38"/>
      <c r="AH32" s="47">
        <v>473200</v>
      </c>
      <c r="AI32" s="36">
        <v>369122</v>
      </c>
      <c r="AJ32" s="44">
        <f t="shared" si="8"/>
        <v>842322</v>
      </c>
      <c r="AK32" s="38"/>
      <c r="AL32" s="47">
        <v>487140</v>
      </c>
      <c r="AM32" s="36">
        <v>336593.95999999996</v>
      </c>
      <c r="AN32" s="44">
        <f t="shared" si="11"/>
        <v>823733.96</v>
      </c>
      <c r="AO32" s="38"/>
      <c r="AP32" s="47">
        <v>524420</v>
      </c>
      <c r="AQ32" s="36">
        <v>616637</v>
      </c>
      <c r="AR32" s="44">
        <f t="shared" si="10"/>
        <v>1141057</v>
      </c>
    </row>
    <row r="33" spans="1:44" ht="13.2" x14ac:dyDescent="0.25">
      <c r="A33" s="9" t="s">
        <v>45</v>
      </c>
      <c r="B33" s="32">
        <v>35000</v>
      </c>
      <c r="C33" s="32">
        <v>12534</v>
      </c>
      <c r="D33" s="45">
        <f t="shared" si="2"/>
        <v>47534</v>
      </c>
      <c r="E33" s="59"/>
      <c r="F33" s="32">
        <v>35000</v>
      </c>
      <c r="G33" s="32">
        <v>0</v>
      </c>
      <c r="H33" s="45">
        <f t="shared" si="3"/>
        <v>35000</v>
      </c>
      <c r="I33" s="59"/>
      <c r="J33" s="35">
        <v>35000</v>
      </c>
      <c r="K33" s="36">
        <v>8280</v>
      </c>
      <c r="L33" s="37">
        <f t="shared" si="4"/>
        <v>43280</v>
      </c>
      <c r="M33" s="60"/>
      <c r="N33" s="35">
        <v>35000</v>
      </c>
      <c r="O33" s="36">
        <v>9828</v>
      </c>
      <c r="P33" s="44">
        <f t="shared" si="5"/>
        <v>44828</v>
      </c>
      <c r="Q33" s="38"/>
      <c r="R33" s="35">
        <v>35000</v>
      </c>
      <c r="S33" s="36">
        <v>0</v>
      </c>
      <c r="T33" s="44">
        <f t="shared" si="0"/>
        <v>35000</v>
      </c>
      <c r="U33" s="38"/>
      <c r="V33" s="35">
        <v>35000</v>
      </c>
      <c r="W33" s="36">
        <v>7834.3</v>
      </c>
      <c r="X33" s="44">
        <f t="shared" si="12"/>
        <v>42834.3</v>
      </c>
      <c r="Y33" s="38"/>
      <c r="Z33" s="35">
        <v>35600</v>
      </c>
      <c r="AA33" s="36">
        <v>0</v>
      </c>
      <c r="AB33" s="44">
        <f t="shared" si="6"/>
        <v>35600</v>
      </c>
      <c r="AC33" s="38"/>
      <c r="AD33" s="47">
        <v>35600</v>
      </c>
      <c r="AE33" s="36">
        <v>0</v>
      </c>
      <c r="AF33" s="44">
        <f t="shared" si="7"/>
        <v>35600</v>
      </c>
      <c r="AG33" s="38"/>
      <c r="AH33" s="47">
        <v>36000</v>
      </c>
      <c r="AI33" s="36">
        <v>0</v>
      </c>
      <c r="AJ33" s="44">
        <f t="shared" si="8"/>
        <v>36000</v>
      </c>
      <c r="AK33" s="38"/>
      <c r="AL33" s="47">
        <v>36000</v>
      </c>
      <c r="AM33" s="36">
        <v>240</v>
      </c>
      <c r="AN33" s="44">
        <f t="shared" si="11"/>
        <v>36240</v>
      </c>
      <c r="AO33" s="38"/>
      <c r="AP33" s="47">
        <v>36725</v>
      </c>
      <c r="AQ33" s="36">
        <v>1951</v>
      </c>
      <c r="AR33" s="44">
        <f t="shared" si="10"/>
        <v>38676</v>
      </c>
    </row>
    <row r="34" spans="1:44" ht="13.2" x14ac:dyDescent="0.25">
      <c r="A34" s="9" t="s">
        <v>46</v>
      </c>
      <c r="B34" s="32">
        <v>8750</v>
      </c>
      <c r="C34" s="32">
        <v>3000</v>
      </c>
      <c r="D34" s="45">
        <f t="shared" si="2"/>
        <v>11750</v>
      </c>
      <c r="E34" s="59"/>
      <c r="F34" s="32">
        <v>15000</v>
      </c>
      <c r="G34" s="32">
        <v>0</v>
      </c>
      <c r="H34" s="45">
        <f t="shared" si="3"/>
        <v>15000</v>
      </c>
      <c r="I34" s="59"/>
      <c r="J34" s="35">
        <v>15960</v>
      </c>
      <c r="K34" s="36">
        <v>9947</v>
      </c>
      <c r="L34" s="37">
        <f t="shared" si="4"/>
        <v>25907</v>
      </c>
      <c r="M34" s="60"/>
      <c r="N34" s="35">
        <v>16200</v>
      </c>
      <c r="O34" s="36">
        <v>0</v>
      </c>
      <c r="P34" s="44">
        <f t="shared" si="5"/>
        <v>16200</v>
      </c>
      <c r="Q34" s="38"/>
      <c r="R34" s="35">
        <v>17520</v>
      </c>
      <c r="S34" s="36">
        <v>0</v>
      </c>
      <c r="T34" s="44">
        <f t="shared" si="0"/>
        <v>17520</v>
      </c>
      <c r="U34" s="38"/>
      <c r="V34" s="35">
        <v>15000</v>
      </c>
      <c r="W34" s="36">
        <v>0</v>
      </c>
      <c r="X34" s="44">
        <f t="shared" si="12"/>
        <v>15000</v>
      </c>
      <c r="Y34" s="38"/>
      <c r="Z34" s="35">
        <v>15000</v>
      </c>
      <c r="AA34" s="36">
        <v>837</v>
      </c>
      <c r="AB34" s="44">
        <f t="shared" si="6"/>
        <v>15837</v>
      </c>
      <c r="AC34" s="38"/>
      <c r="AD34" s="47">
        <v>15000</v>
      </c>
      <c r="AE34" s="36">
        <v>0</v>
      </c>
      <c r="AF34" s="44">
        <f t="shared" si="7"/>
        <v>15000</v>
      </c>
      <c r="AG34" s="38"/>
      <c r="AH34" s="47">
        <v>15000</v>
      </c>
      <c r="AI34" s="36">
        <v>650</v>
      </c>
      <c r="AJ34" s="44">
        <f t="shared" si="8"/>
        <v>15650</v>
      </c>
      <c r="AK34" s="38"/>
      <c r="AL34" s="47">
        <v>15000</v>
      </c>
      <c r="AM34" s="36">
        <v>0</v>
      </c>
      <c r="AN34" s="44">
        <f t="shared" si="11"/>
        <v>15000</v>
      </c>
      <c r="AO34" s="38"/>
      <c r="AP34" s="47">
        <v>15000</v>
      </c>
      <c r="AQ34" s="36">
        <v>0</v>
      </c>
      <c r="AR34" s="44">
        <f t="shared" si="10"/>
        <v>15000</v>
      </c>
    </row>
    <row r="35" spans="1:44" ht="13.2" x14ac:dyDescent="0.25">
      <c r="A35" s="9" t="s">
        <v>47</v>
      </c>
      <c r="B35" s="32">
        <v>65542</v>
      </c>
      <c r="C35" s="32">
        <v>0</v>
      </c>
      <c r="D35" s="45">
        <f t="shared" si="2"/>
        <v>65542</v>
      </c>
      <c r="E35" s="59"/>
      <c r="F35" s="32">
        <v>0</v>
      </c>
      <c r="G35" s="32">
        <v>4459</v>
      </c>
      <c r="H35" s="45">
        <f t="shared" si="3"/>
        <v>4459</v>
      </c>
      <c r="I35" s="59"/>
      <c r="J35" s="35">
        <v>71500</v>
      </c>
      <c r="K35" s="36">
        <v>8400</v>
      </c>
      <c r="L35" s="37">
        <f t="shared" si="4"/>
        <v>79900</v>
      </c>
      <c r="M35" s="60"/>
      <c r="N35" s="35">
        <v>71500</v>
      </c>
      <c r="O35" s="36">
        <v>0</v>
      </c>
      <c r="P35" s="44">
        <f t="shared" si="5"/>
        <v>71500</v>
      </c>
      <c r="Q35" s="38"/>
      <c r="R35" s="35">
        <v>62000</v>
      </c>
      <c r="S35" s="36">
        <v>0</v>
      </c>
      <c r="T35" s="44">
        <f t="shared" si="0"/>
        <v>62000</v>
      </c>
      <c r="U35" s="38"/>
      <c r="V35" s="35">
        <v>52000</v>
      </c>
      <c r="W35" s="36">
        <v>0</v>
      </c>
      <c r="X35" s="44">
        <f t="shared" si="12"/>
        <v>52000</v>
      </c>
      <c r="Y35" s="38"/>
      <c r="Z35" s="35">
        <v>52600</v>
      </c>
      <c r="AA35" s="36">
        <v>0</v>
      </c>
      <c r="AB35" s="44">
        <f t="shared" si="6"/>
        <v>52600</v>
      </c>
      <c r="AC35" s="38"/>
      <c r="AD35" s="47">
        <v>52600</v>
      </c>
      <c r="AE35" s="36">
        <v>1560</v>
      </c>
      <c r="AF35" s="44">
        <f t="shared" si="7"/>
        <v>54160</v>
      </c>
      <c r="AG35" s="38"/>
      <c r="AH35" s="47">
        <v>53000</v>
      </c>
      <c r="AI35" s="36">
        <v>0</v>
      </c>
      <c r="AJ35" s="44">
        <f t="shared" si="8"/>
        <v>53000</v>
      </c>
      <c r="AK35" s="38"/>
      <c r="AL35" s="47">
        <v>53100</v>
      </c>
      <c r="AM35" s="36">
        <v>0</v>
      </c>
      <c r="AN35" s="44">
        <f t="shared" si="11"/>
        <v>53100</v>
      </c>
      <c r="AO35" s="38"/>
      <c r="AP35" s="47">
        <v>53950</v>
      </c>
      <c r="AQ35" s="36">
        <v>0</v>
      </c>
      <c r="AR35" s="44">
        <f t="shared" si="10"/>
        <v>53950</v>
      </c>
    </row>
    <row r="36" spans="1:44" ht="13.2" x14ac:dyDescent="0.25">
      <c r="A36" s="9" t="s">
        <v>48</v>
      </c>
      <c r="B36" s="32">
        <v>40000</v>
      </c>
      <c r="C36" s="32">
        <v>0</v>
      </c>
      <c r="D36" s="45">
        <f t="shared" si="2"/>
        <v>40000</v>
      </c>
      <c r="E36" s="59"/>
      <c r="F36" s="32">
        <v>40000</v>
      </c>
      <c r="G36" s="32">
        <v>7470</v>
      </c>
      <c r="H36" s="45">
        <f t="shared" si="3"/>
        <v>47470</v>
      </c>
      <c r="I36" s="59"/>
      <c r="J36" s="35">
        <v>40000</v>
      </c>
      <c r="K36" s="36">
        <v>0</v>
      </c>
      <c r="L36" s="37">
        <f t="shared" si="4"/>
        <v>40000</v>
      </c>
      <c r="M36" s="60"/>
      <c r="N36" s="35">
        <v>90000</v>
      </c>
      <c r="O36" s="36">
        <v>9980</v>
      </c>
      <c r="P36" s="44">
        <f t="shared" si="5"/>
        <v>99980</v>
      </c>
      <c r="Q36" s="38"/>
      <c r="R36" s="35">
        <v>90000</v>
      </c>
      <c r="S36" s="36">
        <v>18130</v>
      </c>
      <c r="T36" s="44">
        <f t="shared" si="0"/>
        <v>108130</v>
      </c>
      <c r="U36" s="38"/>
      <c r="V36" s="35">
        <v>90000</v>
      </c>
      <c r="W36" s="36">
        <v>5000</v>
      </c>
      <c r="X36" s="44">
        <f t="shared" si="12"/>
        <v>95000</v>
      </c>
      <c r="Y36" s="38"/>
      <c r="Z36" s="35">
        <v>92700</v>
      </c>
      <c r="AA36" s="36">
        <v>0</v>
      </c>
      <c r="AB36" s="44">
        <f t="shared" si="6"/>
        <v>92700</v>
      </c>
      <c r="AC36" s="38"/>
      <c r="AD36" s="47">
        <v>92700</v>
      </c>
      <c r="AE36" s="36">
        <v>400767</v>
      </c>
      <c r="AF36" s="44">
        <f t="shared" si="7"/>
        <v>493467</v>
      </c>
      <c r="AG36" s="38"/>
      <c r="AH36" s="47">
        <v>94550</v>
      </c>
      <c r="AI36" s="36">
        <v>0</v>
      </c>
      <c r="AJ36" s="44">
        <f t="shared" si="8"/>
        <v>94550</v>
      </c>
      <c r="AK36" s="38"/>
      <c r="AL36" s="47">
        <v>94550</v>
      </c>
      <c r="AM36" s="36">
        <v>0</v>
      </c>
      <c r="AN36" s="44">
        <f t="shared" si="11"/>
        <v>94550</v>
      </c>
      <c r="AO36" s="38"/>
      <c r="AP36" s="47">
        <v>97700</v>
      </c>
      <c r="AQ36" s="36">
        <v>0</v>
      </c>
      <c r="AR36" s="44">
        <f t="shared" si="10"/>
        <v>97700</v>
      </c>
    </row>
    <row r="37" spans="1:44" ht="13.2" x14ac:dyDescent="0.25">
      <c r="A37" s="9" t="s">
        <v>49</v>
      </c>
      <c r="B37" s="32">
        <v>215300</v>
      </c>
      <c r="C37" s="32">
        <v>1201</v>
      </c>
      <c r="D37" s="45">
        <f t="shared" si="2"/>
        <v>216501</v>
      </c>
      <c r="E37" s="59"/>
      <c r="F37" s="32">
        <v>215300</v>
      </c>
      <c r="G37" s="32">
        <v>22500</v>
      </c>
      <c r="H37" s="45">
        <f t="shared" si="3"/>
        <v>237800</v>
      </c>
      <c r="I37" s="59"/>
      <c r="J37" s="35">
        <v>285300</v>
      </c>
      <c r="K37" s="36">
        <v>1933</v>
      </c>
      <c r="L37" s="37">
        <f t="shared" si="4"/>
        <v>287233</v>
      </c>
      <c r="M37" s="60"/>
      <c r="N37" s="35">
        <v>243000</v>
      </c>
      <c r="O37" s="36">
        <v>4116</v>
      </c>
      <c r="P37" s="44">
        <f t="shared" si="5"/>
        <v>247116</v>
      </c>
      <c r="Q37" s="38"/>
      <c r="R37" s="35">
        <v>215000</v>
      </c>
      <c r="S37" s="36">
        <v>8514</v>
      </c>
      <c r="T37" s="44">
        <f t="shared" si="0"/>
        <v>223514</v>
      </c>
      <c r="U37" s="38"/>
      <c r="V37" s="35">
        <v>215000</v>
      </c>
      <c r="W37" s="36">
        <v>0</v>
      </c>
      <c r="X37" s="44">
        <f t="shared" si="12"/>
        <v>215000</v>
      </c>
      <c r="Y37" s="38"/>
      <c r="Z37" s="35">
        <v>221100</v>
      </c>
      <c r="AA37" s="36">
        <v>109180</v>
      </c>
      <c r="AB37" s="44">
        <f t="shared" si="6"/>
        <v>330280</v>
      </c>
      <c r="AC37" s="38"/>
      <c r="AD37" s="47">
        <v>221100</v>
      </c>
      <c r="AE37" s="36">
        <v>47750</v>
      </c>
      <c r="AF37" s="44">
        <f t="shared" si="7"/>
        <v>268850</v>
      </c>
      <c r="AG37" s="38"/>
      <c r="AH37" s="47">
        <v>225350</v>
      </c>
      <c r="AI37" s="36">
        <v>910</v>
      </c>
      <c r="AJ37" s="44">
        <f t="shared" si="8"/>
        <v>226260</v>
      </c>
      <c r="AK37" s="38"/>
      <c r="AL37" s="47">
        <v>244300</v>
      </c>
      <c r="AM37" s="36">
        <v>0</v>
      </c>
      <c r="AN37" s="44">
        <f t="shared" si="11"/>
        <v>244300</v>
      </c>
      <c r="AO37" s="38"/>
      <c r="AP37" s="47">
        <v>252050</v>
      </c>
      <c r="AQ37" s="36">
        <v>2210</v>
      </c>
      <c r="AR37" s="44">
        <f t="shared" si="10"/>
        <v>254260</v>
      </c>
    </row>
    <row r="38" spans="1:44" ht="13.2" x14ac:dyDescent="0.25">
      <c r="A38" s="9" t="s">
        <v>50</v>
      </c>
      <c r="B38" s="32">
        <v>452297</v>
      </c>
      <c r="C38" s="32">
        <v>30890</v>
      </c>
      <c r="D38" s="45">
        <f t="shared" si="2"/>
        <v>483187</v>
      </c>
      <c r="E38" s="59"/>
      <c r="F38" s="32">
        <v>523070</v>
      </c>
      <c r="G38" s="32">
        <v>39664</v>
      </c>
      <c r="H38" s="45">
        <f t="shared" si="3"/>
        <v>562734</v>
      </c>
      <c r="I38" s="59"/>
      <c r="J38" s="35">
        <v>648103</v>
      </c>
      <c r="K38" s="36">
        <v>80697</v>
      </c>
      <c r="L38" s="37">
        <f t="shared" si="4"/>
        <v>728800</v>
      </c>
      <c r="M38" s="60"/>
      <c r="N38" s="35">
        <v>599932</v>
      </c>
      <c r="O38" s="36">
        <v>46546</v>
      </c>
      <c r="P38" s="44">
        <f t="shared" si="5"/>
        <v>646478</v>
      </c>
      <c r="Q38" s="38"/>
      <c r="R38" s="35">
        <v>653074</v>
      </c>
      <c r="S38" s="36">
        <v>20910</v>
      </c>
      <c r="T38" s="44">
        <f t="shared" si="0"/>
        <v>673984</v>
      </c>
      <c r="U38" s="38"/>
      <c r="V38" s="35">
        <v>589091</v>
      </c>
      <c r="W38" s="36">
        <v>19027</v>
      </c>
      <c r="X38" s="44">
        <f t="shared" si="12"/>
        <v>608118</v>
      </c>
      <c r="Y38" s="38"/>
      <c r="Z38" s="35">
        <v>659353</v>
      </c>
      <c r="AA38" s="36">
        <v>24951</v>
      </c>
      <c r="AB38" s="44">
        <f t="shared" si="6"/>
        <v>684304</v>
      </c>
      <c r="AC38" s="38"/>
      <c r="AD38" s="47">
        <v>602100</v>
      </c>
      <c r="AE38" s="36">
        <v>110359</v>
      </c>
      <c r="AF38" s="44">
        <f t="shared" si="7"/>
        <v>712459</v>
      </c>
      <c r="AG38" s="38"/>
      <c r="AH38" s="47">
        <v>698459</v>
      </c>
      <c r="AI38" s="36">
        <v>4549</v>
      </c>
      <c r="AJ38" s="44">
        <f t="shared" si="8"/>
        <v>703008</v>
      </c>
      <c r="AK38" s="38"/>
      <c r="AL38" s="47">
        <v>650050</v>
      </c>
      <c r="AM38" s="36">
        <v>4374.4799999999996</v>
      </c>
      <c r="AN38" s="44">
        <f t="shared" si="11"/>
        <v>654424.48</v>
      </c>
      <c r="AO38" s="38"/>
      <c r="AP38" s="47">
        <v>722620</v>
      </c>
      <c r="AQ38" s="36">
        <v>206486</v>
      </c>
      <c r="AR38" s="44">
        <f t="shared" si="10"/>
        <v>929106</v>
      </c>
    </row>
    <row r="39" spans="1:44" ht="13.2" x14ac:dyDescent="0.25">
      <c r="A39" s="9" t="s">
        <v>51</v>
      </c>
      <c r="B39" s="32">
        <v>98826</v>
      </c>
      <c r="C39" s="32">
        <v>3500</v>
      </c>
      <c r="D39" s="45">
        <f t="shared" si="2"/>
        <v>102326</v>
      </c>
      <c r="E39" s="59"/>
      <c r="F39" s="32">
        <v>350</v>
      </c>
      <c r="G39" s="32">
        <v>11000</v>
      </c>
      <c r="H39" s="45">
        <f t="shared" si="3"/>
        <v>11350</v>
      </c>
      <c r="I39" s="59"/>
      <c r="J39" s="35">
        <v>61267</v>
      </c>
      <c r="K39" s="36">
        <v>2100</v>
      </c>
      <c r="L39" s="37">
        <f t="shared" si="4"/>
        <v>63367</v>
      </c>
      <c r="M39" s="60"/>
      <c r="N39" s="35">
        <v>81395.850000000006</v>
      </c>
      <c r="O39" s="36">
        <v>21390</v>
      </c>
      <c r="P39" s="44">
        <f t="shared" si="5"/>
        <v>102785.85</v>
      </c>
      <c r="Q39" s="38"/>
      <c r="R39" s="35">
        <v>80904</v>
      </c>
      <c r="S39" s="36">
        <v>8100</v>
      </c>
      <c r="T39" s="44">
        <f t="shared" si="0"/>
        <v>89004</v>
      </c>
      <c r="U39" s="38"/>
      <c r="V39" s="35">
        <v>81199</v>
      </c>
      <c r="W39" s="36">
        <v>0</v>
      </c>
      <c r="X39" s="44">
        <f t="shared" si="12"/>
        <v>81199</v>
      </c>
      <c r="Y39" s="38"/>
      <c r="Z39" s="35">
        <v>82100</v>
      </c>
      <c r="AA39" s="36">
        <v>26863</v>
      </c>
      <c r="AB39" s="44">
        <f t="shared" si="6"/>
        <v>108963</v>
      </c>
      <c r="AC39" s="38"/>
      <c r="AD39" s="47">
        <v>104000</v>
      </c>
      <c r="AE39" s="36">
        <v>45</v>
      </c>
      <c r="AF39" s="44">
        <f t="shared" si="7"/>
        <v>104045</v>
      </c>
      <c r="AG39" s="38"/>
      <c r="AH39" s="47">
        <v>129233</v>
      </c>
      <c r="AI39" s="36">
        <v>0</v>
      </c>
      <c r="AJ39" s="44">
        <f t="shared" si="8"/>
        <v>129233</v>
      </c>
      <c r="AK39" s="38"/>
      <c r="AL39" s="47">
        <v>107038</v>
      </c>
      <c r="AM39" s="36">
        <v>0</v>
      </c>
      <c r="AN39" s="44">
        <f t="shared" si="11"/>
        <v>107038</v>
      </c>
      <c r="AO39" s="38"/>
      <c r="AP39" s="47">
        <v>109300</v>
      </c>
      <c r="AQ39" s="36">
        <v>0</v>
      </c>
      <c r="AR39" s="44">
        <f t="shared" si="10"/>
        <v>109300</v>
      </c>
    </row>
    <row r="40" spans="1:44" ht="13.2" x14ac:dyDescent="0.25">
      <c r="A40" s="9" t="s">
        <v>52</v>
      </c>
      <c r="B40" s="32">
        <v>50000</v>
      </c>
      <c r="C40" s="32">
        <v>0</v>
      </c>
      <c r="D40" s="45">
        <f t="shared" si="2"/>
        <v>50000</v>
      </c>
      <c r="E40" s="59"/>
      <c r="F40" s="32">
        <v>50000</v>
      </c>
      <c r="G40" s="32">
        <v>3247</v>
      </c>
      <c r="H40" s="45">
        <f t="shared" si="3"/>
        <v>53247</v>
      </c>
      <c r="I40" s="59"/>
      <c r="J40" s="35">
        <v>0</v>
      </c>
      <c r="K40" s="36">
        <v>0</v>
      </c>
      <c r="L40" s="37">
        <f t="shared" si="4"/>
        <v>0</v>
      </c>
      <c r="M40" s="60"/>
      <c r="N40" s="35">
        <v>50000</v>
      </c>
      <c r="O40" s="36">
        <v>0</v>
      </c>
      <c r="P40" s="44">
        <f t="shared" si="5"/>
        <v>50000</v>
      </c>
      <c r="Q40" s="38"/>
      <c r="R40" s="35">
        <v>50000</v>
      </c>
      <c r="S40" s="36">
        <v>0</v>
      </c>
      <c r="T40" s="44">
        <f t="shared" si="0"/>
        <v>50000</v>
      </c>
      <c r="U40" s="38"/>
      <c r="V40" s="35">
        <v>50000</v>
      </c>
      <c r="W40" s="36">
        <v>0</v>
      </c>
      <c r="X40" s="44">
        <f t="shared" si="12"/>
        <v>50000</v>
      </c>
      <c r="Y40" s="38"/>
      <c r="Z40" s="35">
        <v>51000</v>
      </c>
      <c r="AA40" s="36">
        <v>0</v>
      </c>
      <c r="AB40" s="44">
        <f t="shared" si="6"/>
        <v>51000</v>
      </c>
      <c r="AC40" s="38"/>
      <c r="AD40" s="47">
        <v>0</v>
      </c>
      <c r="AE40" s="36">
        <v>0</v>
      </c>
      <c r="AF40" s="44">
        <f t="shared" si="7"/>
        <v>0</v>
      </c>
      <c r="AG40" s="38"/>
      <c r="AH40" s="47">
        <v>0</v>
      </c>
      <c r="AI40" s="36">
        <v>0</v>
      </c>
      <c r="AJ40" s="44">
        <f t="shared" si="8"/>
        <v>0</v>
      </c>
      <c r="AK40" s="38"/>
      <c r="AL40" s="47">
        <v>0</v>
      </c>
      <c r="AM40" s="36">
        <v>0</v>
      </c>
      <c r="AN40" s="44">
        <f t="shared" si="11"/>
        <v>0</v>
      </c>
      <c r="AO40" s="38"/>
      <c r="AP40" s="47">
        <v>0</v>
      </c>
      <c r="AQ40" s="36">
        <v>0</v>
      </c>
      <c r="AR40" s="44">
        <f t="shared" si="10"/>
        <v>0</v>
      </c>
    </row>
    <row r="41" spans="1:44" ht="13.2" x14ac:dyDescent="0.25">
      <c r="A41" s="9" t="s">
        <v>53</v>
      </c>
      <c r="B41" s="32">
        <v>300432</v>
      </c>
      <c r="C41" s="32">
        <v>44492</v>
      </c>
      <c r="D41" s="45">
        <f t="shared" si="2"/>
        <v>344924</v>
      </c>
      <c r="E41" s="59"/>
      <c r="F41" s="32">
        <v>348114</v>
      </c>
      <c r="G41" s="32">
        <v>28275</v>
      </c>
      <c r="H41" s="45">
        <f t="shared" si="3"/>
        <v>376389</v>
      </c>
      <c r="I41" s="59"/>
      <c r="J41" s="35">
        <v>388921</v>
      </c>
      <c r="K41" s="36">
        <v>59600</v>
      </c>
      <c r="L41" s="37">
        <f t="shared" si="4"/>
        <v>448521</v>
      </c>
      <c r="M41" s="60"/>
      <c r="N41" s="35">
        <v>364447</v>
      </c>
      <c r="O41" s="36">
        <v>21635</v>
      </c>
      <c r="P41" s="44">
        <f t="shared" si="5"/>
        <v>386082</v>
      </c>
      <c r="Q41" s="38"/>
      <c r="R41" s="35">
        <v>426012</v>
      </c>
      <c r="S41" s="36">
        <v>6775</v>
      </c>
      <c r="T41" s="44">
        <f t="shared" si="0"/>
        <v>432787</v>
      </c>
      <c r="U41" s="38"/>
      <c r="V41" s="35">
        <v>399807</v>
      </c>
      <c r="W41" s="36">
        <v>1923.6</v>
      </c>
      <c r="X41" s="44">
        <f t="shared" si="12"/>
        <v>401730.6</v>
      </c>
      <c r="Y41" s="38"/>
      <c r="Z41" s="35">
        <v>435018</v>
      </c>
      <c r="AA41" s="36">
        <v>65513</v>
      </c>
      <c r="AB41" s="44">
        <f t="shared" si="6"/>
        <v>500531</v>
      </c>
      <c r="AC41" s="38"/>
      <c r="AD41" s="47">
        <v>403800</v>
      </c>
      <c r="AE41" s="36">
        <v>0</v>
      </c>
      <c r="AF41" s="44">
        <f t="shared" si="7"/>
        <v>403800</v>
      </c>
      <c r="AG41" s="38"/>
      <c r="AH41" s="47">
        <v>439849</v>
      </c>
      <c r="AI41" s="36">
        <v>181575</v>
      </c>
      <c r="AJ41" s="44">
        <f t="shared" si="8"/>
        <v>621424</v>
      </c>
      <c r="AK41" s="38"/>
      <c r="AL41" s="47">
        <v>464800</v>
      </c>
      <c r="AM41" s="36">
        <v>16368.28</v>
      </c>
      <c r="AN41" s="44">
        <f t="shared" si="11"/>
        <v>481168.28</v>
      </c>
      <c r="AO41" s="38"/>
      <c r="AP41" s="47">
        <v>626565</v>
      </c>
      <c r="AQ41" s="36">
        <v>104741</v>
      </c>
      <c r="AR41" s="44">
        <f t="shared" si="10"/>
        <v>731306</v>
      </c>
    </row>
    <row r="42" spans="1:44" ht="13.2" x14ac:dyDescent="0.25">
      <c r="A42" s="9" t="s">
        <v>54</v>
      </c>
      <c r="B42" s="32">
        <v>35000</v>
      </c>
      <c r="C42" s="32">
        <v>14600</v>
      </c>
      <c r="D42" s="45">
        <f t="shared" si="2"/>
        <v>49600</v>
      </c>
      <c r="E42" s="59"/>
      <c r="F42" s="32">
        <v>0</v>
      </c>
      <c r="G42" s="32">
        <v>0</v>
      </c>
      <c r="H42" s="45">
        <f t="shared" si="3"/>
        <v>0</v>
      </c>
      <c r="I42" s="59"/>
      <c r="J42" s="35">
        <v>0</v>
      </c>
      <c r="K42" s="36">
        <v>0</v>
      </c>
      <c r="L42" s="37">
        <f t="shared" si="4"/>
        <v>0</v>
      </c>
      <c r="M42" s="60"/>
      <c r="N42" s="35">
        <v>40000</v>
      </c>
      <c r="O42" s="36">
        <v>336</v>
      </c>
      <c r="P42" s="44">
        <f t="shared" si="5"/>
        <v>40336</v>
      </c>
      <c r="Q42" s="38"/>
      <c r="R42" s="35">
        <v>35000</v>
      </c>
      <c r="S42" s="36">
        <v>0</v>
      </c>
      <c r="T42" s="44">
        <f t="shared" si="0"/>
        <v>35000</v>
      </c>
      <c r="U42" s="38"/>
      <c r="V42" s="35">
        <v>30000</v>
      </c>
      <c r="W42" s="36">
        <v>0</v>
      </c>
      <c r="X42" s="44">
        <f t="shared" si="12"/>
        <v>30000</v>
      </c>
      <c r="Y42" s="38"/>
      <c r="Z42" s="35">
        <v>30900</v>
      </c>
      <c r="AA42" s="36">
        <v>0</v>
      </c>
      <c r="AB42" s="44">
        <f t="shared" si="6"/>
        <v>30900</v>
      </c>
      <c r="AC42" s="38"/>
      <c r="AD42" s="47">
        <v>0</v>
      </c>
      <c r="AE42" s="36">
        <v>0</v>
      </c>
      <c r="AF42" s="44">
        <f t="shared" si="7"/>
        <v>0</v>
      </c>
      <c r="AG42" s="38"/>
      <c r="AH42" s="47">
        <v>0</v>
      </c>
      <c r="AI42" s="36">
        <v>0</v>
      </c>
      <c r="AJ42" s="44">
        <f t="shared" si="8"/>
        <v>0</v>
      </c>
      <c r="AK42" s="38"/>
      <c r="AL42" s="47">
        <v>0</v>
      </c>
      <c r="AM42" s="36">
        <v>0</v>
      </c>
      <c r="AN42" s="44">
        <f t="shared" si="11"/>
        <v>0</v>
      </c>
      <c r="AO42" s="38"/>
      <c r="AP42" s="47">
        <v>0</v>
      </c>
      <c r="AQ42" s="36">
        <v>0</v>
      </c>
      <c r="AR42" s="44">
        <f t="shared" si="10"/>
        <v>0</v>
      </c>
    </row>
    <row r="43" spans="1:44" ht="13.2" x14ac:dyDescent="0.25">
      <c r="A43" s="9" t="s">
        <v>55</v>
      </c>
      <c r="B43" s="32">
        <v>989893</v>
      </c>
      <c r="C43" s="32">
        <v>114529</v>
      </c>
      <c r="D43" s="45">
        <f t="shared" si="2"/>
        <v>1104422</v>
      </c>
      <c r="E43" s="59"/>
      <c r="F43" s="32">
        <v>1104100</v>
      </c>
      <c r="G43" s="32">
        <v>124144</v>
      </c>
      <c r="H43" s="45">
        <f t="shared" si="3"/>
        <v>1228244</v>
      </c>
      <c r="I43" s="59"/>
      <c r="J43" s="35">
        <v>1206061</v>
      </c>
      <c r="K43" s="36">
        <v>77826</v>
      </c>
      <c r="L43" s="37">
        <f t="shared" si="4"/>
        <v>1283887</v>
      </c>
      <c r="M43" s="60"/>
      <c r="N43" s="35">
        <v>901056.8</v>
      </c>
      <c r="O43" s="36">
        <v>41839</v>
      </c>
      <c r="P43" s="44">
        <f t="shared" si="5"/>
        <v>942895.8</v>
      </c>
      <c r="Q43" s="38"/>
      <c r="R43" s="35">
        <v>924876</v>
      </c>
      <c r="S43" s="36">
        <v>97500</v>
      </c>
      <c r="T43" s="44">
        <f t="shared" si="0"/>
        <v>1022376</v>
      </c>
      <c r="U43" s="38"/>
      <c r="V43" s="35">
        <v>821165.37</v>
      </c>
      <c r="W43" s="36">
        <v>49660</v>
      </c>
      <c r="X43" s="44">
        <f t="shared" si="12"/>
        <v>870825.37</v>
      </c>
      <c r="Y43" s="38"/>
      <c r="Z43" s="35">
        <v>840512</v>
      </c>
      <c r="AA43" s="36">
        <v>61800</v>
      </c>
      <c r="AB43" s="44">
        <f t="shared" si="6"/>
        <v>902312</v>
      </c>
      <c r="AC43" s="38"/>
      <c r="AD43" s="47">
        <v>694900</v>
      </c>
      <c r="AE43" s="36">
        <v>232000</v>
      </c>
      <c r="AF43" s="44">
        <f t="shared" si="7"/>
        <v>926900</v>
      </c>
      <c r="AG43" s="38"/>
      <c r="AH43" s="47">
        <v>708600</v>
      </c>
      <c r="AI43" s="36">
        <v>37062</v>
      </c>
      <c r="AJ43" s="44">
        <f t="shared" si="8"/>
        <v>745662</v>
      </c>
      <c r="AK43" s="38"/>
      <c r="AL43" s="47">
        <v>708600</v>
      </c>
      <c r="AM43" s="36">
        <v>100000</v>
      </c>
      <c r="AN43" s="44">
        <f t="shared" si="11"/>
        <v>808600</v>
      </c>
      <c r="AO43" s="38"/>
      <c r="AP43" s="47">
        <v>757050</v>
      </c>
      <c r="AQ43" s="36">
        <v>330383</v>
      </c>
      <c r="AR43" s="44">
        <f t="shared" si="10"/>
        <v>1087433</v>
      </c>
    </row>
    <row r="44" spans="1:44" ht="13.2" x14ac:dyDescent="0.25">
      <c r="A44" s="9" t="s">
        <v>56</v>
      </c>
      <c r="B44" s="32">
        <v>585000</v>
      </c>
      <c r="C44" s="32">
        <v>53846</v>
      </c>
      <c r="D44" s="45">
        <f t="shared" si="2"/>
        <v>638846</v>
      </c>
      <c r="E44" s="59"/>
      <c r="F44" s="32">
        <v>0</v>
      </c>
      <c r="G44" s="32">
        <v>54268</v>
      </c>
      <c r="H44" s="45">
        <f t="shared" si="3"/>
        <v>54268</v>
      </c>
      <c r="I44" s="59"/>
      <c r="J44" s="35">
        <v>476000</v>
      </c>
      <c r="K44" s="36">
        <v>51951</v>
      </c>
      <c r="L44" s="37">
        <f t="shared" si="4"/>
        <v>527951</v>
      </c>
      <c r="M44" s="60"/>
      <c r="N44" s="35">
        <v>476000</v>
      </c>
      <c r="O44" s="36">
        <v>145528</v>
      </c>
      <c r="P44" s="44">
        <f t="shared" si="5"/>
        <v>621528</v>
      </c>
      <c r="Q44" s="38"/>
      <c r="R44" s="35">
        <v>481000</v>
      </c>
      <c r="S44" s="36">
        <v>22656</v>
      </c>
      <c r="T44" s="44">
        <f t="shared" si="0"/>
        <v>503656</v>
      </c>
      <c r="U44" s="38"/>
      <c r="V44" s="35">
        <v>474000</v>
      </c>
      <c r="W44" s="36">
        <v>23990</v>
      </c>
      <c r="X44" s="44">
        <f t="shared" si="12"/>
        <v>497990</v>
      </c>
      <c r="Y44" s="38"/>
      <c r="Z44" s="35">
        <v>483600</v>
      </c>
      <c r="AA44" s="36">
        <v>90788</v>
      </c>
      <c r="AB44" s="44">
        <f t="shared" si="6"/>
        <v>574388</v>
      </c>
      <c r="AC44" s="38"/>
      <c r="AD44" s="47">
        <v>513600</v>
      </c>
      <c r="AE44" s="36">
        <v>77625</v>
      </c>
      <c r="AF44" s="44">
        <f t="shared" si="7"/>
        <v>591225</v>
      </c>
      <c r="AG44" s="38"/>
      <c r="AH44" s="47">
        <v>640250</v>
      </c>
      <c r="AI44" s="36">
        <v>5000</v>
      </c>
      <c r="AJ44" s="44">
        <f t="shared" si="8"/>
        <v>645250</v>
      </c>
      <c r="AK44" s="38"/>
      <c r="AL44" s="47">
        <v>647900</v>
      </c>
      <c r="AM44" s="36">
        <v>0</v>
      </c>
      <c r="AN44" s="44">
        <f t="shared" si="11"/>
        <v>647900</v>
      </c>
      <c r="AO44" s="38"/>
      <c r="AP44" s="47">
        <v>668680</v>
      </c>
      <c r="AQ44" s="36">
        <v>42390</v>
      </c>
      <c r="AR44" s="44">
        <f t="shared" si="10"/>
        <v>711070</v>
      </c>
    </row>
    <row r="45" spans="1:44" ht="13.2" x14ac:dyDescent="0.25">
      <c r="A45" s="9" t="s">
        <v>57</v>
      </c>
      <c r="B45" s="32">
        <v>194875</v>
      </c>
      <c r="C45" s="32">
        <v>22560</v>
      </c>
      <c r="D45" s="45">
        <f t="shared" si="2"/>
        <v>217435</v>
      </c>
      <c r="E45" s="59"/>
      <c r="F45" s="32">
        <v>9550</v>
      </c>
      <c r="G45" s="32">
        <v>47264</v>
      </c>
      <c r="H45" s="45">
        <f t="shared" si="3"/>
        <v>56814</v>
      </c>
      <c r="I45" s="59"/>
      <c r="J45" s="35">
        <v>182840</v>
      </c>
      <c r="K45" s="36">
        <v>49318</v>
      </c>
      <c r="L45" s="37">
        <f t="shared" si="4"/>
        <v>232158</v>
      </c>
      <c r="M45" s="60"/>
      <c r="N45" s="35">
        <v>182996</v>
      </c>
      <c r="O45" s="36">
        <v>37837</v>
      </c>
      <c r="P45" s="44">
        <f t="shared" si="5"/>
        <v>220833</v>
      </c>
      <c r="Q45" s="38"/>
      <c r="R45" s="35">
        <v>182840</v>
      </c>
      <c r="S45" s="36">
        <v>720</v>
      </c>
      <c r="T45" s="44">
        <f t="shared" si="0"/>
        <v>183560</v>
      </c>
      <c r="U45" s="38"/>
      <c r="V45" s="35">
        <v>186260</v>
      </c>
      <c r="W45" s="36">
        <v>5399</v>
      </c>
      <c r="X45" s="44">
        <f t="shared" si="12"/>
        <v>191659</v>
      </c>
      <c r="Y45" s="38"/>
      <c r="Z45" s="35">
        <v>191505</v>
      </c>
      <c r="AA45" s="36">
        <v>40283</v>
      </c>
      <c r="AB45" s="44">
        <f t="shared" si="6"/>
        <v>231788</v>
      </c>
      <c r="AC45" s="38"/>
      <c r="AD45" s="47">
        <v>219300</v>
      </c>
      <c r="AE45" s="36">
        <v>0</v>
      </c>
      <c r="AF45" s="44">
        <f t="shared" si="7"/>
        <v>219300</v>
      </c>
      <c r="AG45" s="38"/>
      <c r="AH45" s="47">
        <v>190950</v>
      </c>
      <c r="AI45" s="36">
        <v>39007</v>
      </c>
      <c r="AJ45" s="44">
        <f t="shared" si="8"/>
        <v>229957</v>
      </c>
      <c r="AK45" s="38"/>
      <c r="AL45" s="47">
        <v>201150</v>
      </c>
      <c r="AM45" s="36">
        <v>15360</v>
      </c>
      <c r="AN45" s="44">
        <f t="shared" si="11"/>
        <v>216510</v>
      </c>
      <c r="AO45" s="38"/>
      <c r="AP45" s="47">
        <v>208025</v>
      </c>
      <c r="AQ45" s="36">
        <v>31013</v>
      </c>
      <c r="AR45" s="44">
        <f t="shared" si="10"/>
        <v>239038</v>
      </c>
    </row>
    <row r="46" spans="1:44" ht="13.2" x14ac:dyDescent="0.25">
      <c r="A46" s="9" t="s">
        <v>58</v>
      </c>
      <c r="B46" s="64">
        <v>0</v>
      </c>
      <c r="C46" s="64">
        <v>0</v>
      </c>
      <c r="D46" s="65">
        <f>B46+C46</f>
        <v>0</v>
      </c>
      <c r="E46" s="7"/>
      <c r="F46" s="64">
        <v>0</v>
      </c>
      <c r="G46" s="64">
        <v>0</v>
      </c>
      <c r="H46" s="65">
        <f>F46+G46</f>
        <v>0</v>
      </c>
      <c r="I46" s="7"/>
      <c r="J46" s="64">
        <v>0</v>
      </c>
      <c r="K46" s="64">
        <v>0</v>
      </c>
      <c r="L46" s="65">
        <f>J46+K46</f>
        <v>0</v>
      </c>
      <c r="M46" s="26"/>
      <c r="N46" s="64">
        <v>0</v>
      </c>
      <c r="O46" s="64">
        <v>0</v>
      </c>
      <c r="P46" s="65">
        <f>N46+O46</f>
        <v>0</v>
      </c>
      <c r="Q46" s="26"/>
      <c r="R46" s="64">
        <v>0</v>
      </c>
      <c r="S46" s="64">
        <v>0</v>
      </c>
      <c r="T46" s="65">
        <f>R46+S46</f>
        <v>0</v>
      </c>
      <c r="U46" s="26"/>
      <c r="V46" s="64">
        <v>0</v>
      </c>
      <c r="W46" s="64">
        <v>0</v>
      </c>
      <c r="X46" s="65">
        <f>V46+W46</f>
        <v>0</v>
      </c>
      <c r="Y46" s="26"/>
      <c r="Z46" s="64">
        <v>0</v>
      </c>
      <c r="AA46" s="64">
        <v>0</v>
      </c>
      <c r="AB46" s="65">
        <f>Z46+AA46</f>
        <v>0</v>
      </c>
      <c r="AC46" s="26"/>
      <c r="AD46" s="64">
        <v>0</v>
      </c>
      <c r="AE46" s="64">
        <v>0</v>
      </c>
      <c r="AF46" s="65">
        <f>AD46+AE46</f>
        <v>0</v>
      </c>
      <c r="AG46" s="26"/>
      <c r="AH46" s="64">
        <v>0</v>
      </c>
      <c r="AI46" s="64">
        <v>0</v>
      </c>
      <c r="AJ46" s="65">
        <f>AH46+AI46</f>
        <v>0</v>
      </c>
      <c r="AK46" s="26"/>
      <c r="AL46" s="64">
        <v>0</v>
      </c>
      <c r="AM46" s="64">
        <v>0</v>
      </c>
      <c r="AN46" s="65">
        <f>AL46+AM46</f>
        <v>0</v>
      </c>
      <c r="AO46" s="38"/>
      <c r="AP46" s="47">
        <v>20000</v>
      </c>
      <c r="AQ46" s="36">
        <v>0</v>
      </c>
      <c r="AR46" s="44">
        <f t="shared" si="10"/>
        <v>20000</v>
      </c>
    </row>
    <row r="47" spans="1:44" ht="13.2" x14ac:dyDescent="0.25">
      <c r="A47" s="9" t="s">
        <v>59</v>
      </c>
      <c r="B47" s="32">
        <v>243750</v>
      </c>
      <c r="C47" s="32">
        <v>197721</v>
      </c>
      <c r="D47" s="45">
        <f t="shared" si="2"/>
        <v>441471</v>
      </c>
      <c r="E47" s="59"/>
      <c r="F47" s="32">
        <v>252000</v>
      </c>
      <c r="G47" s="32">
        <v>126811</v>
      </c>
      <c r="H47" s="45">
        <f t="shared" si="3"/>
        <v>378811</v>
      </c>
      <c r="I47" s="59"/>
      <c r="J47" s="35">
        <v>356200</v>
      </c>
      <c r="K47" s="36">
        <v>152063</v>
      </c>
      <c r="L47" s="37">
        <f t="shared" si="4"/>
        <v>508263</v>
      </c>
      <c r="M47" s="60"/>
      <c r="N47" s="35">
        <v>361200</v>
      </c>
      <c r="O47" s="36">
        <v>201200</v>
      </c>
      <c r="P47" s="44">
        <f t="shared" si="5"/>
        <v>562400</v>
      </c>
      <c r="Q47" s="38"/>
      <c r="R47" s="35">
        <v>361200</v>
      </c>
      <c r="S47" s="36">
        <v>212252</v>
      </c>
      <c r="T47" s="44">
        <f t="shared" si="0"/>
        <v>573452</v>
      </c>
      <c r="U47" s="38"/>
      <c r="V47" s="35">
        <v>300000</v>
      </c>
      <c r="W47" s="36">
        <v>10063</v>
      </c>
      <c r="X47" s="44">
        <f t="shared" si="12"/>
        <v>310063</v>
      </c>
      <c r="Y47" s="38"/>
      <c r="Z47" s="35">
        <v>347400</v>
      </c>
      <c r="AA47" s="36">
        <v>912</v>
      </c>
      <c r="AB47" s="44">
        <f t="shared" si="6"/>
        <v>348312</v>
      </c>
      <c r="AC47" s="38"/>
      <c r="AD47" s="47">
        <v>347400</v>
      </c>
      <c r="AE47" s="36">
        <v>885</v>
      </c>
      <c r="AF47" s="44">
        <f t="shared" si="7"/>
        <v>348285</v>
      </c>
      <c r="AG47" s="38"/>
      <c r="AH47" s="47">
        <v>413800</v>
      </c>
      <c r="AI47" s="36">
        <v>39000</v>
      </c>
      <c r="AJ47" s="44">
        <f t="shared" si="8"/>
        <v>452800</v>
      </c>
      <c r="AK47" s="38"/>
      <c r="AL47" s="47">
        <v>413500</v>
      </c>
      <c r="AM47" s="36">
        <v>0</v>
      </c>
      <c r="AN47" s="44">
        <f t="shared" si="11"/>
        <v>413500</v>
      </c>
      <c r="AO47" s="38"/>
      <c r="AP47" s="47">
        <v>424350</v>
      </c>
      <c r="AQ47" s="36">
        <v>161738</v>
      </c>
      <c r="AR47" s="44">
        <f t="shared" si="10"/>
        <v>586088</v>
      </c>
    </row>
    <row r="48" spans="1:44" ht="13.2" x14ac:dyDescent="0.25">
      <c r="A48" s="9" t="s">
        <v>60</v>
      </c>
      <c r="B48" s="32">
        <v>329745</v>
      </c>
      <c r="C48" s="32">
        <v>15028</v>
      </c>
      <c r="D48" s="45">
        <f t="shared" si="2"/>
        <v>344773</v>
      </c>
      <c r="E48" s="59"/>
      <c r="F48" s="32">
        <v>340108</v>
      </c>
      <c r="G48" s="32">
        <v>14299</v>
      </c>
      <c r="H48" s="45">
        <f t="shared" si="3"/>
        <v>354407</v>
      </c>
      <c r="I48" s="59"/>
      <c r="J48" s="35">
        <v>366273</v>
      </c>
      <c r="K48" s="36">
        <v>31261</v>
      </c>
      <c r="L48" s="37">
        <f t="shared" si="4"/>
        <v>397534</v>
      </c>
      <c r="M48" s="60"/>
      <c r="N48" s="35">
        <v>365835</v>
      </c>
      <c r="O48" s="36">
        <v>13370.4</v>
      </c>
      <c r="P48" s="44">
        <f t="shared" si="5"/>
        <v>379205.4</v>
      </c>
      <c r="Q48" s="38"/>
      <c r="R48" s="35">
        <v>412205</v>
      </c>
      <c r="S48" s="36">
        <v>360</v>
      </c>
      <c r="T48" s="44">
        <f t="shared" si="0"/>
        <v>412565</v>
      </c>
      <c r="U48" s="38"/>
      <c r="V48" s="35">
        <v>389000</v>
      </c>
      <c r="W48" s="36">
        <v>0</v>
      </c>
      <c r="X48" s="44">
        <f t="shared" si="12"/>
        <v>389000</v>
      </c>
      <c r="Y48" s="38"/>
      <c r="Z48" s="35">
        <v>426500</v>
      </c>
      <c r="AA48" s="36">
        <v>2036</v>
      </c>
      <c r="AB48" s="44">
        <f t="shared" si="6"/>
        <v>428536</v>
      </c>
      <c r="AC48" s="38"/>
      <c r="AD48" s="47">
        <v>424300</v>
      </c>
      <c r="AE48" s="36">
        <v>270</v>
      </c>
      <c r="AF48" s="44">
        <f t="shared" si="7"/>
        <v>424570</v>
      </c>
      <c r="AG48" s="38"/>
      <c r="AH48" s="47">
        <v>484354</v>
      </c>
      <c r="AI48" s="36">
        <v>46431</v>
      </c>
      <c r="AJ48" s="44">
        <f t="shared" si="8"/>
        <v>530785</v>
      </c>
      <c r="AK48" s="38"/>
      <c r="AL48" s="47">
        <v>432864</v>
      </c>
      <c r="AM48" s="36">
        <v>15187.68</v>
      </c>
      <c r="AN48" s="44">
        <f t="shared" si="11"/>
        <v>448051.68</v>
      </c>
      <c r="AO48" s="38"/>
      <c r="AP48" s="47">
        <v>517820</v>
      </c>
      <c r="AQ48" s="36">
        <v>72282</v>
      </c>
      <c r="AR48" s="44">
        <f t="shared" si="10"/>
        <v>590102</v>
      </c>
    </row>
    <row r="49" spans="1:44" ht="13.2" x14ac:dyDescent="0.25">
      <c r="A49" s="9" t="s">
        <v>61</v>
      </c>
      <c r="B49" s="32">
        <v>18750</v>
      </c>
      <c r="C49" s="32">
        <v>5000</v>
      </c>
      <c r="D49" s="45">
        <f t="shared" si="2"/>
        <v>23750</v>
      </c>
      <c r="E49" s="59"/>
      <c r="F49" s="32">
        <v>0</v>
      </c>
      <c r="G49" s="32">
        <v>11000</v>
      </c>
      <c r="H49" s="45">
        <f t="shared" si="3"/>
        <v>11000</v>
      </c>
      <c r="I49" s="59"/>
      <c r="J49" s="35">
        <v>15000</v>
      </c>
      <c r="K49" s="36">
        <v>24974</v>
      </c>
      <c r="L49" s="37">
        <f t="shared" si="4"/>
        <v>39974</v>
      </c>
      <c r="M49" s="60"/>
      <c r="N49" s="35">
        <v>15000</v>
      </c>
      <c r="O49" s="36">
        <v>0</v>
      </c>
      <c r="P49" s="44">
        <f t="shared" si="5"/>
        <v>15000</v>
      </c>
      <c r="Q49" s="38"/>
      <c r="R49" s="35">
        <v>15000</v>
      </c>
      <c r="S49" s="36">
        <v>0</v>
      </c>
      <c r="T49" s="44">
        <f t="shared" si="0"/>
        <v>15000</v>
      </c>
      <c r="U49" s="38"/>
      <c r="V49" s="35">
        <v>15000</v>
      </c>
      <c r="W49" s="36">
        <v>8000</v>
      </c>
      <c r="X49" s="44">
        <f t="shared" si="12"/>
        <v>23000</v>
      </c>
      <c r="Y49" s="38"/>
      <c r="Z49" s="35">
        <v>15300</v>
      </c>
      <c r="AA49" s="36">
        <v>0</v>
      </c>
      <c r="AB49" s="44">
        <f t="shared" si="6"/>
        <v>15300</v>
      </c>
      <c r="AC49" s="38"/>
      <c r="AD49" s="47">
        <v>15300</v>
      </c>
      <c r="AE49" s="36">
        <v>0</v>
      </c>
      <c r="AF49" s="44">
        <f t="shared" si="7"/>
        <v>15300</v>
      </c>
      <c r="AG49" s="38"/>
      <c r="AH49" s="47">
        <v>15500</v>
      </c>
      <c r="AI49" s="36">
        <v>14265</v>
      </c>
      <c r="AJ49" s="44">
        <f t="shared" si="8"/>
        <v>29765</v>
      </c>
      <c r="AK49" s="38"/>
      <c r="AL49" s="47">
        <v>15500</v>
      </c>
      <c r="AM49" s="36">
        <v>0</v>
      </c>
      <c r="AN49" s="44">
        <f t="shared" si="11"/>
        <v>15500</v>
      </c>
      <c r="AO49" s="38"/>
      <c r="AP49" s="47">
        <v>15875</v>
      </c>
      <c r="AQ49" s="36">
        <v>0</v>
      </c>
      <c r="AR49" s="44">
        <f t="shared" si="10"/>
        <v>15875</v>
      </c>
    </row>
    <row r="50" spans="1:44" ht="13.2" x14ac:dyDescent="0.25">
      <c r="A50" s="9" t="s">
        <v>62</v>
      </c>
      <c r="B50" s="32">
        <v>0</v>
      </c>
      <c r="C50" s="32">
        <v>0</v>
      </c>
      <c r="D50" s="45">
        <f t="shared" si="2"/>
        <v>0</v>
      </c>
      <c r="E50" s="59"/>
      <c r="F50" s="32">
        <v>0</v>
      </c>
      <c r="G50" s="32">
        <v>0</v>
      </c>
      <c r="H50" s="45">
        <f t="shared" si="3"/>
        <v>0</v>
      </c>
      <c r="I50" s="59"/>
      <c r="J50" s="35">
        <v>6000</v>
      </c>
      <c r="K50" s="36">
        <v>7500</v>
      </c>
      <c r="L50" s="37">
        <f t="shared" si="4"/>
        <v>13500</v>
      </c>
      <c r="M50" s="60"/>
      <c r="N50" s="35">
        <v>6000</v>
      </c>
      <c r="O50" s="36">
        <v>9000</v>
      </c>
      <c r="P50" s="44">
        <f t="shared" si="5"/>
        <v>15000</v>
      </c>
      <c r="Q50" s="38"/>
      <c r="R50" s="35">
        <v>6000</v>
      </c>
      <c r="S50" s="36">
        <v>6250</v>
      </c>
      <c r="T50" s="44">
        <f t="shared" si="0"/>
        <v>12250</v>
      </c>
      <c r="U50" s="38"/>
      <c r="V50" s="35">
        <v>6000</v>
      </c>
      <c r="W50" s="36">
        <v>5917</v>
      </c>
      <c r="X50" s="44">
        <f t="shared" si="12"/>
        <v>11917</v>
      </c>
      <c r="Y50" s="38"/>
      <c r="Z50" s="35">
        <v>6000</v>
      </c>
      <c r="AA50" s="36">
        <v>0</v>
      </c>
      <c r="AB50" s="44">
        <f t="shared" si="6"/>
        <v>6000</v>
      </c>
      <c r="AC50" s="38"/>
      <c r="AD50" s="47">
        <v>6000</v>
      </c>
      <c r="AE50" s="36">
        <v>650</v>
      </c>
      <c r="AF50" s="44">
        <f t="shared" si="7"/>
        <v>6650</v>
      </c>
      <c r="AG50" s="38"/>
      <c r="AH50" s="47">
        <v>6000</v>
      </c>
      <c r="AI50" s="36">
        <v>0</v>
      </c>
      <c r="AJ50" s="44">
        <f t="shared" si="8"/>
        <v>6000</v>
      </c>
      <c r="AK50" s="38"/>
      <c r="AL50" s="47">
        <v>50500</v>
      </c>
      <c r="AM50" s="36">
        <v>162</v>
      </c>
      <c r="AN50" s="44">
        <f t="shared" si="11"/>
        <v>50662</v>
      </c>
      <c r="AO50" s="38"/>
      <c r="AP50" s="47">
        <v>46950</v>
      </c>
      <c r="AQ50" s="36">
        <v>5000</v>
      </c>
      <c r="AR50" s="44">
        <f t="shared" si="10"/>
        <v>51950</v>
      </c>
    </row>
    <row r="51" spans="1:44" ht="13.2" x14ac:dyDescent="0.25">
      <c r="A51" s="9" t="s">
        <v>63</v>
      </c>
      <c r="B51" s="32">
        <v>71300</v>
      </c>
      <c r="C51" s="32">
        <v>130753</v>
      </c>
      <c r="D51" s="45">
        <f t="shared" si="2"/>
        <v>202053</v>
      </c>
      <c r="E51" s="59"/>
      <c r="F51" s="32">
        <v>78280</v>
      </c>
      <c r="G51" s="32">
        <v>92248</v>
      </c>
      <c r="H51" s="45">
        <f t="shared" si="3"/>
        <v>170528</v>
      </c>
      <c r="I51" s="59"/>
      <c r="J51" s="35">
        <v>97977</v>
      </c>
      <c r="K51" s="36">
        <v>31889</v>
      </c>
      <c r="L51" s="37">
        <f t="shared" si="4"/>
        <v>129866</v>
      </c>
      <c r="M51" s="60"/>
      <c r="N51" s="35">
        <v>95040</v>
      </c>
      <c r="O51" s="36">
        <v>20294</v>
      </c>
      <c r="P51" s="44">
        <f t="shared" si="5"/>
        <v>115334</v>
      </c>
      <c r="Q51" s="38"/>
      <c r="R51" s="35">
        <v>191447</v>
      </c>
      <c r="S51" s="36">
        <v>92171</v>
      </c>
      <c r="T51" s="44">
        <f t="shared" si="0"/>
        <v>283618</v>
      </c>
      <c r="U51" s="38"/>
      <c r="V51" s="35">
        <v>119725</v>
      </c>
      <c r="W51" s="36">
        <v>70000</v>
      </c>
      <c r="X51" s="44">
        <f t="shared" si="12"/>
        <v>189725</v>
      </c>
      <c r="Y51" s="38"/>
      <c r="Z51" s="35">
        <v>165642</v>
      </c>
      <c r="AA51" s="36">
        <v>66450</v>
      </c>
      <c r="AB51" s="44">
        <f t="shared" si="6"/>
        <v>232092</v>
      </c>
      <c r="AC51" s="38"/>
      <c r="AD51" s="47">
        <v>163600</v>
      </c>
      <c r="AE51" s="36">
        <v>11290</v>
      </c>
      <c r="AF51" s="44">
        <f t="shared" si="7"/>
        <v>174890</v>
      </c>
      <c r="AG51" s="38"/>
      <c r="AH51" s="47">
        <v>167383</v>
      </c>
      <c r="AI51" s="36">
        <v>0</v>
      </c>
      <c r="AJ51" s="44">
        <f t="shared" si="8"/>
        <v>167383</v>
      </c>
      <c r="AK51" s="38"/>
      <c r="AL51" s="47">
        <v>166100</v>
      </c>
      <c r="AM51" s="36">
        <v>0</v>
      </c>
      <c r="AN51" s="44">
        <f t="shared" si="11"/>
        <v>166100</v>
      </c>
      <c r="AO51" s="38"/>
      <c r="AP51" s="47">
        <v>246575</v>
      </c>
      <c r="AQ51" s="36">
        <v>4000</v>
      </c>
      <c r="AR51" s="44">
        <f t="shared" si="10"/>
        <v>250575</v>
      </c>
    </row>
    <row r="52" spans="1:44" ht="13.2" x14ac:dyDescent="0.25">
      <c r="A52" s="9" t="s">
        <v>64</v>
      </c>
      <c r="B52" s="32">
        <v>0</v>
      </c>
      <c r="C52" s="32">
        <v>0</v>
      </c>
      <c r="D52" s="45">
        <f t="shared" si="2"/>
        <v>0</v>
      </c>
      <c r="E52" s="59"/>
      <c r="F52" s="32">
        <v>0</v>
      </c>
      <c r="G52" s="32">
        <v>0</v>
      </c>
      <c r="H52" s="45">
        <f t="shared" si="3"/>
        <v>0</v>
      </c>
      <c r="I52" s="59"/>
      <c r="J52" s="35">
        <v>0</v>
      </c>
      <c r="K52" s="36">
        <v>0</v>
      </c>
      <c r="L52" s="37">
        <f t="shared" si="4"/>
        <v>0</v>
      </c>
      <c r="M52" s="60"/>
      <c r="N52" s="35">
        <v>0</v>
      </c>
      <c r="O52" s="36">
        <v>0</v>
      </c>
      <c r="P52" s="44">
        <f t="shared" si="5"/>
        <v>0</v>
      </c>
      <c r="Q52" s="38"/>
      <c r="R52" s="35">
        <v>0</v>
      </c>
      <c r="S52" s="36">
        <v>10000</v>
      </c>
      <c r="T52" s="44">
        <f t="shared" si="0"/>
        <v>10000</v>
      </c>
      <c r="U52" s="38"/>
      <c r="V52" s="35">
        <v>30000</v>
      </c>
      <c r="W52" s="36">
        <v>1296</v>
      </c>
      <c r="X52" s="44">
        <f t="shared" si="12"/>
        <v>31296</v>
      </c>
      <c r="Y52" s="38"/>
      <c r="Z52" s="35">
        <v>30900</v>
      </c>
      <c r="AA52" s="36">
        <v>1428</v>
      </c>
      <c r="AB52" s="44">
        <f t="shared" si="6"/>
        <v>32328</v>
      </c>
      <c r="AC52" s="38"/>
      <c r="AD52" s="47">
        <v>30900</v>
      </c>
      <c r="AE52" s="36">
        <v>0</v>
      </c>
      <c r="AF52" s="44">
        <f t="shared" si="7"/>
        <v>30900</v>
      </c>
      <c r="AG52" s="38"/>
      <c r="AH52" s="47">
        <v>31500</v>
      </c>
      <c r="AI52" s="36">
        <v>0</v>
      </c>
      <c r="AJ52" s="44">
        <f t="shared" si="8"/>
        <v>31500</v>
      </c>
      <c r="AK52" s="38"/>
      <c r="AL52" s="47">
        <v>0</v>
      </c>
      <c r="AM52" s="36">
        <v>0</v>
      </c>
      <c r="AN52" s="44">
        <f t="shared" si="11"/>
        <v>0</v>
      </c>
      <c r="AO52" s="38"/>
      <c r="AP52" s="47">
        <v>0</v>
      </c>
      <c r="AQ52" s="36">
        <v>0</v>
      </c>
      <c r="AR52" s="44">
        <f t="shared" si="10"/>
        <v>0</v>
      </c>
    </row>
    <row r="53" spans="1:44" ht="13.2" x14ac:dyDescent="0.25">
      <c r="A53" s="9" t="s">
        <v>65</v>
      </c>
      <c r="B53" s="32">
        <v>150700</v>
      </c>
      <c r="C53" s="32">
        <v>456949</v>
      </c>
      <c r="D53" s="45">
        <f t="shared" si="2"/>
        <v>607649</v>
      </c>
      <c r="E53" s="59"/>
      <c r="F53" s="32">
        <v>0</v>
      </c>
      <c r="G53" s="32">
        <v>347157</v>
      </c>
      <c r="H53" s="45">
        <f t="shared" si="3"/>
        <v>347157</v>
      </c>
      <c r="I53" s="59"/>
      <c r="J53" s="35">
        <v>75000</v>
      </c>
      <c r="K53" s="36">
        <v>216368</v>
      </c>
      <c r="L53" s="37">
        <f t="shared" si="4"/>
        <v>291368</v>
      </c>
      <c r="M53" s="60"/>
      <c r="N53" s="35">
        <v>75000</v>
      </c>
      <c r="O53" s="36">
        <v>342116</v>
      </c>
      <c r="P53" s="44">
        <f t="shared" si="5"/>
        <v>417116</v>
      </c>
      <c r="Q53" s="38"/>
      <c r="R53" s="35">
        <v>75000</v>
      </c>
      <c r="S53" s="36">
        <v>372800</v>
      </c>
      <c r="T53" s="44">
        <f t="shared" si="0"/>
        <v>447800</v>
      </c>
      <c r="U53" s="38"/>
      <c r="V53" s="35">
        <v>195000</v>
      </c>
      <c r="W53" s="36">
        <v>476</v>
      </c>
      <c r="X53" s="44">
        <f t="shared" si="12"/>
        <v>195476</v>
      </c>
      <c r="Y53" s="38"/>
      <c r="Z53" s="35">
        <v>182900</v>
      </c>
      <c r="AA53" s="36">
        <v>25048</v>
      </c>
      <c r="AB53" s="44">
        <f t="shared" si="6"/>
        <v>207948</v>
      </c>
      <c r="AC53" s="38"/>
      <c r="AD53" s="47">
        <v>182500</v>
      </c>
      <c r="AE53" s="36">
        <v>5056</v>
      </c>
      <c r="AF53" s="44">
        <f t="shared" si="7"/>
        <v>187556</v>
      </c>
      <c r="AG53" s="38"/>
      <c r="AH53" s="47">
        <v>184250</v>
      </c>
      <c r="AI53" s="36">
        <v>6642</v>
      </c>
      <c r="AJ53" s="44">
        <f t="shared" si="8"/>
        <v>190892</v>
      </c>
      <c r="AK53" s="38"/>
      <c r="AL53" s="47">
        <v>184250</v>
      </c>
      <c r="AM53" s="36">
        <v>0</v>
      </c>
      <c r="AN53" s="44">
        <f t="shared" si="11"/>
        <v>184250</v>
      </c>
      <c r="AO53" s="38"/>
      <c r="AP53" s="47">
        <v>297475</v>
      </c>
      <c r="AQ53" s="36">
        <v>30136</v>
      </c>
      <c r="AR53" s="44">
        <f t="shared" si="10"/>
        <v>327611</v>
      </c>
    </row>
    <row r="54" spans="1:44" ht="13.2" x14ac:dyDescent="0.25">
      <c r="A54" s="9" t="s">
        <v>66</v>
      </c>
      <c r="B54" s="32">
        <v>262470</v>
      </c>
      <c r="C54" s="32">
        <v>60993</v>
      </c>
      <c r="D54" s="45">
        <f t="shared" si="2"/>
        <v>323463</v>
      </c>
      <c r="E54" s="59"/>
      <c r="F54" s="32">
        <v>494250</v>
      </c>
      <c r="G54" s="32">
        <v>37766</v>
      </c>
      <c r="H54" s="45">
        <f t="shared" si="3"/>
        <v>532016</v>
      </c>
      <c r="I54" s="59"/>
      <c r="J54" s="35">
        <v>456394</v>
      </c>
      <c r="K54" s="36">
        <v>47090</v>
      </c>
      <c r="L54" s="37">
        <f t="shared" si="4"/>
        <v>503484</v>
      </c>
      <c r="M54" s="60"/>
      <c r="N54" s="35">
        <v>477981</v>
      </c>
      <c r="O54" s="36">
        <v>15273</v>
      </c>
      <c r="P54" s="44">
        <f t="shared" si="5"/>
        <v>493254</v>
      </c>
      <c r="Q54" s="38"/>
      <c r="R54" s="35">
        <v>442847</v>
      </c>
      <c r="S54" s="36">
        <v>21064</v>
      </c>
      <c r="T54" s="44">
        <f t="shared" si="0"/>
        <v>463911</v>
      </c>
      <c r="U54" s="38"/>
      <c r="V54" s="35">
        <v>397794</v>
      </c>
      <c r="W54" s="36">
        <v>31259</v>
      </c>
      <c r="X54" s="44">
        <f t="shared" si="12"/>
        <v>429053</v>
      </c>
      <c r="Y54" s="38"/>
      <c r="Z54" s="35">
        <v>406256</v>
      </c>
      <c r="AA54" s="36">
        <v>153682</v>
      </c>
      <c r="AB54" s="44">
        <f t="shared" si="6"/>
        <v>559938</v>
      </c>
      <c r="AC54" s="38"/>
      <c r="AD54" s="47">
        <v>392900</v>
      </c>
      <c r="AE54" s="36">
        <v>14098</v>
      </c>
      <c r="AF54" s="44">
        <f t="shared" si="7"/>
        <v>406998</v>
      </c>
      <c r="AG54" s="38"/>
      <c r="AH54" s="47">
        <v>424646</v>
      </c>
      <c r="AI54" s="36">
        <v>756304</v>
      </c>
      <c r="AJ54" s="44">
        <f t="shared" si="8"/>
        <v>1180950</v>
      </c>
      <c r="AK54" s="38"/>
      <c r="AL54" s="47">
        <v>414600</v>
      </c>
      <c r="AM54" s="36">
        <v>626138</v>
      </c>
      <c r="AN54" s="44">
        <f t="shared" si="11"/>
        <v>1040738</v>
      </c>
      <c r="AO54" s="38"/>
      <c r="AP54" s="47">
        <v>461155</v>
      </c>
      <c r="AQ54" s="36">
        <v>372063</v>
      </c>
      <c r="AR54" s="44">
        <f t="shared" si="10"/>
        <v>833218</v>
      </c>
    </row>
    <row r="55" spans="1:44" ht="13.2" x14ac:dyDescent="0.25">
      <c r="A55" s="9" t="s">
        <v>67</v>
      </c>
      <c r="B55" s="32">
        <v>485021</v>
      </c>
      <c r="C55" s="32">
        <v>15100</v>
      </c>
      <c r="D55" s="45">
        <f t="shared" si="2"/>
        <v>500121</v>
      </c>
      <c r="E55" s="59"/>
      <c r="F55" s="32">
        <v>52787</v>
      </c>
      <c r="G55" s="32">
        <v>19823</v>
      </c>
      <c r="H55" s="45">
        <f t="shared" si="3"/>
        <v>72610</v>
      </c>
      <c r="I55" s="59"/>
      <c r="J55" s="35">
        <v>473750</v>
      </c>
      <c r="K55" s="36">
        <v>31459</v>
      </c>
      <c r="L55" s="37">
        <f t="shared" si="4"/>
        <v>505209</v>
      </c>
      <c r="M55" s="60"/>
      <c r="N55" s="35">
        <v>477064</v>
      </c>
      <c r="O55" s="36">
        <v>21410</v>
      </c>
      <c r="P55" s="44">
        <f t="shared" si="5"/>
        <v>498474</v>
      </c>
      <c r="Q55" s="38"/>
      <c r="R55" s="35">
        <v>486462</v>
      </c>
      <c r="S55" s="36">
        <v>23931</v>
      </c>
      <c r="T55" s="44">
        <f t="shared" si="0"/>
        <v>510393</v>
      </c>
      <c r="U55" s="38"/>
      <c r="V55" s="35">
        <v>453725</v>
      </c>
      <c r="W55" s="36">
        <v>4350</v>
      </c>
      <c r="X55" s="44">
        <f t="shared" si="12"/>
        <v>458075</v>
      </c>
      <c r="Y55" s="38"/>
      <c r="Z55" s="35">
        <v>502615</v>
      </c>
      <c r="AA55" s="36">
        <v>4424</v>
      </c>
      <c r="AB55" s="44">
        <f t="shared" si="6"/>
        <v>507039</v>
      </c>
      <c r="AC55" s="38"/>
      <c r="AD55" s="47">
        <v>460200</v>
      </c>
      <c r="AE55" s="36">
        <v>1359</v>
      </c>
      <c r="AF55" s="44">
        <f t="shared" si="7"/>
        <v>461559</v>
      </c>
      <c r="AG55" s="38"/>
      <c r="AH55" s="47">
        <v>503225</v>
      </c>
      <c r="AI55" s="36">
        <v>2670</v>
      </c>
      <c r="AJ55" s="44">
        <f t="shared" si="8"/>
        <v>505895</v>
      </c>
      <c r="AK55" s="38"/>
      <c r="AL55" s="47">
        <v>480925</v>
      </c>
      <c r="AM55" s="36">
        <v>4239.12</v>
      </c>
      <c r="AN55" s="44">
        <f t="shared" si="11"/>
        <v>485164.12</v>
      </c>
      <c r="AO55" s="38"/>
      <c r="AP55" s="47">
        <v>497300</v>
      </c>
      <c r="AQ55" s="36">
        <v>90597</v>
      </c>
      <c r="AR55" s="44">
        <f t="shared" si="10"/>
        <v>587897</v>
      </c>
    </row>
    <row r="56" spans="1:44" ht="13.2" x14ac:dyDescent="0.25">
      <c r="A56" s="9" t="s">
        <v>68</v>
      </c>
      <c r="B56" s="32">
        <v>3750</v>
      </c>
      <c r="C56" s="32">
        <v>0</v>
      </c>
      <c r="D56" s="45">
        <f t="shared" si="2"/>
        <v>3750</v>
      </c>
      <c r="E56" s="59"/>
      <c r="F56" s="32">
        <v>0</v>
      </c>
      <c r="G56" s="32">
        <v>0</v>
      </c>
      <c r="H56" s="45">
        <f t="shared" si="3"/>
        <v>0</v>
      </c>
      <c r="I56" s="59"/>
      <c r="J56" s="35">
        <v>2500</v>
      </c>
      <c r="K56" s="36">
        <v>0</v>
      </c>
      <c r="L56" s="37">
        <f t="shared" si="4"/>
        <v>2500</v>
      </c>
      <c r="M56" s="60"/>
      <c r="N56" s="35">
        <v>2500</v>
      </c>
      <c r="O56" s="36">
        <v>0</v>
      </c>
      <c r="P56" s="44">
        <f t="shared" si="5"/>
        <v>2500</v>
      </c>
      <c r="Q56" s="38"/>
      <c r="R56" s="35">
        <v>2500</v>
      </c>
      <c r="S56" s="36">
        <v>0</v>
      </c>
      <c r="T56" s="44">
        <f t="shared" si="0"/>
        <v>2500</v>
      </c>
      <c r="U56" s="38"/>
      <c r="V56" s="35">
        <v>2500</v>
      </c>
      <c r="W56" s="36">
        <v>0</v>
      </c>
      <c r="X56" s="44">
        <f t="shared" si="12"/>
        <v>2500</v>
      </c>
      <c r="Y56" s="38"/>
      <c r="Z56" s="35">
        <v>2500</v>
      </c>
      <c r="AA56" s="36">
        <v>0</v>
      </c>
      <c r="AB56" s="44">
        <f t="shared" si="6"/>
        <v>2500</v>
      </c>
      <c r="AC56" s="38"/>
      <c r="AD56" s="47">
        <v>2500</v>
      </c>
      <c r="AE56" s="36">
        <v>0</v>
      </c>
      <c r="AF56" s="44">
        <f t="shared" si="7"/>
        <v>2500</v>
      </c>
      <c r="AG56" s="38"/>
      <c r="AH56" s="47">
        <v>2500</v>
      </c>
      <c r="AI56" s="36">
        <v>0</v>
      </c>
      <c r="AJ56" s="44">
        <f t="shared" si="8"/>
        <v>2500</v>
      </c>
      <c r="AK56" s="38"/>
      <c r="AL56" s="47">
        <v>2500</v>
      </c>
      <c r="AM56" s="36">
        <v>0</v>
      </c>
      <c r="AN56" s="44">
        <f t="shared" si="11"/>
        <v>2500</v>
      </c>
      <c r="AO56" s="38"/>
      <c r="AP56" s="47">
        <v>2500</v>
      </c>
      <c r="AQ56" s="36">
        <v>0</v>
      </c>
      <c r="AR56" s="44">
        <f t="shared" si="10"/>
        <v>2500</v>
      </c>
    </row>
    <row r="57" spans="1:44" ht="13.2" x14ac:dyDescent="0.25">
      <c r="A57" s="9" t="s">
        <v>69</v>
      </c>
      <c r="B57" s="32">
        <v>246485</v>
      </c>
      <c r="C57" s="32">
        <v>6362</v>
      </c>
      <c r="D57" s="45">
        <f t="shared" si="2"/>
        <v>252847</v>
      </c>
      <c r="E57" s="59"/>
      <c r="F57" s="32">
        <v>284160</v>
      </c>
      <c r="G57" s="32">
        <v>15015</v>
      </c>
      <c r="H57" s="45">
        <f t="shared" si="3"/>
        <v>299175</v>
      </c>
      <c r="I57" s="59"/>
      <c r="J57" s="35">
        <v>287129</v>
      </c>
      <c r="K57" s="36">
        <v>65000</v>
      </c>
      <c r="L57" s="37">
        <f t="shared" si="4"/>
        <v>352129</v>
      </c>
      <c r="M57" s="60"/>
      <c r="N57" s="35">
        <v>289471</v>
      </c>
      <c r="O57" s="36">
        <v>72</v>
      </c>
      <c r="P57" s="44">
        <f t="shared" si="5"/>
        <v>289543</v>
      </c>
      <c r="Q57" s="38"/>
      <c r="R57" s="35">
        <v>326644</v>
      </c>
      <c r="S57" s="36">
        <v>15360</v>
      </c>
      <c r="T57" s="44">
        <f t="shared" si="0"/>
        <v>342004</v>
      </c>
      <c r="U57" s="38"/>
      <c r="V57" s="35">
        <v>277500</v>
      </c>
      <c r="W57" s="36">
        <v>68900</v>
      </c>
      <c r="X57" s="44">
        <f t="shared" si="12"/>
        <v>346400</v>
      </c>
      <c r="Y57" s="38"/>
      <c r="Z57" s="35">
        <v>283900</v>
      </c>
      <c r="AA57" s="36">
        <v>468</v>
      </c>
      <c r="AB57" s="44">
        <f t="shared" si="6"/>
        <v>284368</v>
      </c>
      <c r="AC57" s="38"/>
      <c r="AD57" s="47">
        <v>343600</v>
      </c>
      <c r="AE57" s="36">
        <v>2293</v>
      </c>
      <c r="AF57" s="44">
        <f t="shared" si="7"/>
        <v>345893</v>
      </c>
      <c r="AG57" s="38"/>
      <c r="AH57" s="47">
        <v>347450</v>
      </c>
      <c r="AI57" s="36">
        <v>8444</v>
      </c>
      <c r="AJ57" s="44">
        <f t="shared" si="8"/>
        <v>355894</v>
      </c>
      <c r="AK57" s="38"/>
      <c r="AL57" s="47">
        <v>347500</v>
      </c>
      <c r="AM57" s="36">
        <v>2161.3200000000002</v>
      </c>
      <c r="AN57" s="44">
        <f t="shared" si="11"/>
        <v>349661.32</v>
      </c>
      <c r="AO57" s="38"/>
      <c r="AP57" s="47">
        <v>354400</v>
      </c>
      <c r="AQ57" s="36">
        <v>3659</v>
      </c>
      <c r="AR57" s="44">
        <f t="shared" si="10"/>
        <v>358059</v>
      </c>
    </row>
    <row r="58" spans="1:44" ht="13.2" x14ac:dyDescent="0.25">
      <c r="A58" s="9" t="s">
        <v>70</v>
      </c>
      <c r="B58" s="32">
        <v>46000</v>
      </c>
      <c r="C58" s="32">
        <v>0</v>
      </c>
      <c r="D58" s="45">
        <f t="shared" si="2"/>
        <v>46000</v>
      </c>
      <c r="E58" s="59"/>
      <c r="F58" s="32">
        <v>0</v>
      </c>
      <c r="G58" s="32">
        <v>411</v>
      </c>
      <c r="H58" s="45">
        <f t="shared" si="3"/>
        <v>411</v>
      </c>
      <c r="I58" s="59"/>
      <c r="J58" s="35">
        <v>41323</v>
      </c>
      <c r="K58" s="36">
        <v>0</v>
      </c>
      <c r="L58" s="37">
        <f t="shared" si="4"/>
        <v>41323</v>
      </c>
      <c r="M58" s="60"/>
      <c r="N58" s="35">
        <v>61518.5</v>
      </c>
      <c r="O58" s="36">
        <v>0</v>
      </c>
      <c r="P58" s="44">
        <f t="shared" si="5"/>
        <v>61518.5</v>
      </c>
      <c r="Q58" s="38"/>
      <c r="R58" s="35">
        <v>68320</v>
      </c>
      <c r="S58" s="36">
        <v>0</v>
      </c>
      <c r="T58" s="44">
        <f t="shared" si="0"/>
        <v>68320</v>
      </c>
      <c r="U58" s="38"/>
      <c r="V58" s="35">
        <v>60600</v>
      </c>
      <c r="W58" s="36">
        <v>729.4</v>
      </c>
      <c r="X58" s="44">
        <f t="shared" si="12"/>
        <v>61329.4</v>
      </c>
      <c r="Y58" s="38"/>
      <c r="Z58" s="35">
        <v>61950</v>
      </c>
      <c r="AA58" s="36">
        <v>0</v>
      </c>
      <c r="AB58" s="44">
        <f t="shared" si="6"/>
        <v>61950</v>
      </c>
      <c r="AC58" s="38"/>
      <c r="AD58" s="47">
        <v>59400</v>
      </c>
      <c r="AE58" s="36">
        <v>2589</v>
      </c>
      <c r="AF58" s="44">
        <f t="shared" si="7"/>
        <v>61989</v>
      </c>
      <c r="AG58" s="38"/>
      <c r="AH58" s="47">
        <v>60400</v>
      </c>
      <c r="AI58" s="36">
        <v>0</v>
      </c>
      <c r="AJ58" s="44">
        <f t="shared" si="8"/>
        <v>60400</v>
      </c>
      <c r="AK58" s="38"/>
      <c r="AL58" s="47">
        <v>60400</v>
      </c>
      <c r="AM58" s="36">
        <v>0</v>
      </c>
      <c r="AN58" s="44">
        <f t="shared" si="11"/>
        <v>60400</v>
      </c>
      <c r="AO58" s="38"/>
      <c r="AP58" s="47">
        <v>70900</v>
      </c>
      <c r="AQ58" s="36">
        <v>0</v>
      </c>
      <c r="AR58" s="44">
        <f t="shared" si="10"/>
        <v>70900</v>
      </c>
    </row>
    <row r="59" spans="1:44" ht="13.2" x14ac:dyDescent="0.25">
      <c r="A59" s="9" t="s">
        <v>71</v>
      </c>
      <c r="B59" s="32">
        <v>15000</v>
      </c>
      <c r="C59" s="32">
        <v>58601</v>
      </c>
      <c r="D59" s="45">
        <f t="shared" si="2"/>
        <v>73601</v>
      </c>
      <c r="E59" s="59"/>
      <c r="F59" s="32">
        <v>0</v>
      </c>
      <c r="G59" s="32">
        <v>38690</v>
      </c>
      <c r="H59" s="45">
        <f t="shared" si="3"/>
        <v>38690</v>
      </c>
      <c r="I59" s="59"/>
      <c r="J59" s="35">
        <v>9200</v>
      </c>
      <c r="K59" s="36">
        <v>43745</v>
      </c>
      <c r="L59" s="37">
        <f t="shared" si="4"/>
        <v>52945</v>
      </c>
      <c r="M59" s="60"/>
      <c r="N59" s="35">
        <v>0</v>
      </c>
      <c r="O59" s="36">
        <v>0</v>
      </c>
      <c r="P59" s="44">
        <f t="shared" si="5"/>
        <v>0</v>
      </c>
      <c r="Q59" s="38"/>
      <c r="R59" s="35">
        <v>0</v>
      </c>
      <c r="S59" s="36">
        <v>0</v>
      </c>
      <c r="T59" s="44">
        <f t="shared" si="0"/>
        <v>0</v>
      </c>
      <c r="U59" s="38"/>
      <c r="V59" s="35">
        <v>0</v>
      </c>
      <c r="W59" s="36">
        <v>0</v>
      </c>
      <c r="X59" s="44">
        <f t="shared" si="12"/>
        <v>0</v>
      </c>
      <c r="Y59" s="38"/>
      <c r="Z59" s="35">
        <v>10000</v>
      </c>
      <c r="AA59" s="36">
        <v>0</v>
      </c>
      <c r="AB59" s="44">
        <f t="shared" si="6"/>
        <v>10000</v>
      </c>
      <c r="AC59" s="38"/>
      <c r="AD59" s="47">
        <v>20000</v>
      </c>
      <c r="AE59" s="36">
        <v>0</v>
      </c>
      <c r="AF59" s="44">
        <f t="shared" si="7"/>
        <v>20000</v>
      </c>
      <c r="AG59" s="38"/>
      <c r="AH59" s="47">
        <v>20000</v>
      </c>
      <c r="AI59" s="36">
        <v>20000</v>
      </c>
      <c r="AJ59" s="44">
        <f t="shared" si="8"/>
        <v>40000</v>
      </c>
      <c r="AK59" s="38"/>
      <c r="AL59" s="47">
        <v>20000</v>
      </c>
      <c r="AM59" s="36">
        <v>98879</v>
      </c>
      <c r="AN59" s="44">
        <f t="shared" si="11"/>
        <v>118879</v>
      </c>
      <c r="AO59" s="38"/>
      <c r="AP59" s="47">
        <v>30000</v>
      </c>
      <c r="AQ59" s="36">
        <v>0</v>
      </c>
      <c r="AR59" s="44">
        <f t="shared" si="10"/>
        <v>30000</v>
      </c>
    </row>
    <row r="60" spans="1:44" ht="13.2" x14ac:dyDescent="0.25">
      <c r="A60" s="9" t="s">
        <v>72</v>
      </c>
      <c r="B60" s="104">
        <v>0</v>
      </c>
      <c r="C60" s="104">
        <v>208795</v>
      </c>
      <c r="D60" s="105">
        <f t="shared" si="2"/>
        <v>208795</v>
      </c>
      <c r="E60" s="59"/>
      <c r="F60" s="104">
        <v>0</v>
      </c>
      <c r="G60" s="104">
        <v>130362</v>
      </c>
      <c r="H60" s="105">
        <f t="shared" si="3"/>
        <v>130362</v>
      </c>
      <c r="I60" s="59"/>
      <c r="J60" s="79">
        <v>81000</v>
      </c>
      <c r="K60" s="80">
        <v>4200</v>
      </c>
      <c r="L60" s="81">
        <f t="shared" si="4"/>
        <v>85200</v>
      </c>
      <c r="M60" s="60"/>
      <c r="N60" s="79">
        <v>81000</v>
      </c>
      <c r="O60" s="80">
        <v>0</v>
      </c>
      <c r="P60" s="81">
        <f t="shared" si="5"/>
        <v>81000</v>
      </c>
      <c r="Q60" s="38"/>
      <c r="R60" s="79">
        <v>81000</v>
      </c>
      <c r="S60" s="80">
        <v>13400</v>
      </c>
      <c r="T60" s="81">
        <f t="shared" si="0"/>
        <v>94400</v>
      </c>
      <c r="U60" s="38"/>
      <c r="V60" s="79">
        <v>45500</v>
      </c>
      <c r="W60" s="80">
        <v>0</v>
      </c>
      <c r="X60" s="81">
        <f t="shared" si="12"/>
        <v>45500</v>
      </c>
      <c r="Y60" s="38"/>
      <c r="Z60" s="79">
        <v>47900</v>
      </c>
      <c r="AA60" s="80">
        <v>1000</v>
      </c>
      <c r="AB60" s="81">
        <f t="shared" si="6"/>
        <v>48900</v>
      </c>
      <c r="AC60" s="38"/>
      <c r="AD60" s="82">
        <v>47900</v>
      </c>
      <c r="AE60" s="80">
        <v>0</v>
      </c>
      <c r="AF60" s="81">
        <f t="shared" si="7"/>
        <v>47900</v>
      </c>
      <c r="AG60" s="38"/>
      <c r="AH60" s="82">
        <v>48550</v>
      </c>
      <c r="AI60" s="80">
        <v>0</v>
      </c>
      <c r="AJ60" s="81">
        <f t="shared" si="8"/>
        <v>48550</v>
      </c>
      <c r="AK60" s="38"/>
      <c r="AL60" s="82">
        <v>68550</v>
      </c>
      <c r="AM60" s="80">
        <v>0</v>
      </c>
      <c r="AN60" s="81">
        <f t="shared" si="11"/>
        <v>68550</v>
      </c>
      <c r="AO60" s="38"/>
      <c r="AP60" s="82">
        <v>50700</v>
      </c>
      <c r="AQ60" s="80">
        <v>0</v>
      </c>
      <c r="AR60" s="81">
        <f t="shared" si="10"/>
        <v>50700</v>
      </c>
    </row>
    <row r="61" spans="1:44" ht="18.75" customHeight="1" x14ac:dyDescent="0.25">
      <c r="A61" s="28"/>
      <c r="B61" s="6"/>
      <c r="C61" s="6"/>
      <c r="D61" s="6"/>
      <c r="E61" s="7"/>
      <c r="F61" s="6"/>
      <c r="G61" s="6"/>
      <c r="H61" s="6"/>
      <c r="I61" s="7"/>
      <c r="J61" s="6"/>
      <c r="K61" s="6"/>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t="18" customHeight="1" x14ac:dyDescent="0.25">
      <c r="A62" s="29"/>
      <c r="B62" s="68" t="s">
        <v>2</v>
      </c>
      <c r="C62" s="69"/>
      <c r="D62" s="70"/>
      <c r="E62" s="7"/>
      <c r="F62" s="74" t="s">
        <v>3</v>
      </c>
      <c r="G62" s="75"/>
      <c r="H62" s="76"/>
      <c r="I62" s="7"/>
      <c r="J62" s="71" t="s">
        <v>4</v>
      </c>
      <c r="K62" s="72"/>
      <c r="L62" s="73"/>
      <c r="M62" s="24"/>
      <c r="N62" s="71" t="s">
        <v>5</v>
      </c>
      <c r="O62" s="72"/>
      <c r="P62" s="73"/>
      <c r="Q62" s="34"/>
      <c r="R62" s="71" t="s">
        <v>6</v>
      </c>
      <c r="S62" s="72"/>
      <c r="T62" s="73"/>
      <c r="U62" s="34"/>
      <c r="V62" s="68" t="s">
        <v>7</v>
      </c>
      <c r="W62" s="69"/>
      <c r="X62" s="70"/>
      <c r="Y62" s="34"/>
      <c r="Z62" s="68" t="s">
        <v>8</v>
      </c>
      <c r="AA62" s="69"/>
      <c r="AB62" s="70"/>
      <c r="AC62" s="34"/>
      <c r="AD62" s="68" t="s">
        <v>74</v>
      </c>
      <c r="AE62" s="69"/>
      <c r="AF62" s="70"/>
      <c r="AG62" s="34"/>
      <c r="AH62" s="68" t="s">
        <v>10</v>
      </c>
      <c r="AI62" s="69"/>
      <c r="AJ62" s="70"/>
      <c r="AK62" s="34"/>
      <c r="AL62" s="68" t="s">
        <v>11</v>
      </c>
      <c r="AM62" s="69"/>
      <c r="AN62" s="70"/>
      <c r="AO62" s="24"/>
      <c r="AP62" s="68" t="s">
        <v>12</v>
      </c>
      <c r="AQ62" s="69"/>
      <c r="AR62" s="70"/>
    </row>
    <row r="63" spans="1:44" ht="34.5" customHeight="1" x14ac:dyDescent="0.25">
      <c r="A63" s="23" t="s">
        <v>75</v>
      </c>
      <c r="B63" s="17" t="s">
        <v>76</v>
      </c>
      <c r="C63" s="18" t="s">
        <v>15</v>
      </c>
      <c r="D63" s="19" t="s">
        <v>77</v>
      </c>
      <c r="E63" s="7"/>
      <c r="F63" s="17" t="s">
        <v>76</v>
      </c>
      <c r="G63" s="18" t="s">
        <v>15</v>
      </c>
      <c r="H63" s="19" t="s">
        <v>77</v>
      </c>
      <c r="I63" s="7"/>
      <c r="J63" s="17" t="s">
        <v>76</v>
      </c>
      <c r="K63" s="18" t="s">
        <v>15</v>
      </c>
      <c r="L63" s="19" t="s">
        <v>77</v>
      </c>
      <c r="M63" s="25"/>
      <c r="N63" s="17" t="s">
        <v>76</v>
      </c>
      <c r="O63" s="18" t="s">
        <v>15</v>
      </c>
      <c r="P63" s="19" t="s">
        <v>77</v>
      </c>
      <c r="Q63" s="25"/>
      <c r="R63" s="17" t="s">
        <v>76</v>
      </c>
      <c r="S63" s="18" t="s">
        <v>15</v>
      </c>
      <c r="T63" s="19" t="s">
        <v>77</v>
      </c>
      <c r="U63" s="25"/>
      <c r="V63" s="17" t="s">
        <v>76</v>
      </c>
      <c r="W63" s="18" t="s">
        <v>15</v>
      </c>
      <c r="X63" s="19" t="s">
        <v>77</v>
      </c>
      <c r="Y63" s="25"/>
      <c r="Z63" s="17" t="s">
        <v>76</v>
      </c>
      <c r="AA63" s="18" t="s">
        <v>15</v>
      </c>
      <c r="AB63" s="19" t="s">
        <v>77</v>
      </c>
      <c r="AC63" s="25"/>
      <c r="AD63" s="17" t="s">
        <v>76</v>
      </c>
      <c r="AE63" s="18" t="s">
        <v>15</v>
      </c>
      <c r="AF63" s="19" t="s">
        <v>77</v>
      </c>
      <c r="AG63" s="25"/>
      <c r="AH63" s="17" t="s">
        <v>76</v>
      </c>
      <c r="AI63" s="18" t="s">
        <v>15</v>
      </c>
      <c r="AJ63" s="19" t="s">
        <v>77</v>
      </c>
      <c r="AK63" s="25"/>
      <c r="AL63" s="17" t="s">
        <v>76</v>
      </c>
      <c r="AM63" s="18" t="s">
        <v>15</v>
      </c>
      <c r="AN63" s="19" t="s">
        <v>77</v>
      </c>
      <c r="AO63" s="25"/>
      <c r="AP63" s="17" t="s">
        <v>76</v>
      </c>
      <c r="AQ63" s="18" t="s">
        <v>15</v>
      </c>
      <c r="AR63" s="19" t="s">
        <v>77</v>
      </c>
    </row>
    <row r="64" spans="1:44" ht="39.9" customHeight="1" x14ac:dyDescent="0.25">
      <c r="A64" s="50" t="s">
        <v>82</v>
      </c>
      <c r="B64" s="83">
        <f>SUM(B65:B69)</f>
        <v>391500</v>
      </c>
      <c r="C64" s="83">
        <f>SUM(C65:C69)</f>
        <v>420</v>
      </c>
      <c r="D64" s="84">
        <f>SUM(D65:D69)</f>
        <v>391920</v>
      </c>
      <c r="E64" s="7"/>
      <c r="F64" s="83">
        <f>SUM(F65:F69)</f>
        <v>198250</v>
      </c>
      <c r="G64" s="83">
        <f>SUM(G65:G69)</f>
        <v>10000</v>
      </c>
      <c r="H64" s="84">
        <f>SUM(H65:H69)</f>
        <v>208250</v>
      </c>
      <c r="I64" s="7"/>
      <c r="J64" s="83">
        <f t="shared" ref="J64:L64" si="13">SUM(J65:J69)</f>
        <v>407000</v>
      </c>
      <c r="K64" s="83">
        <f t="shared" si="13"/>
        <v>6154</v>
      </c>
      <c r="L64" s="84">
        <f t="shared" si="13"/>
        <v>413154</v>
      </c>
      <c r="M64" s="8"/>
      <c r="N64" s="83">
        <f t="shared" ref="N64:P64" si="14">SUM(N65:N69)</f>
        <v>407000</v>
      </c>
      <c r="O64" s="83">
        <f t="shared" si="14"/>
        <v>0</v>
      </c>
      <c r="P64" s="84">
        <f t="shared" si="14"/>
        <v>407000</v>
      </c>
      <c r="Q64" s="27"/>
      <c r="R64" s="83">
        <f t="shared" ref="R64:T64" si="15">SUM(R65:R69)</f>
        <v>340000</v>
      </c>
      <c r="S64" s="83">
        <f t="shared" si="15"/>
        <v>30000</v>
      </c>
      <c r="T64" s="84">
        <f t="shared" si="15"/>
        <v>370000</v>
      </c>
      <c r="U64" s="27"/>
      <c r="V64" s="83">
        <f t="shared" ref="V64:X64" si="16">SUM(V65:V69)</f>
        <v>177000</v>
      </c>
      <c r="W64" s="83">
        <f t="shared" si="16"/>
        <v>30000</v>
      </c>
      <c r="X64" s="84">
        <f t="shared" si="16"/>
        <v>207000</v>
      </c>
      <c r="Y64" s="27"/>
      <c r="Z64" s="83">
        <f>SUM(Z65:Z69)</f>
        <v>512200</v>
      </c>
      <c r="AA64" s="83">
        <f t="shared" ref="AA64:AB64" si="17">SUM(AA65:AA69)</f>
        <v>0</v>
      </c>
      <c r="AB64" s="84">
        <f t="shared" si="17"/>
        <v>512200</v>
      </c>
      <c r="AC64" s="27"/>
      <c r="AD64" s="83">
        <f>SUM(AD65:AD69)</f>
        <v>182200</v>
      </c>
      <c r="AE64" s="83">
        <f t="shared" ref="AE64:AF64" si="18">SUM(AE65:AE69)</f>
        <v>225</v>
      </c>
      <c r="AF64" s="84">
        <f t="shared" si="18"/>
        <v>182425</v>
      </c>
      <c r="AG64" s="27"/>
      <c r="AH64" s="83">
        <f t="shared" ref="AH64:AJ64" si="19">SUM(AH65:AH69)</f>
        <v>185700</v>
      </c>
      <c r="AI64" s="83">
        <f t="shared" si="19"/>
        <v>0</v>
      </c>
      <c r="AJ64" s="84">
        <f t="shared" si="19"/>
        <v>185700</v>
      </c>
      <c r="AK64" s="27"/>
      <c r="AL64" s="83">
        <f t="shared" ref="AL64:AN64" si="20">SUM(AL65:AL69)</f>
        <v>213900</v>
      </c>
      <c r="AM64" s="83">
        <f t="shared" si="20"/>
        <v>0</v>
      </c>
      <c r="AN64" s="84">
        <f t="shared" si="20"/>
        <v>213900</v>
      </c>
      <c r="AO64" s="6"/>
      <c r="AP64" s="83">
        <f t="shared" ref="AP64:AR64" si="21">SUM(AP65:AP69)</f>
        <v>1017100</v>
      </c>
      <c r="AQ64" s="83">
        <f t="shared" si="21"/>
        <v>57952</v>
      </c>
      <c r="AR64" s="84">
        <f t="shared" si="21"/>
        <v>1075052</v>
      </c>
    </row>
    <row r="65" spans="1:46" ht="13.2" x14ac:dyDescent="0.25">
      <c r="A65" s="22" t="s">
        <v>78</v>
      </c>
      <c r="B65" s="20">
        <v>56250</v>
      </c>
      <c r="C65" s="20">
        <v>0</v>
      </c>
      <c r="D65" s="21">
        <f>B65+C65</f>
        <v>56250</v>
      </c>
      <c r="E65" s="7"/>
      <c r="F65" s="14">
        <v>116250</v>
      </c>
      <c r="G65" s="15">
        <v>0</v>
      </c>
      <c r="H65" s="16">
        <f>F65+G65</f>
        <v>116250</v>
      </c>
      <c r="I65" s="7"/>
      <c r="J65" s="14">
        <v>130000</v>
      </c>
      <c r="K65" s="15">
        <v>1220</v>
      </c>
      <c r="L65" s="16">
        <f>J65+K65</f>
        <v>131220</v>
      </c>
      <c r="M65" s="26"/>
      <c r="N65" s="14">
        <v>130000</v>
      </c>
      <c r="O65" s="15">
        <v>0</v>
      </c>
      <c r="P65" s="16">
        <f>N65+O65</f>
        <v>130000</v>
      </c>
      <c r="Q65" s="26"/>
      <c r="R65" s="14">
        <v>135000</v>
      </c>
      <c r="S65" s="15">
        <v>0</v>
      </c>
      <c r="T65" s="16">
        <f>R65+S65</f>
        <v>135000</v>
      </c>
      <c r="U65" s="26"/>
      <c r="V65" s="14">
        <v>135000</v>
      </c>
      <c r="W65" s="15">
        <v>0</v>
      </c>
      <c r="X65" s="16">
        <f>V65+W65</f>
        <v>135000</v>
      </c>
      <c r="Y65" s="26"/>
      <c r="Z65" s="14">
        <v>138900</v>
      </c>
      <c r="AA65" s="15">
        <v>0</v>
      </c>
      <c r="AB65" s="16">
        <f>Z65+AA65</f>
        <v>138900</v>
      </c>
      <c r="AC65" s="26"/>
      <c r="AD65" s="14">
        <v>138900</v>
      </c>
      <c r="AE65" s="15">
        <v>0</v>
      </c>
      <c r="AF65" s="16">
        <f>AD65+AE65</f>
        <v>138900</v>
      </c>
      <c r="AG65" s="26"/>
      <c r="AH65" s="14">
        <v>141550</v>
      </c>
      <c r="AI65" s="15">
        <v>0</v>
      </c>
      <c r="AJ65" s="16">
        <f>AH65+AI65</f>
        <v>141550</v>
      </c>
      <c r="AK65" s="26"/>
      <c r="AL65" s="14">
        <v>165500</v>
      </c>
      <c r="AM65" s="15">
        <v>0</v>
      </c>
      <c r="AN65" s="16">
        <f>AL65+AM65</f>
        <v>165500</v>
      </c>
      <c r="AO65" s="26"/>
      <c r="AP65" s="14">
        <v>163350</v>
      </c>
      <c r="AQ65" s="15">
        <v>0</v>
      </c>
      <c r="AR65" s="16">
        <f>AP65+AQ65</f>
        <v>163350</v>
      </c>
    </row>
    <row r="66" spans="1:46" s="31" customFormat="1" ht="13.2" x14ac:dyDescent="0.25">
      <c r="A66" s="9" t="s">
        <v>79</v>
      </c>
      <c r="B66" s="32">
        <v>203750</v>
      </c>
      <c r="C66" s="32">
        <v>0</v>
      </c>
      <c r="D66" s="33">
        <f>B66+C66</f>
        <v>203750</v>
      </c>
      <c r="E66" s="34"/>
      <c r="F66" s="35">
        <v>0</v>
      </c>
      <c r="G66" s="36">
        <v>10000</v>
      </c>
      <c r="H66" s="37">
        <f>F66+G66</f>
        <v>10000</v>
      </c>
      <c r="I66" s="34"/>
      <c r="J66" s="35">
        <v>163000</v>
      </c>
      <c r="K66" s="36">
        <v>1560</v>
      </c>
      <c r="L66" s="37">
        <f>J66+K66</f>
        <v>164560</v>
      </c>
      <c r="M66" s="38"/>
      <c r="N66" s="35">
        <v>163000</v>
      </c>
      <c r="O66" s="36">
        <v>0</v>
      </c>
      <c r="P66" s="37">
        <f>N66+O66</f>
        <v>163000</v>
      </c>
      <c r="Q66" s="38"/>
      <c r="R66" s="35">
        <v>163000</v>
      </c>
      <c r="S66" s="36">
        <v>0</v>
      </c>
      <c r="T66" s="37">
        <f>R66+S66</f>
        <v>163000</v>
      </c>
      <c r="U66" s="38"/>
      <c r="V66" s="35">
        <v>0</v>
      </c>
      <c r="W66" s="36">
        <v>0</v>
      </c>
      <c r="X66" s="37">
        <f>V66+W66</f>
        <v>0</v>
      </c>
      <c r="Y66" s="38"/>
      <c r="Z66" s="35">
        <v>330000</v>
      </c>
      <c r="AA66" s="36">
        <v>0</v>
      </c>
      <c r="AB66" s="16">
        <f>Z66+AA66</f>
        <v>330000</v>
      </c>
      <c r="AC66" s="38"/>
      <c r="AD66" s="35">
        <v>0</v>
      </c>
      <c r="AE66" s="36">
        <v>0</v>
      </c>
      <c r="AF66" s="16">
        <f>AD66+AE66</f>
        <v>0</v>
      </c>
      <c r="AG66" s="38"/>
      <c r="AH66" s="35">
        <v>0</v>
      </c>
      <c r="AI66" s="36">
        <v>0</v>
      </c>
      <c r="AJ66" s="16">
        <f>AH66+AI66</f>
        <v>0</v>
      </c>
      <c r="AK66" s="38"/>
      <c r="AL66" s="35">
        <v>0</v>
      </c>
      <c r="AM66" s="36">
        <v>0</v>
      </c>
      <c r="AN66" s="16">
        <f>AL66+AM66</f>
        <v>0</v>
      </c>
      <c r="AO66" s="26"/>
      <c r="AP66" s="35">
        <v>100000</v>
      </c>
      <c r="AQ66" s="36">
        <v>0</v>
      </c>
      <c r="AR66" s="16">
        <f t="shared" ref="AR66:AR68" si="22">AP66+AQ66</f>
        <v>100000</v>
      </c>
      <c r="AS66"/>
    </row>
    <row r="67" spans="1:46" ht="13.2" x14ac:dyDescent="0.25">
      <c r="A67" s="9" t="s">
        <v>80</v>
      </c>
      <c r="B67" s="3">
        <v>59500</v>
      </c>
      <c r="C67" s="3">
        <v>0</v>
      </c>
      <c r="D67" s="10">
        <f>B67+C67</f>
        <v>59500</v>
      </c>
      <c r="E67" s="7"/>
      <c r="F67" s="11">
        <v>0</v>
      </c>
      <c r="G67" s="13">
        <v>0</v>
      </c>
      <c r="H67" s="12">
        <f>F67+G67</f>
        <v>0</v>
      </c>
      <c r="I67" s="7"/>
      <c r="J67" s="11">
        <v>42000</v>
      </c>
      <c r="K67" s="13">
        <v>0</v>
      </c>
      <c r="L67" s="12">
        <f>J67+K67</f>
        <v>42000</v>
      </c>
      <c r="M67" s="26"/>
      <c r="N67" s="11">
        <v>42000</v>
      </c>
      <c r="O67" s="13">
        <v>0</v>
      </c>
      <c r="P67" s="12">
        <f>N67+O67</f>
        <v>42000</v>
      </c>
      <c r="Q67" s="26"/>
      <c r="R67" s="11">
        <v>42000</v>
      </c>
      <c r="S67" s="13">
        <v>0</v>
      </c>
      <c r="T67" s="12">
        <f>R67+S67</f>
        <v>42000</v>
      </c>
      <c r="U67" s="26"/>
      <c r="V67" s="11">
        <v>42000</v>
      </c>
      <c r="W67" s="13">
        <v>0</v>
      </c>
      <c r="X67" s="12">
        <f>V67+W67</f>
        <v>42000</v>
      </c>
      <c r="Y67" s="26"/>
      <c r="Z67" s="11">
        <v>43300</v>
      </c>
      <c r="AA67" s="13">
        <v>0</v>
      </c>
      <c r="AB67" s="16">
        <f>Z67+AA67</f>
        <v>43300</v>
      </c>
      <c r="AC67" s="26"/>
      <c r="AD67" s="11">
        <v>43300</v>
      </c>
      <c r="AE67" s="13">
        <v>0</v>
      </c>
      <c r="AF67" s="16">
        <f>AD67+AE67</f>
        <v>43300</v>
      </c>
      <c r="AG67" s="26"/>
      <c r="AH67" s="11">
        <v>44150</v>
      </c>
      <c r="AI67" s="13">
        <v>0</v>
      </c>
      <c r="AJ67" s="16">
        <f>AH67+AI67</f>
        <v>44150</v>
      </c>
      <c r="AK67" s="26"/>
      <c r="AL67" s="11">
        <v>48400</v>
      </c>
      <c r="AM67" s="13">
        <v>0</v>
      </c>
      <c r="AN67" s="16">
        <f>AL67+AM67</f>
        <v>48400</v>
      </c>
      <c r="AO67" s="26"/>
      <c r="AP67" s="11">
        <v>50000</v>
      </c>
      <c r="AQ67" s="13">
        <v>50000</v>
      </c>
      <c r="AR67" s="16">
        <f t="shared" si="22"/>
        <v>100000</v>
      </c>
    </row>
    <row r="68" spans="1:46" ht="13.2" x14ac:dyDescent="0.25">
      <c r="A68" s="9" t="s">
        <v>81</v>
      </c>
      <c r="B68" s="3">
        <v>72000</v>
      </c>
      <c r="C68" s="3">
        <v>420</v>
      </c>
      <c r="D68" s="10">
        <f>B68+C68</f>
        <v>72420</v>
      </c>
      <c r="E68" s="7"/>
      <c r="F68" s="11">
        <v>82000</v>
      </c>
      <c r="G68" s="13">
        <v>0</v>
      </c>
      <c r="H68" s="12">
        <f>F68+G68</f>
        <v>82000</v>
      </c>
      <c r="I68" s="7"/>
      <c r="J68" s="11">
        <v>72000</v>
      </c>
      <c r="K68" s="13">
        <v>3374</v>
      </c>
      <c r="L68" s="12">
        <f>J68+K68</f>
        <v>75374</v>
      </c>
      <c r="M68" s="26"/>
      <c r="N68" s="11">
        <v>72000</v>
      </c>
      <c r="O68" s="13">
        <v>0</v>
      </c>
      <c r="P68" s="12">
        <f>N68+O68</f>
        <v>72000</v>
      </c>
      <c r="Q68" s="26"/>
      <c r="R68" s="11">
        <v>0</v>
      </c>
      <c r="S68" s="13">
        <v>30000</v>
      </c>
      <c r="T68" s="12">
        <f>R68+S68</f>
        <v>30000</v>
      </c>
      <c r="U68" s="26"/>
      <c r="V68" s="11">
        <v>0</v>
      </c>
      <c r="W68" s="13">
        <v>30000</v>
      </c>
      <c r="X68" s="12">
        <f>V68+W68</f>
        <v>30000</v>
      </c>
      <c r="Y68" s="26"/>
      <c r="Z68" s="11">
        <v>0</v>
      </c>
      <c r="AA68" s="13">
        <v>0</v>
      </c>
      <c r="AB68" s="16">
        <f>Z68+AA68</f>
        <v>0</v>
      </c>
      <c r="AC68" s="26"/>
      <c r="AD68" s="11">
        <v>0</v>
      </c>
      <c r="AE68" s="13">
        <v>225</v>
      </c>
      <c r="AF68" s="16">
        <f>AD68+AE68</f>
        <v>225</v>
      </c>
      <c r="AG68" s="26"/>
      <c r="AH68" s="11">
        <v>0</v>
      </c>
      <c r="AI68" s="13">
        <v>0</v>
      </c>
      <c r="AJ68" s="16">
        <f>AH68+AI68</f>
        <v>0</v>
      </c>
      <c r="AK68" s="26"/>
      <c r="AL68" s="11">
        <v>0</v>
      </c>
      <c r="AM68" s="13">
        <v>0</v>
      </c>
      <c r="AN68" s="16">
        <f>AL68+AM68</f>
        <v>0</v>
      </c>
      <c r="AO68" s="26"/>
      <c r="AP68" s="11">
        <v>0</v>
      </c>
      <c r="AQ68" s="13">
        <v>0</v>
      </c>
      <c r="AR68" s="16">
        <f t="shared" si="22"/>
        <v>0</v>
      </c>
    </row>
    <row r="69" spans="1:46" ht="13.2" x14ac:dyDescent="0.25">
      <c r="A69" s="9" t="s">
        <v>33</v>
      </c>
      <c r="B69" s="64">
        <v>0</v>
      </c>
      <c r="C69" s="64">
        <v>0</v>
      </c>
      <c r="D69" s="65">
        <f>B69+C69</f>
        <v>0</v>
      </c>
      <c r="E69" s="7"/>
      <c r="F69" s="64">
        <v>0</v>
      </c>
      <c r="G69" s="64">
        <v>0</v>
      </c>
      <c r="H69" s="65">
        <f>F69+G69</f>
        <v>0</v>
      </c>
      <c r="I69" s="7"/>
      <c r="J69" s="64">
        <v>0</v>
      </c>
      <c r="K69" s="64">
        <v>0</v>
      </c>
      <c r="L69" s="65">
        <f>J69+K69</f>
        <v>0</v>
      </c>
      <c r="M69" s="26"/>
      <c r="N69" s="64">
        <v>0</v>
      </c>
      <c r="O69" s="64">
        <v>0</v>
      </c>
      <c r="P69" s="65">
        <f>N69+O69</f>
        <v>0</v>
      </c>
      <c r="Q69" s="26"/>
      <c r="R69" s="64">
        <v>0</v>
      </c>
      <c r="S69" s="64">
        <v>0</v>
      </c>
      <c r="T69" s="65">
        <f>R69+S69</f>
        <v>0</v>
      </c>
      <c r="U69" s="26"/>
      <c r="V69" s="64">
        <v>0</v>
      </c>
      <c r="W69" s="64">
        <v>0</v>
      </c>
      <c r="X69" s="65">
        <f>V69+W69</f>
        <v>0</v>
      </c>
      <c r="Y69" s="26"/>
      <c r="Z69" s="64">
        <v>0</v>
      </c>
      <c r="AA69" s="64">
        <v>0</v>
      </c>
      <c r="AB69" s="65">
        <f>Z69+AA69</f>
        <v>0</v>
      </c>
      <c r="AC69" s="26"/>
      <c r="AD69" s="64">
        <v>0</v>
      </c>
      <c r="AE69" s="64">
        <v>0</v>
      </c>
      <c r="AF69" s="65">
        <f>AD69+AE69</f>
        <v>0</v>
      </c>
      <c r="AG69" s="26"/>
      <c r="AH69" s="64">
        <v>0</v>
      </c>
      <c r="AI69" s="64">
        <v>0</v>
      </c>
      <c r="AJ69" s="65">
        <f>AH69+AI69</f>
        <v>0</v>
      </c>
      <c r="AK69" s="26"/>
      <c r="AL69" s="64">
        <v>0</v>
      </c>
      <c r="AM69" s="64">
        <v>0</v>
      </c>
      <c r="AN69" s="65">
        <f>AL69+AM69</f>
        <v>0</v>
      </c>
      <c r="AO69" s="26"/>
      <c r="AP69" s="66">
        <v>703750</v>
      </c>
      <c r="AQ69" s="67">
        <v>7952</v>
      </c>
      <c r="AR69" s="107">
        <f>AP69+AQ69</f>
        <v>711702</v>
      </c>
    </row>
    <row r="70" spans="1:46" s="39" customFormat="1" ht="12" customHeight="1" x14ac:dyDescent="0.25">
      <c r="A70" s="52"/>
      <c r="B70" s="53"/>
      <c r="C70" s="53"/>
      <c r="D70" s="53"/>
      <c r="E70" s="54"/>
      <c r="F70" s="53"/>
      <c r="G70" s="53"/>
      <c r="H70" s="53"/>
      <c r="I70" s="54"/>
      <c r="J70" s="55"/>
      <c r="K70" s="55"/>
      <c r="L70" s="55"/>
      <c r="M70" s="55"/>
      <c r="N70" s="55"/>
      <c r="O70" s="55"/>
      <c r="P70" s="55"/>
      <c r="Q70" s="55"/>
      <c r="R70" s="55"/>
      <c r="S70" s="51"/>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106"/>
      <c r="AS70" s="58"/>
      <c r="AT70" s="56"/>
    </row>
    <row r="71" spans="1:46" ht="15" customHeight="1" x14ac:dyDescent="0.3">
      <c r="A71" s="85" t="s">
        <v>83</v>
      </c>
      <c r="B71" s="86"/>
      <c r="C71" s="86"/>
      <c r="D71" s="86"/>
      <c r="E71" s="86"/>
      <c r="F71" s="86"/>
      <c r="G71" s="86"/>
      <c r="H71" s="86"/>
      <c r="I71" s="86"/>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48"/>
      <c r="AT71" s="48"/>
    </row>
    <row r="72" spans="1:46" ht="15" customHeight="1" x14ac:dyDescent="0.25">
      <c r="A72" s="88" t="s">
        <v>84</v>
      </c>
      <c r="B72" s="88"/>
      <c r="C72" s="88"/>
      <c r="D72" s="88"/>
      <c r="E72" s="88"/>
      <c r="F72" s="88"/>
      <c r="G72" s="88"/>
      <c r="H72" s="88"/>
      <c r="I72" s="88"/>
      <c r="J72" s="88"/>
      <c r="K72" s="88"/>
      <c r="L72" s="88"/>
      <c r="M72" s="88"/>
      <c r="N72" s="88"/>
      <c r="O72" s="88"/>
      <c r="P72" s="88"/>
      <c r="Q72" s="88"/>
      <c r="R72" s="88"/>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48"/>
      <c r="AT72" s="48"/>
    </row>
    <row r="73" spans="1:46" ht="15" customHeight="1" x14ac:dyDescent="0.25">
      <c r="A73" s="88" t="s">
        <v>85</v>
      </c>
      <c r="B73" s="88"/>
      <c r="C73" s="88"/>
      <c r="D73" s="88"/>
      <c r="E73" s="88"/>
      <c r="F73" s="88"/>
      <c r="G73" s="88"/>
      <c r="H73" s="88"/>
      <c r="I73" s="88"/>
      <c r="J73" s="88"/>
      <c r="K73" s="88"/>
      <c r="L73" s="88"/>
      <c r="M73" s="88"/>
      <c r="N73" s="88"/>
      <c r="O73" s="88"/>
      <c r="P73" s="88"/>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48"/>
      <c r="AT73" s="48"/>
    </row>
    <row r="74" spans="1:46" ht="15" customHeight="1" x14ac:dyDescent="0.25">
      <c r="A74" s="88" t="s">
        <v>86</v>
      </c>
      <c r="B74" s="88"/>
      <c r="C74" s="88"/>
      <c r="D74" s="88"/>
      <c r="E74" s="88"/>
      <c r="F74" s="88"/>
      <c r="G74" s="88"/>
      <c r="H74" s="88"/>
      <c r="I74" s="88"/>
      <c r="J74" s="88"/>
      <c r="K74" s="88"/>
      <c r="L74" s="88"/>
      <c r="M74" s="88"/>
      <c r="N74" s="88"/>
      <c r="O74" s="88"/>
      <c r="P74" s="88"/>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48"/>
      <c r="AT74" s="48"/>
    </row>
    <row r="75" spans="1:46" ht="15" customHeight="1" x14ac:dyDescent="0.25">
      <c r="A75" s="88" t="s">
        <v>87</v>
      </c>
      <c r="B75" s="88"/>
      <c r="C75" s="88"/>
      <c r="D75" s="88"/>
      <c r="E75" s="88"/>
      <c r="F75" s="88"/>
      <c r="G75" s="88"/>
      <c r="H75" s="88"/>
      <c r="I75" s="88"/>
      <c r="J75" s="88"/>
      <c r="K75" s="88"/>
      <c r="L75" s="88"/>
      <c r="M75" s="88"/>
      <c r="N75" s="88"/>
      <c r="O75" s="88"/>
      <c r="P75" s="88"/>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48"/>
      <c r="AT75" s="48"/>
    </row>
    <row r="76" spans="1:46" ht="15" x14ac:dyDescent="0.25">
      <c r="A76" s="88" t="s">
        <v>88</v>
      </c>
      <c r="B76" s="88"/>
      <c r="C76" s="88"/>
      <c r="D76" s="88"/>
      <c r="E76" s="88"/>
      <c r="F76" s="88"/>
      <c r="G76" s="88"/>
      <c r="H76" s="88"/>
      <c r="I76" s="88"/>
      <c r="J76" s="88"/>
      <c r="K76" s="88"/>
      <c r="L76" s="88"/>
      <c r="M76" s="88"/>
      <c r="N76" s="88"/>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48"/>
      <c r="AT76" s="48"/>
    </row>
    <row r="77" spans="1:46" ht="14.25" customHeight="1" x14ac:dyDescent="0.25">
      <c r="A77" s="90" t="s">
        <v>89</v>
      </c>
      <c r="B77" s="90"/>
      <c r="C77" s="90"/>
      <c r="D77" s="90"/>
      <c r="E77" s="90"/>
      <c r="F77" s="90"/>
      <c r="G77" s="90"/>
      <c r="H77" s="90"/>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48"/>
      <c r="AT77" s="48"/>
    </row>
    <row r="78" spans="1:46" ht="14.25" customHeight="1" x14ac:dyDescent="0.25">
      <c r="A78" s="88" t="s">
        <v>90</v>
      </c>
      <c r="B78" s="88"/>
      <c r="C78" s="88"/>
      <c r="D78" s="88"/>
      <c r="E78" s="88"/>
      <c r="F78" s="88"/>
      <c r="G78" s="88"/>
      <c r="H78" s="88"/>
      <c r="I78" s="88"/>
      <c r="J78" s="88"/>
      <c r="K78" s="88"/>
      <c r="L78" s="88"/>
      <c r="M78" s="88"/>
      <c r="N78" s="88"/>
      <c r="O78" s="88"/>
      <c r="P78" s="88"/>
      <c r="Q78" s="88"/>
      <c r="R78" s="88"/>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48"/>
      <c r="AT78" s="48"/>
    </row>
    <row r="79" spans="1:46" ht="14.25" customHeight="1" x14ac:dyDescent="0.25">
      <c r="A79" s="86" t="s">
        <v>98</v>
      </c>
      <c r="B79" s="86"/>
      <c r="C79" s="86"/>
      <c r="D79" s="86"/>
      <c r="E79" s="86"/>
      <c r="F79" s="86"/>
      <c r="G79" s="86"/>
      <c r="H79" s="86"/>
      <c r="I79" s="86"/>
      <c r="J79" s="86"/>
      <c r="K79" s="86"/>
      <c r="L79" s="86"/>
      <c r="M79" s="86"/>
      <c r="N79" s="86"/>
      <c r="O79" s="86"/>
      <c r="P79" s="86"/>
      <c r="Q79" s="86"/>
      <c r="R79" s="86"/>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48"/>
      <c r="AT79" s="48"/>
    </row>
    <row r="80" spans="1:46" ht="9.75" customHeight="1" x14ac:dyDescent="0.25">
      <c r="A80" s="86"/>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row>
    <row r="81" spans="1:46" ht="15" x14ac:dyDescent="0.25">
      <c r="A81" s="91" t="s">
        <v>91</v>
      </c>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2"/>
      <c r="AL81" s="92"/>
      <c r="AM81" s="92"/>
      <c r="AN81" s="92"/>
      <c r="AO81" s="92"/>
      <c r="AP81" s="92"/>
      <c r="AQ81" s="92"/>
      <c r="AR81" s="92"/>
    </row>
    <row r="82" spans="1:46" ht="15" x14ac:dyDescent="0.25">
      <c r="A82" s="93" t="s">
        <v>92</v>
      </c>
      <c r="B82" s="93"/>
      <c r="C82" s="93"/>
      <c r="D82" s="93"/>
      <c r="E82" s="93"/>
      <c r="F82" s="93"/>
      <c r="G82" s="93"/>
      <c r="H82" s="93"/>
      <c r="I82" s="93"/>
      <c r="J82" s="93"/>
      <c r="K82" s="93"/>
      <c r="L82" s="93"/>
      <c r="M82" s="93"/>
      <c r="N82" s="93"/>
      <c r="O82" s="93"/>
      <c r="P82" s="93"/>
      <c r="Q82" s="93"/>
      <c r="R82" s="93"/>
      <c r="S82" s="93"/>
      <c r="T82" s="93"/>
      <c r="U82" s="93"/>
      <c r="V82" s="93"/>
      <c r="W82" s="93"/>
      <c r="X82" s="93"/>
      <c r="Y82" s="94"/>
      <c r="Z82" s="94"/>
      <c r="AA82" s="94"/>
      <c r="AB82" s="94"/>
      <c r="AC82" s="94"/>
      <c r="AD82" s="94"/>
      <c r="AE82" s="94"/>
      <c r="AF82" s="94"/>
      <c r="AG82" s="94"/>
      <c r="AH82" s="94"/>
      <c r="AI82" s="94"/>
      <c r="AJ82" s="94"/>
      <c r="AK82" s="94"/>
      <c r="AL82" s="94"/>
      <c r="AM82" s="94"/>
      <c r="AN82" s="94"/>
      <c r="AO82" s="94"/>
      <c r="AP82" s="94"/>
      <c r="AQ82" s="94"/>
      <c r="AR82" s="94"/>
      <c r="AS82" s="48"/>
      <c r="AT82" s="48"/>
    </row>
    <row r="83" spans="1:46" ht="18.600000000000001" customHeight="1" x14ac:dyDescent="0.25">
      <c r="A83" s="95" t="s">
        <v>93</v>
      </c>
      <c r="B83" s="96"/>
      <c r="C83" s="96"/>
      <c r="D83" s="96"/>
      <c r="E83" s="96"/>
      <c r="F83" s="96"/>
      <c r="G83" s="96"/>
      <c r="H83" s="96"/>
      <c r="I83" s="96"/>
      <c r="J83" s="96"/>
      <c r="K83" s="96"/>
      <c r="L83" s="96"/>
      <c r="M83" s="96"/>
      <c r="N83" s="96"/>
      <c r="O83" s="96"/>
      <c r="P83" s="96"/>
      <c r="Q83" s="96"/>
      <c r="R83" s="96"/>
      <c r="S83" s="96"/>
      <c r="T83" s="96"/>
      <c r="U83" s="96"/>
      <c r="V83" s="96"/>
      <c r="W83" s="96"/>
      <c r="X83" s="96"/>
      <c r="Y83" s="97"/>
      <c r="Z83" s="97"/>
      <c r="AA83" s="97"/>
      <c r="AB83" s="97"/>
      <c r="AC83" s="97"/>
      <c r="AD83" s="97"/>
      <c r="AE83" s="97"/>
      <c r="AF83" s="97"/>
      <c r="AG83" s="97"/>
      <c r="AH83" s="97"/>
      <c r="AI83" s="97"/>
      <c r="AJ83" s="97"/>
      <c r="AK83" s="97"/>
      <c r="AL83" s="97"/>
      <c r="AM83" s="97"/>
      <c r="AN83" s="97"/>
      <c r="AO83" s="97"/>
      <c r="AP83" s="97"/>
      <c r="AQ83" s="97"/>
      <c r="AR83" s="97"/>
      <c r="AS83" s="48"/>
      <c r="AT83" s="49" t="s">
        <v>94</v>
      </c>
    </row>
    <row r="84" spans="1:46" ht="15.6" x14ac:dyDescent="0.25">
      <c r="A84" s="98" t="s">
        <v>95</v>
      </c>
      <c r="B84" s="96"/>
      <c r="C84" s="96"/>
      <c r="D84" s="96"/>
      <c r="E84" s="96"/>
      <c r="F84" s="96"/>
      <c r="G84" s="96"/>
      <c r="H84" s="96"/>
      <c r="I84" s="96"/>
      <c r="J84" s="96"/>
      <c r="K84" s="96"/>
      <c r="L84" s="96"/>
      <c r="M84" s="96"/>
      <c r="N84" s="96"/>
      <c r="O84" s="96"/>
      <c r="P84" s="96"/>
      <c r="Q84" s="96"/>
      <c r="R84" s="96"/>
      <c r="S84" s="96"/>
      <c r="T84" s="96"/>
      <c r="U84" s="96"/>
      <c r="V84" s="96"/>
      <c r="W84" s="96"/>
      <c r="X84" s="96"/>
      <c r="Y84" s="97"/>
      <c r="Z84" s="97"/>
      <c r="AA84" s="97"/>
      <c r="AB84" s="97"/>
      <c r="AC84" s="97"/>
      <c r="AD84" s="97"/>
      <c r="AE84" s="97"/>
      <c r="AF84" s="97"/>
      <c r="AG84" s="97"/>
      <c r="AH84" s="97"/>
      <c r="AI84" s="97"/>
      <c r="AJ84" s="97"/>
      <c r="AK84" s="97"/>
      <c r="AL84" s="97"/>
      <c r="AM84" s="97"/>
      <c r="AN84" s="97"/>
      <c r="AO84" s="97"/>
      <c r="AP84" s="97"/>
      <c r="AQ84" s="97"/>
      <c r="AR84" s="97"/>
      <c r="AS84" s="48"/>
      <c r="AT84" s="49"/>
    </row>
    <row r="85" spans="1:46" ht="15.6" x14ac:dyDescent="0.25">
      <c r="A85" s="99" t="s">
        <v>96</v>
      </c>
      <c r="B85" s="99"/>
      <c r="C85" s="99"/>
      <c r="D85" s="99"/>
      <c r="E85" s="99"/>
      <c r="F85" s="99"/>
      <c r="G85" s="99"/>
      <c r="H85" s="99"/>
      <c r="I85" s="99"/>
      <c r="J85" s="99"/>
      <c r="K85" s="99"/>
      <c r="L85" s="99"/>
      <c r="M85" s="99"/>
      <c r="N85" s="99"/>
      <c r="O85" s="99"/>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48"/>
      <c r="AT85" s="49"/>
    </row>
    <row r="86" spans="1:46" s="57" customFormat="1" ht="12.9" customHeight="1" x14ac:dyDescent="0.25">
      <c r="A86" s="91" t="s">
        <v>97</v>
      </c>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100"/>
      <c r="AB86" s="100"/>
      <c r="AC86" s="100"/>
      <c r="AD86" s="100"/>
      <c r="AE86" s="100"/>
      <c r="AF86" s="100"/>
      <c r="AG86" s="100"/>
      <c r="AH86" s="100"/>
      <c r="AI86" s="100"/>
      <c r="AJ86" s="100"/>
      <c r="AK86" s="100"/>
      <c r="AL86" s="100"/>
      <c r="AM86" s="100"/>
      <c r="AN86" s="100"/>
      <c r="AO86" s="100"/>
      <c r="AP86" s="100"/>
      <c r="AQ86" s="100"/>
      <c r="AR86" s="100"/>
    </row>
    <row r="87" spans="1:46" ht="14.25" customHeight="1" x14ac:dyDescent="0.25">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89"/>
      <c r="AL87" s="89"/>
      <c r="AM87" s="89"/>
      <c r="AN87" s="89"/>
      <c r="AO87" s="89"/>
      <c r="AP87" s="89"/>
      <c r="AQ87" s="89"/>
      <c r="AR87" s="89"/>
      <c r="AS87" s="48"/>
      <c r="AT87" s="48"/>
    </row>
    <row r="88" spans="1:46" ht="15.6" x14ac:dyDescent="0.3">
      <c r="A88" s="101"/>
      <c r="B88" s="102"/>
      <c r="C88" s="102"/>
      <c r="D88" s="102"/>
      <c r="E88" s="102"/>
      <c r="F88" s="102"/>
      <c r="G88" s="102"/>
      <c r="H88" s="102"/>
      <c r="I88" s="102"/>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row>
    <row r="89" spans="1:46" ht="13.2" x14ac:dyDescent="0.25"/>
    <row r="90" spans="1:46" ht="13.2" x14ac:dyDescent="0.25"/>
    <row r="91" spans="1:46" ht="13.2" x14ac:dyDescent="0.25"/>
    <row r="92" spans="1:46" ht="12.75" customHeight="1" x14ac:dyDescent="0.25"/>
    <row r="93" spans="1:46" ht="12.75" customHeight="1" x14ac:dyDescent="0.25"/>
    <row r="94" spans="1:46" ht="12.75" customHeight="1" x14ac:dyDescent="0.25"/>
    <row r="95" spans="1:46" ht="12.75" customHeight="1" x14ac:dyDescent="0.25"/>
    <row r="96" spans="1:46" ht="12.75" customHeight="1" x14ac:dyDescent="0.25"/>
    <row r="97" ht="12.75" customHeight="1" x14ac:dyDescent="0.25"/>
    <row r="98" ht="12.75" customHeight="1" x14ac:dyDescent="0.25"/>
  </sheetData>
  <mergeCells count="38">
    <mergeCell ref="A78:R78"/>
    <mergeCell ref="V4:X4"/>
    <mergeCell ref="A1:P1"/>
    <mergeCell ref="A2:P2"/>
    <mergeCell ref="A75:P75"/>
    <mergeCell ref="A76:N76"/>
    <mergeCell ref="A81:AJ81"/>
    <mergeCell ref="AP4:AR4"/>
    <mergeCell ref="AP62:AR62"/>
    <mergeCell ref="A72:R72"/>
    <mergeCell ref="A73:P73"/>
    <mergeCell ref="A74:P74"/>
    <mergeCell ref="AD62:AF62"/>
    <mergeCell ref="Z62:AB62"/>
    <mergeCell ref="V62:X62"/>
    <mergeCell ref="B62:D62"/>
    <mergeCell ref="B4:D4"/>
    <mergeCell ref="AL62:AN62"/>
    <mergeCell ref="F4:H4"/>
    <mergeCell ref="J4:L4"/>
    <mergeCell ref="N4:P4"/>
    <mergeCell ref="R4:T4"/>
    <mergeCell ref="Z4:AB4"/>
    <mergeCell ref="AD4:AF4"/>
    <mergeCell ref="AH4:AJ4"/>
    <mergeCell ref="AL4:AN4"/>
    <mergeCell ref="A87:AJ87"/>
    <mergeCell ref="A84:X84"/>
    <mergeCell ref="A82:X82"/>
    <mergeCell ref="A83:X83"/>
    <mergeCell ref="J62:L62"/>
    <mergeCell ref="A77:H77"/>
    <mergeCell ref="R62:T62"/>
    <mergeCell ref="AH62:AJ62"/>
    <mergeCell ref="N62:P62"/>
    <mergeCell ref="A86:Z86"/>
    <mergeCell ref="A85:O85"/>
    <mergeCell ref="F62:H62"/>
  </mergeCells>
  <phoneticPr fontId="0" type="noConversion"/>
  <pageMargins left="0.19685039370078741" right="0.19685039370078741" top="0.19685039370078741" bottom="0.19685039370078741" header="0.19685039370078741" footer="0.19685039370078741"/>
  <pageSetup paperSize="8" scale="65" orientation="landscape" r:id="rId1"/>
  <headerFooter alignWithMargins="0">
    <oddFooter>&amp;C&amp;N&amp;RSGB Investment (final version): 30/09/2019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Expired xmlns="dbb8eb13-8159-49c5-b55e-052e4280298e">false</Expired>
    <_dlc_DocId xmlns="dbb8eb13-8159-49c5-b55e-052e4280298e">FIN0INTINVES-1341633695-332</_dlc_DocId>
    <_dlc_DocIdPersistId xmlns="dbb8eb13-8159-49c5-b55e-052e4280298e">false</_dlc_DocIdPersistId>
    <_dlc_DocIdUrl xmlns="dbb8eb13-8159-49c5-b55e-052e4280298e">
      <Url>https://sportscotland.sharepoint.com/sites/FIN_IntInvest/_layouts/15/DocIdRedir.aspx?ID=FIN0INTINVES-1341633695-332</Url>
      <Description>FIN0INTINVES-1341633695-332</Description>
    </_dlc_DocIdUrl>
    <InvestmentStream xmlns="a6fd9b48-f4ab-4253-a19e-9f0bf70f8f33">SGB</InvestmentStream>
  </documentManagement>
</p:properties>
</file>

<file path=customXml/item5.xml><?xml version="1.0" encoding="utf-8"?>
<ct:contentTypeSchema xmlns:ct="http://schemas.microsoft.com/office/2006/metadata/contentType" xmlns:ma="http://schemas.microsoft.com/office/2006/metadata/properties/metaAttributes" ct:_="" ma:_="" ma:contentTypeName="Excel" ma:contentTypeID="0x01010094C2B682C8CCEE49BE6BDACD0595133A001BC33D566E7E9D4C9D1EA8F977BED762" ma:contentTypeVersion="15" ma:contentTypeDescription="New Excel Document" ma:contentTypeScope="" ma:versionID="772ff29be5a5fe1ee05c1b22ffb3afb3">
  <xsd:schema xmlns:xsd="http://www.w3.org/2001/XMLSchema" xmlns:xs="http://www.w3.org/2001/XMLSchema" xmlns:p="http://schemas.microsoft.com/office/2006/metadata/properties" xmlns:ns2="dbb8eb13-8159-49c5-b55e-052e4280298e" xmlns:ns3="a6fd9b48-f4ab-4253-a19e-9f0bf70f8f33" targetNamespace="http://schemas.microsoft.com/office/2006/metadata/properties" ma:root="true" ma:fieldsID="ec089a62529c58730e740284f0d87429" ns2:_="" ns3:_="">
    <xsd:import namespace="dbb8eb13-8159-49c5-b55e-052e4280298e"/>
    <xsd:import namespace="a6fd9b48-f4ab-4253-a19e-9f0bf70f8f33"/>
    <xsd:element name="properties">
      <xsd:complexType>
        <xsd:sequence>
          <xsd:element name="documentManagement">
            <xsd:complexType>
              <xsd:all>
                <xsd:element ref="ns2:Expired" minOccurs="0"/>
                <xsd:element ref="ns2:_dlc_DocId" minOccurs="0"/>
                <xsd:element ref="ns2:_dlc_DocIdUrl" minOccurs="0"/>
                <xsd:element ref="ns2:_dlc_DocIdPersistId" minOccurs="0"/>
                <xsd:element ref="ns3:Investment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8eb13-8159-49c5-b55e-052e4280298e" elementFormDefault="qualified">
    <xsd:import namespace="http://schemas.microsoft.com/office/2006/documentManagement/types"/>
    <xsd:import namespace="http://schemas.microsoft.com/office/infopath/2007/PartnerControls"/>
    <xsd:element name="Expired" ma:index="2" nillable="true" ma:displayName="Expired" ma:default="0" ma:internalName="Expired" ma:readOnly="false">
      <xsd:simpleType>
        <xsd:restriction base="dms:Boolean"/>
      </xsd:simpleType>
    </xsd:element>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fd9b48-f4ab-4253-a19e-9f0bf70f8f33" elementFormDefault="qualified">
    <xsd:import namespace="http://schemas.microsoft.com/office/2006/documentManagement/types"/>
    <xsd:import namespace="http://schemas.microsoft.com/office/infopath/2007/PartnerControls"/>
    <xsd:element name="InvestmentStream" ma:index="12" nillable="true" ma:displayName="Investment Stream" ma:format="Dropdown" ma:internalName="InvestmentStrea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A67C88-484B-4697-ADE0-4179CD4C9907}">
  <ds:schemaRefs>
    <ds:schemaRef ds:uri="http://schemas.microsoft.com/sharepoint/v3/contenttype/forms"/>
  </ds:schemaRefs>
</ds:datastoreItem>
</file>

<file path=customXml/itemProps2.xml><?xml version="1.0" encoding="utf-8"?>
<ds:datastoreItem xmlns:ds="http://schemas.openxmlformats.org/officeDocument/2006/customXml" ds:itemID="{5CB9EC4E-0736-4454-9F63-077EF7F39B28}">
  <ds:schemaRefs>
    <ds:schemaRef ds:uri="http://schemas.microsoft.com/office/2006/metadata/longProperties"/>
  </ds:schemaRefs>
</ds:datastoreItem>
</file>

<file path=customXml/itemProps3.xml><?xml version="1.0" encoding="utf-8"?>
<ds:datastoreItem xmlns:ds="http://schemas.openxmlformats.org/officeDocument/2006/customXml" ds:itemID="{81CFF541-401E-4903-BCF1-FC46EC638225}">
  <ds:schemaRefs>
    <ds:schemaRef ds:uri="http://schemas.microsoft.com/sharepoint/events"/>
  </ds:schemaRefs>
</ds:datastoreItem>
</file>

<file path=customXml/itemProps4.xml><?xml version="1.0" encoding="utf-8"?>
<ds:datastoreItem xmlns:ds="http://schemas.openxmlformats.org/officeDocument/2006/customXml" ds:itemID="{A019567E-9374-4647-B6CC-8AFDE283F2C0}">
  <ds:schemaRefs>
    <ds:schemaRef ds:uri="http://purl.org/dc/terms/"/>
    <ds:schemaRef ds:uri="a6fd9b48-f4ab-4253-a19e-9f0bf70f8f33"/>
    <ds:schemaRef ds:uri="http://purl.org/dc/dcmitype/"/>
    <ds:schemaRef ds:uri="http://schemas.microsoft.com/office/2006/documentManagement/types"/>
    <ds:schemaRef ds:uri="http://schemas.microsoft.com/office/2006/metadata/properties"/>
    <ds:schemaRef ds:uri="dbb8eb13-8159-49c5-b55e-052e4280298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5.xml><?xml version="1.0" encoding="utf-8"?>
<ds:datastoreItem xmlns:ds="http://schemas.openxmlformats.org/officeDocument/2006/customXml" ds:itemID="{209DCA22-4B65-4DE2-A08A-FD5F586BF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b8eb13-8159-49c5-b55e-052e4280298e"/>
    <ds:schemaRef ds:uri="a6fd9b48-f4ab-4253-a19e-9f0bf70f8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SGB INVESTMENT</vt:lpstr>
      <vt:lpstr>'SGB INVESTMENT'!Print_Area</vt:lpstr>
      <vt:lpstr>'SGB INVESTMENT'!Print_Titles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Investment Report</dc:title>
  <dc:subject/>
  <dc:creator/>
  <cp:keywords/>
  <dc:description/>
  <cp:lastModifiedBy/>
  <cp:revision/>
  <dcterms:created xsi:type="dcterms:W3CDTF">2016-08-26T09:43:06Z</dcterms:created>
  <dcterms:modified xsi:type="dcterms:W3CDTF">2024-11-11T15:11:39Z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id="sportscotland"&gt;&lt;/formula&gt;</vt:lpwstr>
  </property>
  <property fmtid="{D5CDD505-2E9C-101B-9397-08002B2CF9AE}" pid="3" name="_dlc_policyId">
    <vt:lpwstr>0x0101|-1465434203</vt:lpwstr>
  </property>
  <property fmtid="{D5CDD505-2E9C-101B-9397-08002B2CF9AE}" pid="4" name="ssProgramme">
    <vt:lpwstr>2019</vt:lpwstr>
  </property>
  <property fmtid="{D5CDD505-2E9C-101B-9397-08002B2CF9AE}" pid="5" name="Expired">
    <vt:lpwstr>0</vt:lpwstr>
  </property>
  <property fmtid="{D5CDD505-2E9C-101B-9397-08002B2CF9AE}" pid="6" name="ContentTypeId">
    <vt:lpwstr>0x01010094C2B682C8CCEE49BE6BDACD0595133A001BC33D566E7E9D4C9D1EA8F977BED762</vt:lpwstr>
  </property>
  <property fmtid="{D5CDD505-2E9C-101B-9397-08002B2CF9AE}" pid="7" name="_dlc_ExpireDate">
    <vt:lpwstr>2027-06-30T16:38:19Z</vt:lpwstr>
  </property>
  <property fmtid="{D5CDD505-2E9C-101B-9397-08002B2CF9AE}" pid="8" name="Year">
    <vt:lpwstr>2021</vt:lpwstr>
  </property>
  <property fmtid="{D5CDD505-2E9C-101B-9397-08002B2CF9AE}" pid="9" name="Order">
    <vt:lpwstr>26100.0000000000</vt:lpwstr>
  </property>
  <property fmtid="{D5CDD505-2E9C-101B-9397-08002B2CF9AE}" pid="10" name="display_urn:schemas-microsoft-com:office:office#Editor">
    <vt:lpwstr>Gary Rodden</vt:lpwstr>
  </property>
  <property fmtid="{D5CDD505-2E9C-101B-9397-08002B2CF9AE}" pid="11" name="display_urn:schemas-microsoft-com:office:office#Author">
    <vt:lpwstr>Gary Rodden</vt:lpwstr>
  </property>
  <property fmtid="{D5CDD505-2E9C-101B-9397-08002B2CF9AE}" pid="12" name="_dlc_DocId">
    <vt:lpwstr>FIN0INTINVES-1341633695-292</vt:lpwstr>
  </property>
  <property fmtid="{D5CDD505-2E9C-101B-9397-08002B2CF9AE}" pid="13" name="_dlc_DocIdItemGuid">
    <vt:lpwstr>66926491-f898-4b3c-84d9-501c49f5ec5c</vt:lpwstr>
  </property>
  <property fmtid="{D5CDD505-2E9C-101B-9397-08002B2CF9AE}" pid="14" name="_dlc_DocIdUrl">
    <vt:lpwstr>https://sportscotland.sharepoint.com/sites/FIN_IntInvest/_layouts/15/DocIdRedir.aspx?ID=FIN0INTINVES-1341633695-292, FIN0INTINVES-1341633695-292</vt:lpwstr>
  </property>
  <property fmtid="{D5CDD505-2E9C-101B-9397-08002B2CF9AE}" pid="15" name="_dlc_DocIdPersistId">
    <vt:lpwstr/>
  </property>
  <property fmtid="{D5CDD505-2E9C-101B-9397-08002B2CF9AE}" pid="16" name="SharedWithUsers">
    <vt:lpwstr>499;#Andrew Shaw</vt:lpwstr>
  </property>
</Properties>
</file>